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4000" windowHeight="9720" tabRatio="941" firstSheet="11" activeTab="31"/>
  </bookViews>
  <sheets>
    <sheet name="01.1.7." sheetId="15" r:id="rId1"/>
    <sheet name="01.2.3." sheetId="16" r:id="rId2"/>
    <sheet name="01.2.3. (2)" sheetId="20" r:id="rId3"/>
    <sheet name="03.3.1." sheetId="8" r:id="rId4"/>
    <sheet name="03.4.1." sheetId="21" r:id="rId5"/>
    <sheet name="06.3.1." sheetId="4" r:id="rId6"/>
    <sheet name="08.4.2." sheetId="12" r:id="rId7"/>
    <sheet name="09.1.12." sheetId="3" r:id="rId8"/>
    <sheet name="09.5.1." sheetId="30" r:id="rId9"/>
    <sheet name="09.6.1." sheetId="9" r:id="rId10"/>
    <sheet name="09.7.1." sheetId="31" r:id="rId11"/>
    <sheet name="09.11.1." sheetId="32" r:id="rId12"/>
    <sheet name="09.12.1." sheetId="22" r:id="rId13"/>
    <sheet name="09.13.1." sheetId="2" r:id="rId14"/>
    <sheet name="09.13.1. (2)" sheetId="23" r:id="rId15"/>
    <sheet name="09.14.1." sheetId="24" r:id="rId16"/>
    <sheet name="09.16.1." sheetId="1" r:id="rId17"/>
    <sheet name="09.17.1." sheetId="33" r:id="rId18"/>
    <sheet name="09.18.1." sheetId="25" r:id="rId19"/>
    <sheet name="09.19.1." sheetId="26" r:id="rId20"/>
    <sheet name="09.20.1." sheetId="5" r:id="rId21"/>
    <sheet name="09.20.1. (2)" sheetId="27" r:id="rId22"/>
    <sheet name="09.22.1." sheetId="28" r:id="rId23"/>
    <sheet name="09.24.1." sheetId="10" r:id="rId24"/>
    <sheet name="09.25.1." sheetId="6" r:id="rId25"/>
    <sheet name="09.25.1. (2)" sheetId="17" r:id="rId26"/>
    <sheet name="09.25.1. (3)" sheetId="29" r:id="rId27"/>
    <sheet name="09.27.3." sheetId="7" r:id="rId28"/>
    <sheet name="09.31.3." sheetId="13" r:id="rId29"/>
    <sheet name="10.1.1." sheetId="18" r:id="rId30"/>
    <sheet name="10.3.6." sheetId="11" r:id="rId31"/>
    <sheet name="24.piel." sheetId="14" r:id="rId32"/>
    <sheet name="34.piel." sheetId="19" r:id="rId33"/>
  </sheets>
  <definedNames>
    <definedName name="_xlnm._FilterDatabase" localSheetId="0" hidden="1">'01.1.7.'!$A$18:$P$298</definedName>
    <definedName name="_xlnm._FilterDatabase" localSheetId="1" hidden="1">'01.2.3.'!$A$18:$P$298</definedName>
    <definedName name="_xlnm._FilterDatabase" localSheetId="2" hidden="1">'01.2.3. (2)'!$A$18:$P$298</definedName>
    <definedName name="_xlnm._FilterDatabase" localSheetId="3" hidden="1">'03.3.1.'!$A$18:$P$298</definedName>
    <definedName name="_xlnm._FilterDatabase" localSheetId="4" hidden="1">'03.4.1.'!$A$18:$P$298</definedName>
    <definedName name="_xlnm._FilterDatabase" localSheetId="5" hidden="1">'06.3.1.'!$A$18:$P$298</definedName>
    <definedName name="_xlnm._FilterDatabase" localSheetId="6" hidden="1">'08.4.2.'!$A$18:$P$298</definedName>
    <definedName name="_xlnm._FilterDatabase" localSheetId="7" hidden="1">'09.1.12.'!$A$18:$P$298</definedName>
    <definedName name="_xlnm._FilterDatabase" localSheetId="11" hidden="1">'09.11.1.'!$A$18:$P$298</definedName>
    <definedName name="_xlnm._FilterDatabase" localSheetId="12" hidden="1">'09.12.1.'!$A$18:$P$298</definedName>
    <definedName name="_xlnm._FilterDatabase" localSheetId="13" hidden="1">'09.13.1.'!$A$18:$P$298</definedName>
    <definedName name="_xlnm._FilterDatabase" localSheetId="14" hidden="1">'09.13.1. (2)'!$A$18:$P$298</definedName>
    <definedName name="_xlnm._FilterDatabase" localSheetId="15" hidden="1">'09.14.1.'!$A$18:$P$298</definedName>
    <definedName name="_xlnm._FilterDatabase" localSheetId="16" hidden="1">'09.16.1.'!$A$18:$P$298</definedName>
    <definedName name="_xlnm._FilterDatabase" localSheetId="17" hidden="1">'09.17.1.'!$A$18:$P$298</definedName>
    <definedName name="_xlnm._FilterDatabase" localSheetId="18" hidden="1">'09.18.1.'!$A$18:$P$298</definedName>
    <definedName name="_xlnm._FilterDatabase" localSheetId="19" hidden="1">'09.19.1.'!$A$18:$P$298</definedName>
    <definedName name="_xlnm._FilterDatabase" localSheetId="20" hidden="1">'09.20.1.'!$A$18:$P$298</definedName>
    <definedName name="_xlnm._FilterDatabase" localSheetId="21" hidden="1">'09.20.1. (2)'!$A$18:$P$298</definedName>
    <definedName name="_xlnm._FilterDatabase" localSheetId="22" hidden="1">'09.22.1.'!$A$18:$P$298</definedName>
    <definedName name="_xlnm._FilterDatabase" localSheetId="23" hidden="1">'09.24.1.'!$A$18:$P$298</definedName>
    <definedName name="_xlnm._FilterDatabase" localSheetId="24" hidden="1">'09.25.1.'!$A$18:$O$298</definedName>
    <definedName name="_xlnm._FilterDatabase" localSheetId="25" hidden="1">'09.25.1. (2)'!$A$18:$P$298</definedName>
    <definedName name="_xlnm._FilterDatabase" localSheetId="26" hidden="1">'09.25.1. (3)'!$A$18:$P$298</definedName>
    <definedName name="_xlnm._FilterDatabase" localSheetId="27" hidden="1">'09.27.3.'!$A$18:$P$298</definedName>
    <definedName name="_xlnm._FilterDatabase" localSheetId="28" hidden="1">'09.31.3.'!$A$18:$P$298</definedName>
    <definedName name="_xlnm._FilterDatabase" localSheetId="8" hidden="1">'09.5.1.'!$A$18:$P$298</definedName>
    <definedName name="_xlnm._FilterDatabase" localSheetId="9" hidden="1">'09.6.1.'!$A$18:$P$298</definedName>
    <definedName name="_xlnm._FilterDatabase" localSheetId="10" hidden="1">'09.7.1.'!$A$18:$P$298</definedName>
    <definedName name="_xlnm._FilterDatabase" localSheetId="29" hidden="1">'10.1.1.'!$A$18:$P$298</definedName>
    <definedName name="_xlnm._FilterDatabase" localSheetId="30" hidden="1">'10.3.6.'!$A$18:$P$298</definedName>
    <definedName name="_xlnm.Print_Area" localSheetId="31">'24.piel.'!$A$1:$O$305</definedName>
    <definedName name="_xlnm.Print_Titles" localSheetId="0">'01.1.7.'!$18:$18</definedName>
    <definedName name="_xlnm.Print_Titles" localSheetId="1">'01.2.3.'!$18:$18</definedName>
    <definedName name="_xlnm.Print_Titles" localSheetId="2">'01.2.3. (2)'!$18:$18</definedName>
    <definedName name="_xlnm.Print_Titles" localSheetId="3">'03.3.1.'!$18:$18</definedName>
    <definedName name="_xlnm.Print_Titles" localSheetId="4">'03.4.1.'!$18:$18</definedName>
    <definedName name="_xlnm.Print_Titles" localSheetId="5">'06.3.1.'!$18:$18</definedName>
    <definedName name="_xlnm.Print_Titles" localSheetId="6">'08.4.2.'!$18:$18</definedName>
    <definedName name="_xlnm.Print_Titles" localSheetId="7">'09.1.12.'!$18:$18</definedName>
    <definedName name="_xlnm.Print_Titles" localSheetId="11">'09.11.1.'!$18:$18</definedName>
    <definedName name="_xlnm.Print_Titles" localSheetId="12">'09.12.1.'!$18:$18</definedName>
    <definedName name="_xlnm.Print_Titles" localSheetId="13">'09.13.1.'!$18:$18</definedName>
    <definedName name="_xlnm.Print_Titles" localSheetId="14">'09.13.1. (2)'!$18:$18</definedName>
    <definedName name="_xlnm.Print_Titles" localSheetId="15">'09.14.1.'!$18:$18</definedName>
    <definedName name="_xlnm.Print_Titles" localSheetId="16">'09.16.1.'!$18:$18</definedName>
    <definedName name="_xlnm.Print_Titles" localSheetId="18">'09.18.1.'!$18:$18</definedName>
    <definedName name="_xlnm.Print_Titles" localSheetId="19">'09.19.1.'!$18:$18</definedName>
    <definedName name="_xlnm.Print_Titles" localSheetId="20">'09.20.1.'!$18:$18</definedName>
    <definedName name="_xlnm.Print_Titles" localSheetId="21">'09.20.1. (2)'!$18:$18</definedName>
    <definedName name="_xlnm.Print_Titles" localSheetId="22">'09.22.1.'!$18:$18</definedName>
    <definedName name="_xlnm.Print_Titles" localSheetId="23">'09.24.1.'!$18:$18</definedName>
    <definedName name="_xlnm.Print_Titles" localSheetId="27">'09.27.3.'!$18:$18</definedName>
    <definedName name="_xlnm.Print_Titles" localSheetId="28">'09.31.3.'!$18:$18</definedName>
    <definedName name="_xlnm.Print_Titles" localSheetId="8">'09.5.1.'!$18:$18</definedName>
    <definedName name="_xlnm.Print_Titles" localSheetId="9">'09.6.1.'!$18:$18</definedName>
    <definedName name="_xlnm.Print_Titles" localSheetId="10">'09.7.1.'!$18:$18</definedName>
    <definedName name="_xlnm.Print_Titles" localSheetId="29">'10.1.1.'!$18:$18</definedName>
    <definedName name="_xlnm.Print_Titles" localSheetId="30">'10.3.6.'!$18:$18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8" i="33" l="1"/>
  <c r="L298" i="33"/>
  <c r="I298" i="33"/>
  <c r="F298" i="33"/>
  <c r="C298" i="33" s="1"/>
  <c r="O297" i="33"/>
  <c r="L297" i="33"/>
  <c r="I297" i="33"/>
  <c r="F297" i="33"/>
  <c r="O296" i="33"/>
  <c r="L296" i="33"/>
  <c r="I296" i="33"/>
  <c r="C296" i="33" s="1"/>
  <c r="F296" i="33"/>
  <c r="O295" i="33"/>
  <c r="L295" i="33"/>
  <c r="I295" i="33"/>
  <c r="F295" i="33"/>
  <c r="O294" i="33"/>
  <c r="L294" i="33"/>
  <c r="I294" i="33"/>
  <c r="F294" i="33"/>
  <c r="C294" i="33" s="1"/>
  <c r="O293" i="33"/>
  <c r="L293" i="33"/>
  <c r="I293" i="33"/>
  <c r="F293" i="33"/>
  <c r="O292" i="33"/>
  <c r="L292" i="33"/>
  <c r="I292" i="33"/>
  <c r="F292" i="33"/>
  <c r="O291" i="33"/>
  <c r="L291" i="33"/>
  <c r="I291" i="33"/>
  <c r="F291" i="33"/>
  <c r="O290" i="33"/>
  <c r="N290" i="33"/>
  <c r="M290" i="33"/>
  <c r="K290" i="33"/>
  <c r="J290" i="33"/>
  <c r="H290" i="33"/>
  <c r="G290" i="33"/>
  <c r="E290" i="33"/>
  <c r="D290" i="33"/>
  <c r="O285" i="33"/>
  <c r="L285" i="33"/>
  <c r="I285" i="33"/>
  <c r="F285" i="33"/>
  <c r="O284" i="33"/>
  <c r="L284" i="33"/>
  <c r="I284" i="33"/>
  <c r="F284" i="33"/>
  <c r="O283" i="33"/>
  <c r="N283" i="33"/>
  <c r="M283" i="33"/>
  <c r="L283" i="33"/>
  <c r="K283" i="33"/>
  <c r="J283" i="33"/>
  <c r="H283" i="33"/>
  <c r="G283" i="33"/>
  <c r="F283" i="33"/>
  <c r="E283" i="33"/>
  <c r="D283" i="33"/>
  <c r="O282" i="33"/>
  <c r="O281" i="33" s="1"/>
  <c r="L282" i="33"/>
  <c r="I282" i="33"/>
  <c r="F282" i="33"/>
  <c r="N281" i="33"/>
  <c r="M281" i="33"/>
  <c r="K281" i="33"/>
  <c r="J281" i="33"/>
  <c r="I281" i="33"/>
  <c r="H281" i="33"/>
  <c r="G281" i="33"/>
  <c r="F281" i="33"/>
  <c r="E281" i="33"/>
  <c r="D281" i="33"/>
  <c r="O280" i="33"/>
  <c r="L280" i="33"/>
  <c r="I280" i="33"/>
  <c r="F280" i="33"/>
  <c r="O279" i="33"/>
  <c r="L279" i="33"/>
  <c r="I279" i="33"/>
  <c r="F279" i="33"/>
  <c r="O278" i="33"/>
  <c r="L278" i="33"/>
  <c r="C278" i="33" s="1"/>
  <c r="I278" i="33"/>
  <c r="F278" i="33"/>
  <c r="O277" i="33"/>
  <c r="L277" i="33"/>
  <c r="I277" i="33"/>
  <c r="F277" i="33"/>
  <c r="N276" i="33"/>
  <c r="N270" i="33" s="1"/>
  <c r="N269" i="33" s="1"/>
  <c r="M276" i="33"/>
  <c r="K276" i="33"/>
  <c r="J276" i="33"/>
  <c r="I276" i="33"/>
  <c r="H276" i="33"/>
  <c r="G276" i="33"/>
  <c r="E276" i="33"/>
  <c r="D276" i="33"/>
  <c r="D270" i="33" s="1"/>
  <c r="O275" i="33"/>
  <c r="L275" i="33"/>
  <c r="I275" i="33"/>
  <c r="F275" i="33"/>
  <c r="O274" i="33"/>
  <c r="L274" i="33"/>
  <c r="I274" i="33"/>
  <c r="F274" i="33"/>
  <c r="C274" i="33" s="1"/>
  <c r="O273" i="33"/>
  <c r="L273" i="33"/>
  <c r="I273" i="33"/>
  <c r="I272" i="33" s="1"/>
  <c r="F273" i="33"/>
  <c r="N272" i="33"/>
  <c r="M272" i="33"/>
  <c r="L272" i="33"/>
  <c r="K272" i="33"/>
  <c r="J272" i="33"/>
  <c r="H272" i="33"/>
  <c r="H270" i="33" s="1"/>
  <c r="G272" i="33"/>
  <c r="E272" i="33"/>
  <c r="E270" i="33" s="1"/>
  <c r="E269" i="33" s="1"/>
  <c r="D272" i="33"/>
  <c r="O271" i="33"/>
  <c r="L271" i="33"/>
  <c r="I271" i="33"/>
  <c r="F271" i="33"/>
  <c r="K270" i="33"/>
  <c r="K269" i="33" s="1"/>
  <c r="J270" i="33"/>
  <c r="G270" i="33"/>
  <c r="G269" i="33" s="1"/>
  <c r="O268" i="33"/>
  <c r="L268" i="33"/>
  <c r="I268" i="33"/>
  <c r="F268" i="33"/>
  <c r="O267" i="33"/>
  <c r="L267" i="33"/>
  <c r="I267" i="33"/>
  <c r="F267" i="33"/>
  <c r="O266" i="33"/>
  <c r="O264" i="33" s="1"/>
  <c r="L266" i="33"/>
  <c r="I266" i="33"/>
  <c r="F266" i="33"/>
  <c r="C266" i="33"/>
  <c r="O265" i="33"/>
  <c r="L265" i="33"/>
  <c r="I265" i="33"/>
  <c r="F265" i="33"/>
  <c r="N264" i="33"/>
  <c r="M264" i="33"/>
  <c r="K264" i="33"/>
  <c r="J264" i="33"/>
  <c r="J259" i="33" s="1"/>
  <c r="I264" i="33"/>
  <c r="H264" i="33"/>
  <c r="G264" i="33"/>
  <c r="E264" i="33"/>
  <c r="D264" i="33"/>
  <c r="O263" i="33"/>
  <c r="L263" i="33"/>
  <c r="I263" i="33"/>
  <c r="F263" i="33"/>
  <c r="O262" i="33"/>
  <c r="L262" i="33"/>
  <c r="I262" i="33"/>
  <c r="F262" i="33"/>
  <c r="O261" i="33"/>
  <c r="L261" i="33"/>
  <c r="I261" i="33"/>
  <c r="F261" i="33"/>
  <c r="N260" i="33"/>
  <c r="M260" i="33"/>
  <c r="M259" i="33" s="1"/>
  <c r="K260" i="33"/>
  <c r="J260" i="33"/>
  <c r="H260" i="33"/>
  <c r="H259" i="33" s="1"/>
  <c r="G260" i="33"/>
  <c r="E260" i="33"/>
  <c r="D260" i="33"/>
  <c r="N259" i="33"/>
  <c r="K259" i="33"/>
  <c r="G259" i="33"/>
  <c r="D259" i="33"/>
  <c r="O258" i="33"/>
  <c r="L258" i="33"/>
  <c r="I258" i="33"/>
  <c r="C258" i="33" s="1"/>
  <c r="F258" i="33"/>
  <c r="O257" i="33"/>
  <c r="L257" i="33"/>
  <c r="I257" i="33"/>
  <c r="F257" i="33"/>
  <c r="O256" i="33"/>
  <c r="L256" i="33"/>
  <c r="I256" i="33"/>
  <c r="F256" i="33"/>
  <c r="O255" i="33"/>
  <c r="L255" i="33"/>
  <c r="I255" i="33"/>
  <c r="F255" i="33"/>
  <c r="O254" i="33"/>
  <c r="L254" i="33"/>
  <c r="I254" i="33"/>
  <c r="F254" i="33"/>
  <c r="O253" i="33"/>
  <c r="L253" i="33"/>
  <c r="I253" i="33"/>
  <c r="F253" i="33"/>
  <c r="N252" i="33"/>
  <c r="N251" i="33" s="1"/>
  <c r="M252" i="33"/>
  <c r="M251" i="33" s="1"/>
  <c r="K252" i="33"/>
  <c r="J252" i="33"/>
  <c r="I252" i="33"/>
  <c r="I251" i="33" s="1"/>
  <c r="H252" i="33"/>
  <c r="G252" i="33"/>
  <c r="E252" i="33"/>
  <c r="E251" i="33" s="1"/>
  <c r="D252" i="33"/>
  <c r="D251" i="33" s="1"/>
  <c r="K251" i="33"/>
  <c r="J251" i="33"/>
  <c r="H251" i="33"/>
  <c r="G251" i="33"/>
  <c r="O250" i="33"/>
  <c r="L250" i="33"/>
  <c r="C250" i="33" s="1"/>
  <c r="I250" i="33"/>
  <c r="F250" i="33"/>
  <c r="O249" i="33"/>
  <c r="L249" i="33"/>
  <c r="I249" i="33"/>
  <c r="F249" i="33"/>
  <c r="O248" i="33"/>
  <c r="L248" i="33"/>
  <c r="I248" i="33"/>
  <c r="F248" i="33"/>
  <c r="O247" i="33"/>
  <c r="L247" i="33"/>
  <c r="I247" i="33"/>
  <c r="F247" i="33"/>
  <c r="N246" i="33"/>
  <c r="N231" i="33" s="1"/>
  <c r="N230" i="33" s="1"/>
  <c r="M246" i="33"/>
  <c r="K246" i="33"/>
  <c r="J246" i="33"/>
  <c r="H246" i="33"/>
  <c r="G246" i="33"/>
  <c r="E246" i="33"/>
  <c r="D246" i="33"/>
  <c r="O245" i="33"/>
  <c r="L245" i="33"/>
  <c r="I245" i="33"/>
  <c r="F245" i="33"/>
  <c r="O244" i="33"/>
  <c r="L244" i="33"/>
  <c r="I244" i="33"/>
  <c r="F244" i="33"/>
  <c r="O243" i="33"/>
  <c r="L243" i="33"/>
  <c r="I243" i="33"/>
  <c r="F243" i="33"/>
  <c r="O242" i="33"/>
  <c r="O238" i="33" s="1"/>
  <c r="L242" i="33"/>
  <c r="I242" i="33"/>
  <c r="F242" i="33"/>
  <c r="C242" i="33"/>
  <c r="O241" i="33"/>
  <c r="L241" i="33"/>
  <c r="I241" i="33"/>
  <c r="F241" i="33"/>
  <c r="O240" i="33"/>
  <c r="L240" i="33"/>
  <c r="I240" i="33"/>
  <c r="F240" i="33"/>
  <c r="O239" i="33"/>
  <c r="L239" i="33"/>
  <c r="I239" i="33"/>
  <c r="F239" i="33"/>
  <c r="N238" i="33"/>
  <c r="M238" i="33"/>
  <c r="K238" i="33"/>
  <c r="J238" i="33"/>
  <c r="H238" i="33"/>
  <c r="G238" i="33"/>
  <c r="E238" i="33"/>
  <c r="E231" i="33" s="1"/>
  <c r="D238" i="33"/>
  <c r="O237" i="33"/>
  <c r="L237" i="33"/>
  <c r="I237" i="33"/>
  <c r="F237" i="33"/>
  <c r="O236" i="33"/>
  <c r="L236" i="33"/>
  <c r="L235" i="33" s="1"/>
  <c r="I236" i="33"/>
  <c r="I235" i="33" s="1"/>
  <c r="F236" i="33"/>
  <c r="O235" i="33"/>
  <c r="N235" i="33"/>
  <c r="M235" i="33"/>
  <c r="M231" i="33" s="1"/>
  <c r="K235" i="33"/>
  <c r="J235" i="33"/>
  <c r="H235" i="33"/>
  <c r="G235" i="33"/>
  <c r="F235" i="33"/>
  <c r="E235" i="33"/>
  <c r="D235" i="33"/>
  <c r="O234" i="33"/>
  <c r="O233" i="33" s="1"/>
  <c r="L234" i="33"/>
  <c r="I234" i="33"/>
  <c r="F234" i="33"/>
  <c r="C234" i="33"/>
  <c r="N233" i="33"/>
  <c r="M233" i="33"/>
  <c r="L233" i="33"/>
  <c r="K233" i="33"/>
  <c r="J233" i="33"/>
  <c r="I233" i="33"/>
  <c r="H233" i="33"/>
  <c r="G233" i="33"/>
  <c r="F233" i="33"/>
  <c r="E233" i="33"/>
  <c r="D233" i="33"/>
  <c r="D231" i="33" s="1"/>
  <c r="O232" i="33"/>
  <c r="L232" i="33"/>
  <c r="I232" i="33"/>
  <c r="F232" i="33"/>
  <c r="J231" i="33"/>
  <c r="O229" i="33"/>
  <c r="L229" i="33"/>
  <c r="I229" i="33"/>
  <c r="F229" i="33"/>
  <c r="O228" i="33"/>
  <c r="L228" i="33"/>
  <c r="I228" i="33"/>
  <c r="I227" i="33" s="1"/>
  <c r="F228" i="33"/>
  <c r="O227" i="33"/>
  <c r="N227" i="33"/>
  <c r="M227" i="33"/>
  <c r="L227" i="33"/>
  <c r="K227" i="33"/>
  <c r="J227" i="33"/>
  <c r="H227" i="33"/>
  <c r="G227" i="33"/>
  <c r="F227" i="33"/>
  <c r="E227" i="33"/>
  <c r="D227" i="33"/>
  <c r="O226" i="33"/>
  <c r="L226" i="33"/>
  <c r="C226" i="33" s="1"/>
  <c r="I226" i="33"/>
  <c r="F226" i="33"/>
  <c r="O225" i="33"/>
  <c r="L225" i="33"/>
  <c r="I225" i="33"/>
  <c r="F225" i="33"/>
  <c r="O224" i="33"/>
  <c r="L224" i="33"/>
  <c r="I224" i="33"/>
  <c r="F224" i="33"/>
  <c r="O223" i="33"/>
  <c r="L223" i="33"/>
  <c r="I223" i="33"/>
  <c r="F223" i="33"/>
  <c r="O222" i="33"/>
  <c r="L222" i="33"/>
  <c r="I222" i="33"/>
  <c r="F222" i="33"/>
  <c r="C222" i="33"/>
  <c r="O221" i="33"/>
  <c r="L221" i="33"/>
  <c r="I221" i="33"/>
  <c r="F221" i="33"/>
  <c r="C221" i="33" s="1"/>
  <c r="O220" i="33"/>
  <c r="L220" i="33"/>
  <c r="I220" i="33"/>
  <c r="F220" i="33"/>
  <c r="O219" i="33"/>
  <c r="L219" i="33"/>
  <c r="I219" i="33"/>
  <c r="F219" i="33"/>
  <c r="O218" i="33"/>
  <c r="L218" i="33"/>
  <c r="I218" i="33"/>
  <c r="F218" i="33"/>
  <c r="C218" i="33" s="1"/>
  <c r="O217" i="33"/>
  <c r="L217" i="33"/>
  <c r="I217" i="33"/>
  <c r="F217" i="33"/>
  <c r="N216" i="33"/>
  <c r="M216" i="33"/>
  <c r="K216" i="33"/>
  <c r="J216" i="33"/>
  <c r="H216" i="33"/>
  <c r="G216" i="33"/>
  <c r="E216" i="33"/>
  <c r="E204" i="33" s="1"/>
  <c r="D216" i="33"/>
  <c r="O215" i="33"/>
  <c r="L215" i="33"/>
  <c r="I215" i="33"/>
  <c r="F215" i="33"/>
  <c r="O214" i="33"/>
  <c r="L214" i="33"/>
  <c r="I214" i="33"/>
  <c r="F214" i="33"/>
  <c r="C214" i="33" s="1"/>
  <c r="O213" i="33"/>
  <c r="L213" i="33"/>
  <c r="I213" i="33"/>
  <c r="F213" i="33"/>
  <c r="O212" i="33"/>
  <c r="L212" i="33"/>
  <c r="I212" i="33"/>
  <c r="F212" i="33"/>
  <c r="O211" i="33"/>
  <c r="L211" i="33"/>
  <c r="I211" i="33"/>
  <c r="F211" i="33"/>
  <c r="O210" i="33"/>
  <c r="L210" i="33"/>
  <c r="C210" i="33" s="1"/>
  <c r="I210" i="33"/>
  <c r="F210" i="33"/>
  <c r="O209" i="33"/>
  <c r="L209" i="33"/>
  <c r="I209" i="33"/>
  <c r="F209" i="33"/>
  <c r="O208" i="33"/>
  <c r="L208" i="33"/>
  <c r="I208" i="33"/>
  <c r="F208" i="33"/>
  <c r="O207" i="33"/>
  <c r="L207" i="33"/>
  <c r="I207" i="33"/>
  <c r="F207" i="33"/>
  <c r="O206" i="33"/>
  <c r="O205" i="33" s="1"/>
  <c r="L206" i="33"/>
  <c r="I206" i="33"/>
  <c r="F206" i="33"/>
  <c r="C206" i="33"/>
  <c r="N205" i="33"/>
  <c r="M205" i="33"/>
  <c r="K205" i="33"/>
  <c r="K204" i="33" s="1"/>
  <c r="J205" i="33"/>
  <c r="H205" i="33"/>
  <c r="H204" i="33" s="1"/>
  <c r="G205" i="33"/>
  <c r="E205" i="33"/>
  <c r="D205" i="33"/>
  <c r="D204" i="33" s="1"/>
  <c r="D195" i="33" s="1"/>
  <c r="M204" i="33"/>
  <c r="G204" i="33"/>
  <c r="O203" i="33"/>
  <c r="L203" i="33"/>
  <c r="I203" i="33"/>
  <c r="F203" i="33"/>
  <c r="O202" i="33"/>
  <c r="L202" i="33"/>
  <c r="I202" i="33"/>
  <c r="F202" i="33"/>
  <c r="C202" i="33"/>
  <c r="O201" i="33"/>
  <c r="L201" i="33"/>
  <c r="I201" i="33"/>
  <c r="F201" i="33"/>
  <c r="C201" i="33" s="1"/>
  <c r="O200" i="33"/>
  <c r="L200" i="33"/>
  <c r="I200" i="33"/>
  <c r="F200" i="33"/>
  <c r="O199" i="33"/>
  <c r="L199" i="33"/>
  <c r="L198" i="33" s="1"/>
  <c r="I199" i="33"/>
  <c r="F199" i="33"/>
  <c r="O198" i="33"/>
  <c r="N198" i="33"/>
  <c r="M198" i="33"/>
  <c r="K198" i="33"/>
  <c r="K196" i="33" s="1"/>
  <c r="K195" i="33" s="1"/>
  <c r="J198" i="33"/>
  <c r="H198" i="33"/>
  <c r="G198" i="33"/>
  <c r="G196" i="33" s="1"/>
  <c r="G195" i="33" s="1"/>
  <c r="F198" i="33"/>
  <c r="E198" i="33"/>
  <c r="D198" i="33"/>
  <c r="O197" i="33"/>
  <c r="L197" i="33"/>
  <c r="I197" i="33"/>
  <c r="F197" i="33"/>
  <c r="N196" i="33"/>
  <c r="M196" i="33"/>
  <c r="M195" i="33" s="1"/>
  <c r="J196" i="33"/>
  <c r="H196" i="33"/>
  <c r="E196" i="33"/>
  <c r="D196" i="33"/>
  <c r="O193" i="33"/>
  <c r="L193" i="33"/>
  <c r="L192" i="33" s="1"/>
  <c r="L191" i="33" s="1"/>
  <c r="I193" i="33"/>
  <c r="I192" i="33" s="1"/>
  <c r="I191" i="33" s="1"/>
  <c r="F193" i="33"/>
  <c r="O192" i="33"/>
  <c r="N192" i="33"/>
  <c r="N191" i="33" s="1"/>
  <c r="M192" i="33"/>
  <c r="M191" i="33" s="1"/>
  <c r="K192" i="33"/>
  <c r="J192" i="33"/>
  <c r="H192" i="33"/>
  <c r="H191" i="33" s="1"/>
  <c r="G192" i="33"/>
  <c r="E192" i="33"/>
  <c r="E191" i="33" s="1"/>
  <c r="D192" i="33"/>
  <c r="O191" i="33"/>
  <c r="K191" i="33"/>
  <c r="J191" i="33"/>
  <c r="J187" i="33" s="1"/>
  <c r="G191" i="33"/>
  <c r="D191" i="33"/>
  <c r="D187" i="33" s="1"/>
  <c r="O190" i="33"/>
  <c r="O188" i="33" s="1"/>
  <c r="O187" i="33" s="1"/>
  <c r="L190" i="33"/>
  <c r="I190" i="33"/>
  <c r="F190" i="33"/>
  <c r="C190" i="33" s="1"/>
  <c r="O189" i="33"/>
  <c r="L189" i="33"/>
  <c r="I189" i="33"/>
  <c r="I188" i="33" s="1"/>
  <c r="F189" i="33"/>
  <c r="N188" i="33"/>
  <c r="M188" i="33"/>
  <c r="L188" i="33"/>
  <c r="L187" i="33" s="1"/>
  <c r="K188" i="33"/>
  <c r="J188" i="33"/>
  <c r="H188" i="33"/>
  <c r="G188" i="33"/>
  <c r="E188" i="33"/>
  <c r="D188" i="33"/>
  <c r="N187" i="33"/>
  <c r="G187" i="33"/>
  <c r="O186" i="33"/>
  <c r="L186" i="33"/>
  <c r="I186" i="33"/>
  <c r="F186" i="33"/>
  <c r="O185" i="33"/>
  <c r="L185" i="33"/>
  <c r="L184" i="33" s="1"/>
  <c r="I185" i="33"/>
  <c r="F185" i="33"/>
  <c r="N184" i="33"/>
  <c r="M184" i="33"/>
  <c r="K184" i="33"/>
  <c r="J184" i="33"/>
  <c r="I184" i="33"/>
  <c r="H184" i="33"/>
  <c r="G184" i="33"/>
  <c r="E184" i="33"/>
  <c r="D184" i="33"/>
  <c r="O183" i="33"/>
  <c r="L183" i="33"/>
  <c r="I183" i="33"/>
  <c r="F183" i="33"/>
  <c r="O182" i="33"/>
  <c r="L182" i="33"/>
  <c r="I182" i="33"/>
  <c r="F182" i="33"/>
  <c r="O181" i="33"/>
  <c r="L181" i="33"/>
  <c r="I181" i="33"/>
  <c r="F181" i="33"/>
  <c r="O180" i="33"/>
  <c r="O179" i="33" s="1"/>
  <c r="L180" i="33"/>
  <c r="I180" i="33"/>
  <c r="I179" i="33" s="1"/>
  <c r="F180" i="33"/>
  <c r="C180" i="33" s="1"/>
  <c r="N179" i="33"/>
  <c r="M179" i="33"/>
  <c r="K179" i="33"/>
  <c r="K174" i="33" s="1"/>
  <c r="K173" i="33" s="1"/>
  <c r="J179" i="33"/>
  <c r="H179" i="33"/>
  <c r="G179" i="33"/>
  <c r="E179" i="33"/>
  <c r="D179" i="33"/>
  <c r="O178" i="33"/>
  <c r="L178" i="33"/>
  <c r="I178" i="33"/>
  <c r="C178" i="33" s="1"/>
  <c r="F178" i="33"/>
  <c r="O177" i="33"/>
  <c r="L177" i="33"/>
  <c r="I177" i="33"/>
  <c r="F177" i="33"/>
  <c r="O176" i="33"/>
  <c r="O175" i="33" s="1"/>
  <c r="L176" i="33"/>
  <c r="L175" i="33" s="1"/>
  <c r="I176" i="33"/>
  <c r="I175" i="33" s="1"/>
  <c r="F176" i="33"/>
  <c r="C176" i="33" s="1"/>
  <c r="N175" i="33"/>
  <c r="N174" i="33" s="1"/>
  <c r="N173" i="33" s="1"/>
  <c r="M175" i="33"/>
  <c r="M174" i="33" s="1"/>
  <c r="K175" i="33"/>
  <c r="J175" i="33"/>
  <c r="J174" i="33" s="1"/>
  <c r="J173" i="33" s="1"/>
  <c r="H175" i="33"/>
  <c r="G175" i="33"/>
  <c r="E175" i="33"/>
  <c r="D175" i="33"/>
  <c r="G174" i="33"/>
  <c r="G173" i="33" s="1"/>
  <c r="E174" i="33"/>
  <c r="E173" i="33" s="1"/>
  <c r="O172" i="33"/>
  <c r="L172" i="33"/>
  <c r="C172" i="33" s="1"/>
  <c r="I172" i="33"/>
  <c r="F172" i="33"/>
  <c r="O171" i="33"/>
  <c r="L171" i="33"/>
  <c r="I171" i="33"/>
  <c r="F171" i="33"/>
  <c r="O170" i="33"/>
  <c r="L170" i="33"/>
  <c r="I170" i="33"/>
  <c r="F170" i="33"/>
  <c r="O169" i="33"/>
  <c r="L169" i="33"/>
  <c r="I169" i="33"/>
  <c r="F169" i="33"/>
  <c r="O168" i="33"/>
  <c r="O166" i="33" s="1"/>
  <c r="O165" i="33" s="1"/>
  <c r="L168" i="33"/>
  <c r="I168" i="33"/>
  <c r="F168" i="33"/>
  <c r="C168" i="33"/>
  <c r="O167" i="33"/>
  <c r="L167" i="33"/>
  <c r="I167" i="33"/>
  <c r="I166" i="33" s="1"/>
  <c r="I165" i="33" s="1"/>
  <c r="F167" i="33"/>
  <c r="N166" i="33"/>
  <c r="N165" i="33" s="1"/>
  <c r="M166" i="33"/>
  <c r="M165" i="33" s="1"/>
  <c r="K166" i="33"/>
  <c r="K165" i="33" s="1"/>
  <c r="J166" i="33"/>
  <c r="J165" i="33" s="1"/>
  <c r="H166" i="33"/>
  <c r="G166" i="33"/>
  <c r="G165" i="33" s="1"/>
  <c r="E166" i="33"/>
  <c r="E165" i="33" s="1"/>
  <c r="D166" i="33"/>
  <c r="H165" i="33"/>
  <c r="D165" i="33"/>
  <c r="O164" i="33"/>
  <c r="L164" i="33"/>
  <c r="I164" i="33"/>
  <c r="F164" i="33"/>
  <c r="C164" i="33" s="1"/>
  <c r="O163" i="33"/>
  <c r="L163" i="33"/>
  <c r="I163" i="33"/>
  <c r="F163" i="33"/>
  <c r="O162" i="33"/>
  <c r="L162" i="33"/>
  <c r="I162" i="33"/>
  <c r="F162" i="33"/>
  <c r="O161" i="33"/>
  <c r="L161" i="33"/>
  <c r="L160" i="33" s="1"/>
  <c r="I161" i="33"/>
  <c r="F161" i="33"/>
  <c r="O160" i="33"/>
  <c r="N160" i="33"/>
  <c r="M160" i="33"/>
  <c r="K160" i="33"/>
  <c r="J160" i="33"/>
  <c r="H160" i="33"/>
  <c r="G160" i="33"/>
  <c r="E160" i="33"/>
  <c r="D160" i="33"/>
  <c r="O159" i="33"/>
  <c r="L159" i="33"/>
  <c r="I159" i="33"/>
  <c r="F159" i="33"/>
  <c r="O158" i="33"/>
  <c r="L158" i="33"/>
  <c r="I158" i="33"/>
  <c r="F158" i="33"/>
  <c r="O157" i="33"/>
  <c r="L157" i="33"/>
  <c r="I157" i="33"/>
  <c r="F157" i="33"/>
  <c r="O156" i="33"/>
  <c r="L156" i="33"/>
  <c r="I156" i="33"/>
  <c r="F156" i="33"/>
  <c r="C156" i="33"/>
  <c r="O155" i="33"/>
  <c r="L155" i="33"/>
  <c r="I155" i="33"/>
  <c r="F155" i="33"/>
  <c r="O154" i="33"/>
  <c r="L154" i="33"/>
  <c r="I154" i="33"/>
  <c r="F154" i="33"/>
  <c r="O153" i="33"/>
  <c r="L153" i="33"/>
  <c r="I153" i="33"/>
  <c r="F153" i="33"/>
  <c r="O152" i="33"/>
  <c r="L152" i="33"/>
  <c r="I152" i="33"/>
  <c r="F152" i="33"/>
  <c r="C152" i="33" s="1"/>
  <c r="N151" i="33"/>
  <c r="M151" i="33"/>
  <c r="K151" i="33"/>
  <c r="J151" i="33"/>
  <c r="H151" i="33"/>
  <c r="G151" i="33"/>
  <c r="E151" i="33"/>
  <c r="E130" i="33" s="1"/>
  <c r="D151" i="33"/>
  <c r="O150" i="33"/>
  <c r="L150" i="33"/>
  <c r="I150" i="33"/>
  <c r="C150" i="33" s="1"/>
  <c r="F150" i="33"/>
  <c r="O149" i="33"/>
  <c r="L149" i="33"/>
  <c r="I149" i="33"/>
  <c r="F149" i="33"/>
  <c r="O148" i="33"/>
  <c r="L148" i="33"/>
  <c r="I148" i="33"/>
  <c r="F148" i="33"/>
  <c r="O147" i="33"/>
  <c r="L147" i="33"/>
  <c r="I147" i="33"/>
  <c r="F147" i="33"/>
  <c r="O146" i="33"/>
  <c r="L146" i="33"/>
  <c r="I146" i="33"/>
  <c r="F146" i="33"/>
  <c r="O145" i="33"/>
  <c r="L145" i="33"/>
  <c r="L144" i="33" s="1"/>
  <c r="I145" i="33"/>
  <c r="F145" i="33"/>
  <c r="N144" i="33"/>
  <c r="M144" i="33"/>
  <c r="K144" i="33"/>
  <c r="J144" i="33"/>
  <c r="H144" i="33"/>
  <c r="G144" i="33"/>
  <c r="G130" i="33" s="1"/>
  <c r="E144" i="33"/>
  <c r="D144" i="33"/>
  <c r="O143" i="33"/>
  <c r="L143" i="33"/>
  <c r="I143" i="33"/>
  <c r="F143" i="33"/>
  <c r="O142" i="33"/>
  <c r="O141" i="33" s="1"/>
  <c r="L142" i="33"/>
  <c r="L141" i="33" s="1"/>
  <c r="I142" i="33"/>
  <c r="F142" i="33"/>
  <c r="N141" i="33"/>
  <c r="M141" i="33"/>
  <c r="K141" i="33"/>
  <c r="J141" i="33"/>
  <c r="H141" i="33"/>
  <c r="G141" i="33"/>
  <c r="F141" i="33"/>
  <c r="E141" i="33"/>
  <c r="D141" i="33"/>
  <c r="O140" i="33"/>
  <c r="L140" i="33"/>
  <c r="I140" i="33"/>
  <c r="F140" i="33"/>
  <c r="C140" i="33" s="1"/>
  <c r="O139" i="33"/>
  <c r="L139" i="33"/>
  <c r="I139" i="33"/>
  <c r="F139" i="33"/>
  <c r="O138" i="33"/>
  <c r="L138" i="33"/>
  <c r="I138" i="33"/>
  <c r="F138" i="33"/>
  <c r="O137" i="33"/>
  <c r="L137" i="33"/>
  <c r="L136" i="33" s="1"/>
  <c r="I137" i="33"/>
  <c r="F137" i="33"/>
  <c r="O136" i="33"/>
  <c r="N136" i="33"/>
  <c r="M136" i="33"/>
  <c r="K136" i="33"/>
  <c r="J136" i="33"/>
  <c r="H136" i="33"/>
  <c r="G136" i="33"/>
  <c r="E136" i="33"/>
  <c r="D136" i="33"/>
  <c r="O135" i="33"/>
  <c r="L135" i="33"/>
  <c r="I135" i="33"/>
  <c r="F135" i="33"/>
  <c r="O134" i="33"/>
  <c r="L134" i="33"/>
  <c r="I134" i="33"/>
  <c r="F134" i="33"/>
  <c r="O133" i="33"/>
  <c r="L133" i="33"/>
  <c r="I133" i="33"/>
  <c r="F133" i="33"/>
  <c r="O132" i="33"/>
  <c r="O131" i="33" s="1"/>
  <c r="L132" i="33"/>
  <c r="I132" i="33"/>
  <c r="I131" i="33" s="1"/>
  <c r="F132" i="33"/>
  <c r="N131" i="33"/>
  <c r="M131" i="33"/>
  <c r="K131" i="33"/>
  <c r="J131" i="33"/>
  <c r="H131" i="33"/>
  <c r="G131" i="33"/>
  <c r="E131" i="33"/>
  <c r="D131" i="33"/>
  <c r="O129" i="33"/>
  <c r="L129" i="33"/>
  <c r="L128" i="33" s="1"/>
  <c r="I129" i="33"/>
  <c r="F129" i="33"/>
  <c r="O128" i="33"/>
  <c r="N128" i="33"/>
  <c r="M128" i="33"/>
  <c r="K128" i="33"/>
  <c r="J128" i="33"/>
  <c r="I128" i="33"/>
  <c r="H128" i="33"/>
  <c r="G128" i="33"/>
  <c r="E128" i="33"/>
  <c r="D128" i="33"/>
  <c r="O127" i="33"/>
  <c r="L127" i="33"/>
  <c r="I127" i="33"/>
  <c r="F127" i="33"/>
  <c r="O126" i="33"/>
  <c r="L126" i="33"/>
  <c r="I126" i="33"/>
  <c r="F126" i="33"/>
  <c r="C126" i="33" s="1"/>
  <c r="O125" i="33"/>
  <c r="L125" i="33"/>
  <c r="I125" i="33"/>
  <c r="F125" i="33"/>
  <c r="O124" i="33"/>
  <c r="O122" i="33" s="1"/>
  <c r="L124" i="33"/>
  <c r="I124" i="33"/>
  <c r="F124" i="33"/>
  <c r="C124" i="33" s="1"/>
  <c r="O123" i="33"/>
  <c r="L123" i="33"/>
  <c r="I123" i="33"/>
  <c r="F123" i="33"/>
  <c r="N122" i="33"/>
  <c r="M122" i="33"/>
  <c r="K122" i="33"/>
  <c r="J122" i="33"/>
  <c r="H122" i="33"/>
  <c r="G122" i="33"/>
  <c r="E122" i="33"/>
  <c r="D122" i="33"/>
  <c r="O121" i="33"/>
  <c r="L121" i="33"/>
  <c r="I121" i="33"/>
  <c r="F121" i="33"/>
  <c r="O120" i="33"/>
  <c r="L120" i="33"/>
  <c r="I120" i="33"/>
  <c r="F120" i="33"/>
  <c r="O119" i="33"/>
  <c r="L119" i="33"/>
  <c r="I119" i="33"/>
  <c r="F119" i="33"/>
  <c r="O118" i="33"/>
  <c r="L118" i="33"/>
  <c r="I118" i="33"/>
  <c r="F118" i="33"/>
  <c r="O117" i="33"/>
  <c r="L117" i="33"/>
  <c r="I117" i="33"/>
  <c r="F117" i="33"/>
  <c r="N116" i="33"/>
  <c r="M116" i="33"/>
  <c r="K116" i="33"/>
  <c r="J116" i="33"/>
  <c r="I116" i="33"/>
  <c r="H116" i="33"/>
  <c r="G116" i="33"/>
  <c r="E116" i="33"/>
  <c r="D116" i="33"/>
  <c r="O115" i="33"/>
  <c r="L115" i="33"/>
  <c r="I115" i="33"/>
  <c r="F115" i="33"/>
  <c r="C115" i="33" s="1"/>
  <c r="O114" i="33"/>
  <c r="L114" i="33"/>
  <c r="I114" i="33"/>
  <c r="F114" i="33"/>
  <c r="O113" i="33"/>
  <c r="L113" i="33"/>
  <c r="L112" i="33" s="1"/>
  <c r="I113" i="33"/>
  <c r="F113" i="33"/>
  <c r="N112" i="33"/>
  <c r="M112" i="33"/>
  <c r="K112" i="33"/>
  <c r="J112" i="33"/>
  <c r="I112" i="33"/>
  <c r="H112" i="33"/>
  <c r="G112" i="33"/>
  <c r="E112" i="33"/>
  <c r="E83" i="33" s="1"/>
  <c r="D112" i="33"/>
  <c r="O111" i="33"/>
  <c r="L111" i="33"/>
  <c r="I111" i="33"/>
  <c r="F111" i="33"/>
  <c r="O110" i="33"/>
  <c r="L110" i="33"/>
  <c r="I110" i="33"/>
  <c r="C110" i="33" s="1"/>
  <c r="F110" i="33"/>
  <c r="O109" i="33"/>
  <c r="L109" i="33"/>
  <c r="I109" i="33"/>
  <c r="F109" i="33"/>
  <c r="O108" i="33"/>
  <c r="L108" i="33"/>
  <c r="I108" i="33"/>
  <c r="C108" i="33" s="1"/>
  <c r="F108" i="33"/>
  <c r="O107" i="33"/>
  <c r="L107" i="33"/>
  <c r="I107" i="33"/>
  <c r="F107" i="33"/>
  <c r="O106" i="33"/>
  <c r="L106" i="33"/>
  <c r="I106" i="33"/>
  <c r="F106" i="33"/>
  <c r="C106" i="33" s="1"/>
  <c r="O105" i="33"/>
  <c r="L105" i="33"/>
  <c r="I105" i="33"/>
  <c r="F105" i="33"/>
  <c r="O104" i="33"/>
  <c r="L104" i="33"/>
  <c r="L103" i="33" s="1"/>
  <c r="I104" i="33"/>
  <c r="F104" i="33"/>
  <c r="C104" i="33" s="1"/>
  <c r="N103" i="33"/>
  <c r="M103" i="33"/>
  <c r="K103" i="33"/>
  <c r="J103" i="33"/>
  <c r="H103" i="33"/>
  <c r="G103" i="33"/>
  <c r="E103" i="33"/>
  <c r="D103" i="33"/>
  <c r="O102" i="33"/>
  <c r="L102" i="33"/>
  <c r="I102" i="33"/>
  <c r="F102" i="33"/>
  <c r="C102" i="33" s="1"/>
  <c r="O101" i="33"/>
  <c r="L101" i="33"/>
  <c r="I101" i="33"/>
  <c r="F101" i="33"/>
  <c r="O100" i="33"/>
  <c r="L100" i="33"/>
  <c r="I100" i="33"/>
  <c r="F100" i="33"/>
  <c r="C100" i="33" s="1"/>
  <c r="O99" i="33"/>
  <c r="L99" i="33"/>
  <c r="I99" i="33"/>
  <c r="F99" i="33"/>
  <c r="O98" i="33"/>
  <c r="L98" i="33"/>
  <c r="I98" i="33"/>
  <c r="F98" i="33"/>
  <c r="O97" i="33"/>
  <c r="L97" i="33"/>
  <c r="I97" i="33"/>
  <c r="F97" i="33"/>
  <c r="O96" i="33"/>
  <c r="L96" i="33"/>
  <c r="I96" i="33"/>
  <c r="F96" i="33"/>
  <c r="N95" i="33"/>
  <c r="M95" i="33"/>
  <c r="K95" i="33"/>
  <c r="J95" i="33"/>
  <c r="H95" i="33"/>
  <c r="G95" i="33"/>
  <c r="E95" i="33"/>
  <c r="D95" i="33"/>
  <c r="O94" i="33"/>
  <c r="L94" i="33"/>
  <c r="I94" i="33"/>
  <c r="F94" i="33"/>
  <c r="O93" i="33"/>
  <c r="L93" i="33"/>
  <c r="I93" i="33"/>
  <c r="F93" i="33"/>
  <c r="O92" i="33"/>
  <c r="L92" i="33"/>
  <c r="I92" i="33"/>
  <c r="F92" i="33"/>
  <c r="O91" i="33"/>
  <c r="L91" i="33"/>
  <c r="I91" i="33"/>
  <c r="F91" i="33"/>
  <c r="O90" i="33"/>
  <c r="O89" i="33" s="1"/>
  <c r="L90" i="33"/>
  <c r="I90" i="33"/>
  <c r="F90" i="33"/>
  <c r="C90" i="33" s="1"/>
  <c r="N89" i="33"/>
  <c r="M89" i="33"/>
  <c r="K89" i="33"/>
  <c r="J89" i="33"/>
  <c r="H89" i="33"/>
  <c r="G89" i="33"/>
  <c r="F89" i="33"/>
  <c r="E89" i="33"/>
  <c r="D89" i="33"/>
  <c r="O88" i="33"/>
  <c r="L88" i="33"/>
  <c r="I88" i="33"/>
  <c r="F88" i="33"/>
  <c r="O87" i="33"/>
  <c r="L87" i="33"/>
  <c r="I87" i="33"/>
  <c r="F87" i="33"/>
  <c r="O86" i="33"/>
  <c r="O84" i="33" s="1"/>
  <c r="L86" i="33"/>
  <c r="I86" i="33"/>
  <c r="F86" i="33"/>
  <c r="C86" i="33" s="1"/>
  <c r="O85" i="33"/>
  <c r="L85" i="33"/>
  <c r="I85" i="33"/>
  <c r="F85" i="33"/>
  <c r="N84" i="33"/>
  <c r="M84" i="33"/>
  <c r="L84" i="33"/>
  <c r="K84" i="33"/>
  <c r="K83" i="33" s="1"/>
  <c r="J84" i="33"/>
  <c r="H84" i="33"/>
  <c r="G84" i="33"/>
  <c r="G83" i="33" s="1"/>
  <c r="E84" i="33"/>
  <c r="D84" i="33"/>
  <c r="H83" i="33"/>
  <c r="O82" i="33"/>
  <c r="L82" i="33"/>
  <c r="I82" i="33"/>
  <c r="F82" i="33"/>
  <c r="O81" i="33"/>
  <c r="L81" i="33"/>
  <c r="I81" i="33"/>
  <c r="I80" i="33" s="1"/>
  <c r="F81" i="33"/>
  <c r="F80" i="33" s="1"/>
  <c r="O80" i="33"/>
  <c r="N80" i="33"/>
  <c r="M80" i="33"/>
  <c r="K80" i="33"/>
  <c r="J80" i="33"/>
  <c r="H80" i="33"/>
  <c r="G80" i="33"/>
  <c r="E80" i="33"/>
  <c r="D80" i="33"/>
  <c r="O79" i="33"/>
  <c r="L79" i="33"/>
  <c r="I79" i="33"/>
  <c r="F79" i="33"/>
  <c r="O78" i="33"/>
  <c r="L78" i="33"/>
  <c r="L77" i="33" s="1"/>
  <c r="I78" i="33"/>
  <c r="I77" i="33" s="1"/>
  <c r="F78" i="33"/>
  <c r="O77" i="33"/>
  <c r="N77" i="33"/>
  <c r="M77" i="33"/>
  <c r="M76" i="33" s="1"/>
  <c r="K77" i="33"/>
  <c r="J77" i="33"/>
  <c r="H77" i="33"/>
  <c r="G77" i="33"/>
  <c r="G76" i="33" s="1"/>
  <c r="F77" i="33"/>
  <c r="E77" i="33"/>
  <c r="D77" i="33"/>
  <c r="O76" i="33"/>
  <c r="K76" i="33"/>
  <c r="H76" i="33"/>
  <c r="D76" i="33"/>
  <c r="O74" i="33"/>
  <c r="L74" i="33"/>
  <c r="I74" i="33"/>
  <c r="F74" i="33"/>
  <c r="O73" i="33"/>
  <c r="L73" i="33"/>
  <c r="I73" i="33"/>
  <c r="F73" i="33"/>
  <c r="O72" i="33"/>
  <c r="L72" i="33"/>
  <c r="I72" i="33"/>
  <c r="F72" i="33"/>
  <c r="C72" i="33" s="1"/>
  <c r="O71" i="33"/>
  <c r="L71" i="33"/>
  <c r="I71" i="33"/>
  <c r="F71" i="33"/>
  <c r="O70" i="33"/>
  <c r="L70" i="33"/>
  <c r="L69" i="33" s="1"/>
  <c r="L67" i="33" s="1"/>
  <c r="I70" i="33"/>
  <c r="F70" i="33"/>
  <c r="O69" i="33"/>
  <c r="N69" i="33"/>
  <c r="N67" i="33" s="1"/>
  <c r="M69" i="33"/>
  <c r="M67" i="33" s="1"/>
  <c r="K69" i="33"/>
  <c r="K67" i="33" s="1"/>
  <c r="J69" i="33"/>
  <c r="J67" i="33" s="1"/>
  <c r="H69" i="33"/>
  <c r="H67" i="33" s="1"/>
  <c r="G69" i="33"/>
  <c r="G67" i="33" s="1"/>
  <c r="E69" i="33"/>
  <c r="D69" i="33"/>
  <c r="D67" i="33" s="1"/>
  <c r="O68" i="33"/>
  <c r="O67" i="33" s="1"/>
  <c r="L68" i="33"/>
  <c r="I68" i="33"/>
  <c r="F68" i="33"/>
  <c r="E67" i="33"/>
  <c r="O66" i="33"/>
  <c r="L66" i="33"/>
  <c r="I66" i="33"/>
  <c r="F66" i="33"/>
  <c r="O65" i="33"/>
  <c r="L65" i="33"/>
  <c r="I65" i="33"/>
  <c r="I58" i="33" s="1"/>
  <c r="I54" i="33" s="1"/>
  <c r="F65" i="33"/>
  <c r="C65" i="33" s="1"/>
  <c r="O64" i="33"/>
  <c r="L64" i="33"/>
  <c r="I64" i="33"/>
  <c r="F64" i="33"/>
  <c r="O63" i="33"/>
  <c r="L63" i="33"/>
  <c r="I63" i="33"/>
  <c r="F63" i="33"/>
  <c r="O62" i="33"/>
  <c r="L62" i="33"/>
  <c r="I62" i="33"/>
  <c r="F62" i="33"/>
  <c r="O61" i="33"/>
  <c r="L61" i="33"/>
  <c r="I61" i="33"/>
  <c r="F61" i="33"/>
  <c r="O60" i="33"/>
  <c r="L60" i="33"/>
  <c r="I60" i="33"/>
  <c r="F60" i="33"/>
  <c r="C60" i="33" s="1"/>
  <c r="O59" i="33"/>
  <c r="O58" i="33" s="1"/>
  <c r="L59" i="33"/>
  <c r="I59" i="33"/>
  <c r="F59" i="33"/>
  <c r="N58" i="33"/>
  <c r="N54" i="33" s="1"/>
  <c r="M58" i="33"/>
  <c r="K58" i="33"/>
  <c r="J58" i="33"/>
  <c r="H58" i="33"/>
  <c r="G58" i="33"/>
  <c r="E58" i="33"/>
  <c r="D58" i="33"/>
  <c r="O57" i="33"/>
  <c r="L57" i="33"/>
  <c r="I57" i="33"/>
  <c r="F57" i="33"/>
  <c r="O56" i="33"/>
  <c r="O55" i="33" s="1"/>
  <c r="L56" i="33"/>
  <c r="I56" i="33"/>
  <c r="F56" i="33"/>
  <c r="N55" i="33"/>
  <c r="M55" i="33"/>
  <c r="K55" i="33"/>
  <c r="K54" i="33" s="1"/>
  <c r="K53" i="33" s="1"/>
  <c r="J55" i="33"/>
  <c r="I55" i="33"/>
  <c r="H55" i="33"/>
  <c r="H54" i="33" s="1"/>
  <c r="G55" i="33"/>
  <c r="G54" i="33" s="1"/>
  <c r="G53" i="33" s="1"/>
  <c r="E55" i="33"/>
  <c r="D55" i="33"/>
  <c r="M54" i="33"/>
  <c r="J54" i="33"/>
  <c r="J53" i="33" s="1"/>
  <c r="E54" i="33"/>
  <c r="O47" i="33"/>
  <c r="C47" i="33" s="1"/>
  <c r="O46" i="33"/>
  <c r="C46" i="33" s="1"/>
  <c r="O45" i="33"/>
  <c r="N45" i="33"/>
  <c r="M45" i="33"/>
  <c r="L44" i="33"/>
  <c r="L43" i="33" s="1"/>
  <c r="I44" i="33"/>
  <c r="I43" i="33" s="1"/>
  <c r="F44" i="33"/>
  <c r="K43" i="33"/>
  <c r="J43" i="33"/>
  <c r="H43" i="33"/>
  <c r="G43" i="33"/>
  <c r="F43" i="33"/>
  <c r="E43" i="33"/>
  <c r="D43" i="33"/>
  <c r="F42" i="33"/>
  <c r="C42" i="33" s="1"/>
  <c r="F41" i="33"/>
  <c r="C41" i="33" s="1"/>
  <c r="E41" i="33"/>
  <c r="D41" i="33"/>
  <c r="L40" i="33"/>
  <c r="C40" i="33" s="1"/>
  <c r="L39" i="33"/>
  <c r="L38" i="33"/>
  <c r="C38" i="33" s="1"/>
  <c r="L37" i="33"/>
  <c r="C37" i="33" s="1"/>
  <c r="K36" i="33"/>
  <c r="J36" i="33"/>
  <c r="L35" i="33"/>
  <c r="C35" i="33" s="1"/>
  <c r="L34" i="33"/>
  <c r="C34" i="33" s="1"/>
  <c r="L33" i="33"/>
  <c r="C33" i="33" s="1"/>
  <c r="K33" i="33"/>
  <c r="J33" i="33"/>
  <c r="L32" i="33"/>
  <c r="C32" i="33" s="1"/>
  <c r="K31" i="33"/>
  <c r="K26" i="33" s="1"/>
  <c r="K20" i="33" s="1"/>
  <c r="J31" i="33"/>
  <c r="L30" i="33"/>
  <c r="C30" i="33" s="1"/>
  <c r="L29" i="33"/>
  <c r="C29" i="33" s="1"/>
  <c r="L28" i="33"/>
  <c r="K27" i="33"/>
  <c r="J27" i="33"/>
  <c r="F25" i="33"/>
  <c r="C25" i="33" s="1"/>
  <c r="I24" i="33"/>
  <c r="F24" i="33"/>
  <c r="O23" i="33"/>
  <c r="L23" i="33"/>
  <c r="I23" i="33"/>
  <c r="I21" i="33" s="1"/>
  <c r="I20" i="33" s="1"/>
  <c r="F23" i="33"/>
  <c r="C23" i="33" s="1"/>
  <c r="O22" i="33"/>
  <c r="O21" i="33" s="1"/>
  <c r="L22" i="33"/>
  <c r="L21" i="33" s="1"/>
  <c r="L289" i="33" s="1"/>
  <c r="I22" i="33"/>
  <c r="F22" i="33"/>
  <c r="N21" i="33"/>
  <c r="N289" i="33" s="1"/>
  <c r="M21" i="33"/>
  <c r="M289" i="33" s="1"/>
  <c r="M288" i="33" s="1"/>
  <c r="K21" i="33"/>
  <c r="J21" i="33"/>
  <c r="J289" i="33" s="1"/>
  <c r="J288" i="33" s="1"/>
  <c r="H21" i="33"/>
  <c r="H289" i="33" s="1"/>
  <c r="G21" i="33"/>
  <c r="G289" i="33" s="1"/>
  <c r="G288" i="33" s="1"/>
  <c r="F21" i="33"/>
  <c r="E21" i="33"/>
  <c r="E289" i="33" s="1"/>
  <c r="E288" i="33" s="1"/>
  <c r="D21" i="33"/>
  <c r="D289" i="33" s="1"/>
  <c r="D288" i="33" s="1"/>
  <c r="N20" i="33"/>
  <c r="G20" i="33"/>
  <c r="O298" i="32"/>
  <c r="L298" i="32"/>
  <c r="I298" i="32"/>
  <c r="F298" i="32"/>
  <c r="C298" i="32" s="1"/>
  <c r="O297" i="32"/>
  <c r="L297" i="32"/>
  <c r="I297" i="32"/>
  <c r="F297" i="32"/>
  <c r="O296" i="32"/>
  <c r="L296" i="32"/>
  <c r="I296" i="32"/>
  <c r="F296" i="32"/>
  <c r="O295" i="32"/>
  <c r="L295" i="32"/>
  <c r="I295" i="32"/>
  <c r="F295" i="32"/>
  <c r="O294" i="32"/>
  <c r="L294" i="32"/>
  <c r="I294" i="32"/>
  <c r="F294" i="32"/>
  <c r="C294" i="32" s="1"/>
  <c r="O293" i="32"/>
  <c r="L293" i="32"/>
  <c r="I293" i="32"/>
  <c r="F293" i="32"/>
  <c r="O292" i="32"/>
  <c r="L292" i="32"/>
  <c r="I292" i="32"/>
  <c r="F292" i="32"/>
  <c r="O291" i="32"/>
  <c r="L291" i="32"/>
  <c r="I291" i="32"/>
  <c r="I290" i="32" s="1"/>
  <c r="F291" i="32"/>
  <c r="O290" i="32"/>
  <c r="N290" i="32"/>
  <c r="M290" i="32"/>
  <c r="K290" i="32"/>
  <c r="J290" i="32"/>
  <c r="H290" i="32"/>
  <c r="G290" i="32"/>
  <c r="E290" i="32"/>
  <c r="D290" i="32"/>
  <c r="O285" i="32"/>
  <c r="L285" i="32"/>
  <c r="I285" i="32"/>
  <c r="F285" i="32"/>
  <c r="O284" i="32"/>
  <c r="L284" i="32"/>
  <c r="L283" i="32" s="1"/>
  <c r="I284" i="32"/>
  <c r="I283" i="32" s="1"/>
  <c r="F284" i="32"/>
  <c r="O283" i="32"/>
  <c r="N283" i="32"/>
  <c r="M283" i="32"/>
  <c r="K283" i="32"/>
  <c r="J283" i="32"/>
  <c r="H283" i="32"/>
  <c r="G283" i="32"/>
  <c r="F283" i="32"/>
  <c r="E283" i="32"/>
  <c r="D283" i="32"/>
  <c r="O282" i="32"/>
  <c r="O281" i="32" s="1"/>
  <c r="L282" i="32"/>
  <c r="I282" i="32"/>
  <c r="F282" i="32"/>
  <c r="N281" i="32"/>
  <c r="M281" i="32"/>
  <c r="L281" i="32"/>
  <c r="K281" i="32"/>
  <c r="J281" i="32"/>
  <c r="I281" i="32"/>
  <c r="H281" i="32"/>
  <c r="H269" i="32" s="1"/>
  <c r="G281" i="32"/>
  <c r="E281" i="32"/>
  <c r="D281" i="32"/>
  <c r="O280" i="32"/>
  <c r="L280" i="32"/>
  <c r="I280" i="32"/>
  <c r="F280" i="32"/>
  <c r="O279" i="32"/>
  <c r="L279" i="32"/>
  <c r="I279" i="32"/>
  <c r="F279" i="32"/>
  <c r="O278" i="32"/>
  <c r="O276" i="32" s="1"/>
  <c r="L278" i="32"/>
  <c r="I278" i="32"/>
  <c r="F278" i="32"/>
  <c r="C278" i="32"/>
  <c r="O277" i="32"/>
  <c r="L277" i="32"/>
  <c r="I277" i="32"/>
  <c r="I276" i="32" s="1"/>
  <c r="F277" i="32"/>
  <c r="F276" i="32" s="1"/>
  <c r="N276" i="32"/>
  <c r="M276" i="32"/>
  <c r="K276" i="32"/>
  <c r="J276" i="32"/>
  <c r="H276" i="32"/>
  <c r="G276" i="32"/>
  <c r="E276" i="32"/>
  <c r="D276" i="32"/>
  <c r="O275" i="32"/>
  <c r="L275" i="32"/>
  <c r="I275" i="32"/>
  <c r="F275" i="32"/>
  <c r="O274" i="32"/>
  <c r="L274" i="32"/>
  <c r="I274" i="32"/>
  <c r="C274" i="32" s="1"/>
  <c r="F274" i="32"/>
  <c r="O273" i="32"/>
  <c r="L273" i="32"/>
  <c r="L272" i="32" s="1"/>
  <c r="I273" i="32"/>
  <c r="F273" i="32"/>
  <c r="F272" i="32" s="1"/>
  <c r="N272" i="32"/>
  <c r="N270" i="32" s="1"/>
  <c r="N269" i="32" s="1"/>
  <c r="M272" i="32"/>
  <c r="M270" i="32" s="1"/>
  <c r="M269" i="32" s="1"/>
  <c r="K272" i="32"/>
  <c r="J272" i="32"/>
  <c r="I272" i="32"/>
  <c r="I270" i="32" s="1"/>
  <c r="I269" i="32" s="1"/>
  <c r="H272" i="32"/>
  <c r="G272" i="32"/>
  <c r="E272" i="32"/>
  <c r="D272" i="32"/>
  <c r="O271" i="32"/>
  <c r="L271" i="32"/>
  <c r="I271" i="32"/>
  <c r="F271" i="32"/>
  <c r="K270" i="32"/>
  <c r="K269" i="32" s="1"/>
  <c r="H270" i="32"/>
  <c r="G270" i="32"/>
  <c r="G269" i="32" s="1"/>
  <c r="D270" i="32"/>
  <c r="D269" i="32" s="1"/>
  <c r="O268" i="32"/>
  <c r="L268" i="32"/>
  <c r="I268" i="32"/>
  <c r="F268" i="32"/>
  <c r="O267" i="32"/>
  <c r="L267" i="32"/>
  <c r="C267" i="32" s="1"/>
  <c r="I267" i="32"/>
  <c r="F267" i="32"/>
  <c r="O266" i="32"/>
  <c r="L266" i="32"/>
  <c r="C266" i="32" s="1"/>
  <c r="I266" i="32"/>
  <c r="F266" i="32"/>
  <c r="O265" i="32"/>
  <c r="O264" i="32" s="1"/>
  <c r="L265" i="32"/>
  <c r="I265" i="32"/>
  <c r="F265" i="32"/>
  <c r="F264" i="32" s="1"/>
  <c r="N264" i="32"/>
  <c r="N259" i="32" s="1"/>
  <c r="M264" i="32"/>
  <c r="K264" i="32"/>
  <c r="J264" i="32"/>
  <c r="I264" i="32"/>
  <c r="H264" i="32"/>
  <c r="G264" i="32"/>
  <c r="E264" i="32"/>
  <c r="D264" i="32"/>
  <c r="O263" i="32"/>
  <c r="L263" i="32"/>
  <c r="I263" i="32"/>
  <c r="F263" i="32"/>
  <c r="O262" i="32"/>
  <c r="L262" i="32"/>
  <c r="I262" i="32"/>
  <c r="F262" i="32"/>
  <c r="C262" i="32" s="1"/>
  <c r="O261" i="32"/>
  <c r="L261" i="32"/>
  <c r="I261" i="32"/>
  <c r="I260" i="32" s="1"/>
  <c r="I259" i="32" s="1"/>
  <c r="F261" i="32"/>
  <c r="N260" i="32"/>
  <c r="M260" i="32"/>
  <c r="M259" i="32" s="1"/>
  <c r="K260" i="32"/>
  <c r="K259" i="32" s="1"/>
  <c r="J260" i="32"/>
  <c r="H260" i="32"/>
  <c r="H259" i="32" s="1"/>
  <c r="G260" i="32"/>
  <c r="G259" i="32" s="1"/>
  <c r="E260" i="32"/>
  <c r="E259" i="32" s="1"/>
  <c r="D260" i="32"/>
  <c r="J259" i="32"/>
  <c r="D259" i="32"/>
  <c r="O258" i="32"/>
  <c r="L258" i="32"/>
  <c r="I258" i="32"/>
  <c r="F258" i="32"/>
  <c r="C258" i="32" s="1"/>
  <c r="O257" i="32"/>
  <c r="L257" i="32"/>
  <c r="I257" i="32"/>
  <c r="F257" i="32"/>
  <c r="O256" i="32"/>
  <c r="L256" i="32"/>
  <c r="I256" i="32"/>
  <c r="F256" i="32"/>
  <c r="O255" i="32"/>
  <c r="L255" i="32"/>
  <c r="I255" i="32"/>
  <c r="F255" i="32"/>
  <c r="O254" i="32"/>
  <c r="L254" i="32"/>
  <c r="I254" i="32"/>
  <c r="I252" i="32" s="1"/>
  <c r="I251" i="32" s="1"/>
  <c r="F254" i="32"/>
  <c r="C254" i="32" s="1"/>
  <c r="O253" i="32"/>
  <c r="L253" i="32"/>
  <c r="I253" i="32"/>
  <c r="F253" i="32"/>
  <c r="F252" i="32" s="1"/>
  <c r="N252" i="32"/>
  <c r="M252" i="32"/>
  <c r="M251" i="32" s="1"/>
  <c r="K252" i="32"/>
  <c r="J252" i="32"/>
  <c r="H252" i="32"/>
  <c r="H251" i="32" s="1"/>
  <c r="G252" i="32"/>
  <c r="E252" i="32"/>
  <c r="E251" i="32" s="1"/>
  <c r="D252" i="32"/>
  <c r="N251" i="32"/>
  <c r="K251" i="32"/>
  <c r="J251" i="32"/>
  <c r="G251" i="32"/>
  <c r="G230" i="32" s="1"/>
  <c r="D251" i="32"/>
  <c r="O250" i="32"/>
  <c r="L250" i="32"/>
  <c r="I250" i="32"/>
  <c r="C250" i="32" s="1"/>
  <c r="F250" i="32"/>
  <c r="O249" i="32"/>
  <c r="L249" i="32"/>
  <c r="I249" i="32"/>
  <c r="F249" i="32"/>
  <c r="O248" i="32"/>
  <c r="L248" i="32"/>
  <c r="I248" i="32"/>
  <c r="F248" i="32"/>
  <c r="O247" i="32"/>
  <c r="L247" i="32"/>
  <c r="L246" i="32" s="1"/>
  <c r="I247" i="32"/>
  <c r="F247" i="32"/>
  <c r="O246" i="32"/>
  <c r="N246" i="32"/>
  <c r="N231" i="32" s="1"/>
  <c r="M246" i="32"/>
  <c r="K246" i="32"/>
  <c r="J246" i="32"/>
  <c r="H246" i="32"/>
  <c r="G246" i="32"/>
  <c r="F246" i="32"/>
  <c r="E246" i="32"/>
  <c r="D246" i="32"/>
  <c r="O245" i="32"/>
  <c r="L245" i="32"/>
  <c r="I245" i="32"/>
  <c r="F245" i="32"/>
  <c r="C245" i="32" s="1"/>
  <c r="O244" i="32"/>
  <c r="L244" i="32"/>
  <c r="I244" i="32"/>
  <c r="F244" i="32"/>
  <c r="C244" i="32" s="1"/>
  <c r="O243" i="32"/>
  <c r="L243" i="32"/>
  <c r="I243" i="32"/>
  <c r="F243" i="32"/>
  <c r="C243" i="32" s="1"/>
  <c r="O242" i="32"/>
  <c r="L242" i="32"/>
  <c r="I242" i="32"/>
  <c r="F242" i="32"/>
  <c r="O241" i="32"/>
  <c r="L241" i="32"/>
  <c r="I241" i="32"/>
  <c r="F241" i="32"/>
  <c r="O240" i="32"/>
  <c r="L240" i="32"/>
  <c r="I240" i="32"/>
  <c r="F240" i="32"/>
  <c r="O239" i="32"/>
  <c r="L239" i="32"/>
  <c r="L238" i="32" s="1"/>
  <c r="I239" i="32"/>
  <c r="I238" i="32" s="1"/>
  <c r="F239" i="32"/>
  <c r="O238" i="32"/>
  <c r="N238" i="32"/>
  <c r="M238" i="32"/>
  <c r="M231" i="32" s="1"/>
  <c r="K238" i="32"/>
  <c r="J238" i="32"/>
  <c r="H238" i="32"/>
  <c r="G238" i="32"/>
  <c r="E238" i="32"/>
  <c r="D238" i="32"/>
  <c r="D231" i="32" s="1"/>
  <c r="D230" i="32" s="1"/>
  <c r="O237" i="32"/>
  <c r="L237" i="32"/>
  <c r="I237" i="32"/>
  <c r="F237" i="32"/>
  <c r="C237" i="32" s="1"/>
  <c r="O236" i="32"/>
  <c r="O235" i="32" s="1"/>
  <c r="L236" i="32"/>
  <c r="I236" i="32"/>
  <c r="I235" i="32" s="1"/>
  <c r="F236" i="32"/>
  <c r="N235" i="32"/>
  <c r="M235" i="32"/>
  <c r="L235" i="32"/>
  <c r="K235" i="32"/>
  <c r="J235" i="32"/>
  <c r="H235" i="32"/>
  <c r="H231" i="32" s="1"/>
  <c r="H230" i="32" s="1"/>
  <c r="G235" i="32"/>
  <c r="E235" i="32"/>
  <c r="D235" i="32"/>
  <c r="O234" i="32"/>
  <c r="L234" i="32"/>
  <c r="I234" i="32"/>
  <c r="I233" i="32" s="1"/>
  <c r="F234" i="32"/>
  <c r="O233" i="32"/>
  <c r="N233" i="32"/>
  <c r="M233" i="32"/>
  <c r="K233" i="32"/>
  <c r="K231" i="32" s="1"/>
  <c r="J233" i="32"/>
  <c r="H233" i="32"/>
  <c r="G233" i="32"/>
  <c r="F233" i="32"/>
  <c r="E233" i="32"/>
  <c r="E231" i="32" s="1"/>
  <c r="D233" i="32"/>
  <c r="O232" i="32"/>
  <c r="L232" i="32"/>
  <c r="I232" i="32"/>
  <c r="F232" i="32"/>
  <c r="J231" i="32"/>
  <c r="J230" i="32" s="1"/>
  <c r="G231" i="32"/>
  <c r="O229" i="32"/>
  <c r="L229" i="32"/>
  <c r="I229" i="32"/>
  <c r="C229" i="32" s="1"/>
  <c r="F229" i="32"/>
  <c r="O228" i="32"/>
  <c r="O227" i="32" s="1"/>
  <c r="L228" i="32"/>
  <c r="L227" i="32" s="1"/>
  <c r="I228" i="32"/>
  <c r="F228" i="32"/>
  <c r="N227" i="32"/>
  <c r="M227" i="32"/>
  <c r="M204" i="32" s="1"/>
  <c r="K227" i="32"/>
  <c r="J227" i="32"/>
  <c r="I227" i="32"/>
  <c r="H227" i="32"/>
  <c r="G227" i="32"/>
  <c r="F227" i="32"/>
  <c r="E227" i="32"/>
  <c r="E204" i="32" s="1"/>
  <c r="D227" i="32"/>
  <c r="O226" i="32"/>
  <c r="L226" i="32"/>
  <c r="I226" i="32"/>
  <c r="C226" i="32" s="1"/>
  <c r="F226" i="32"/>
  <c r="O225" i="32"/>
  <c r="L225" i="32"/>
  <c r="I225" i="32"/>
  <c r="C225" i="32" s="1"/>
  <c r="F225" i="32"/>
  <c r="O224" i="32"/>
  <c r="L224" i="32"/>
  <c r="I224" i="32"/>
  <c r="F224" i="32"/>
  <c r="O223" i="32"/>
  <c r="L223" i="32"/>
  <c r="I223" i="32"/>
  <c r="F223" i="32"/>
  <c r="O222" i="32"/>
  <c r="L222" i="32"/>
  <c r="I222" i="32"/>
  <c r="F222" i="32"/>
  <c r="O221" i="32"/>
  <c r="L221" i="32"/>
  <c r="L216" i="32" s="1"/>
  <c r="I221" i="32"/>
  <c r="F221" i="32"/>
  <c r="C221" i="32" s="1"/>
  <c r="O220" i="32"/>
  <c r="L220" i="32"/>
  <c r="I220" i="32"/>
  <c r="F220" i="32"/>
  <c r="O219" i="32"/>
  <c r="L219" i="32"/>
  <c r="I219" i="32"/>
  <c r="F219" i="32"/>
  <c r="O218" i="32"/>
  <c r="L218" i="32"/>
  <c r="I218" i="32"/>
  <c r="F218" i="32"/>
  <c r="O217" i="32"/>
  <c r="L217" i="32"/>
  <c r="I217" i="32"/>
  <c r="F217" i="32"/>
  <c r="O216" i="32"/>
  <c r="N216" i="32"/>
  <c r="M216" i="32"/>
  <c r="K216" i="32"/>
  <c r="J216" i="32"/>
  <c r="I216" i="32"/>
  <c r="H216" i="32"/>
  <c r="G216" i="32"/>
  <c r="G204" i="32" s="1"/>
  <c r="E216" i="32"/>
  <c r="D216" i="32"/>
  <c r="O215" i="32"/>
  <c r="L215" i="32"/>
  <c r="I215" i="32"/>
  <c r="F215" i="32"/>
  <c r="C215" i="32" s="1"/>
  <c r="O214" i="32"/>
  <c r="L214" i="32"/>
  <c r="I214" i="32"/>
  <c r="F214" i="32"/>
  <c r="C214" i="32" s="1"/>
  <c r="O213" i="32"/>
  <c r="L213" i="32"/>
  <c r="I213" i="32"/>
  <c r="F213" i="32"/>
  <c r="C213" i="32" s="1"/>
  <c r="O212" i="32"/>
  <c r="L212" i="32"/>
  <c r="I212" i="32"/>
  <c r="F212" i="32"/>
  <c r="O211" i="32"/>
  <c r="L211" i="32"/>
  <c r="I211" i="32"/>
  <c r="F211" i="32"/>
  <c r="O210" i="32"/>
  <c r="L210" i="32"/>
  <c r="I210" i="32"/>
  <c r="F210" i="32"/>
  <c r="O209" i="32"/>
  <c r="L209" i="32"/>
  <c r="I209" i="32"/>
  <c r="F209" i="32"/>
  <c r="O208" i="32"/>
  <c r="L208" i="32"/>
  <c r="L205" i="32" s="1"/>
  <c r="L204" i="32" s="1"/>
  <c r="I208" i="32"/>
  <c r="F208" i="32"/>
  <c r="C208" i="32" s="1"/>
  <c r="O207" i="32"/>
  <c r="L207" i="32"/>
  <c r="I207" i="32"/>
  <c r="F207" i="32"/>
  <c r="O206" i="32"/>
  <c r="L206" i="32"/>
  <c r="I206" i="32"/>
  <c r="F206" i="32"/>
  <c r="F205" i="32" s="1"/>
  <c r="O205" i="32"/>
  <c r="N205" i="32"/>
  <c r="M205" i="32"/>
  <c r="K205" i="32"/>
  <c r="J205" i="32"/>
  <c r="H205" i="32"/>
  <c r="G205" i="32"/>
  <c r="E205" i="32"/>
  <c r="D205" i="32"/>
  <c r="N204" i="32"/>
  <c r="K204" i="32"/>
  <c r="J204" i="32"/>
  <c r="H204" i="32"/>
  <c r="D204" i="32"/>
  <c r="O203" i="32"/>
  <c r="L203" i="32"/>
  <c r="I203" i="32"/>
  <c r="F203" i="32"/>
  <c r="O202" i="32"/>
  <c r="L202" i="32"/>
  <c r="I202" i="32"/>
  <c r="F202" i="32"/>
  <c r="C202" i="32"/>
  <c r="O201" i="32"/>
  <c r="L201" i="32"/>
  <c r="I201" i="32"/>
  <c r="F201" i="32"/>
  <c r="C201" i="32" s="1"/>
  <c r="O200" i="32"/>
  <c r="L200" i="32"/>
  <c r="I200" i="32"/>
  <c r="F200" i="32"/>
  <c r="C200" i="32" s="1"/>
  <c r="O199" i="32"/>
  <c r="L199" i="32"/>
  <c r="L198" i="32" s="1"/>
  <c r="I199" i="32"/>
  <c r="I198" i="32" s="1"/>
  <c r="I196" i="32" s="1"/>
  <c r="F199" i="32"/>
  <c r="O198" i="32"/>
  <c r="N198" i="32"/>
  <c r="M198" i="32"/>
  <c r="M196" i="32" s="1"/>
  <c r="M195" i="32" s="1"/>
  <c r="K198" i="32"/>
  <c r="K196" i="32" s="1"/>
  <c r="K195" i="32" s="1"/>
  <c r="J198" i="32"/>
  <c r="H198" i="32"/>
  <c r="H196" i="32" s="1"/>
  <c r="H195" i="32" s="1"/>
  <c r="G198" i="32"/>
  <c r="G196" i="32" s="1"/>
  <c r="E198" i="32"/>
  <c r="D198" i="32"/>
  <c r="D196" i="32" s="1"/>
  <c r="D195" i="32" s="1"/>
  <c r="O197" i="32"/>
  <c r="L197" i="32"/>
  <c r="I197" i="32"/>
  <c r="F197" i="32"/>
  <c r="N196" i="32"/>
  <c r="N195" i="32" s="1"/>
  <c r="J196" i="32"/>
  <c r="J195" i="32" s="1"/>
  <c r="E196" i="32"/>
  <c r="G195" i="32"/>
  <c r="H194" i="32"/>
  <c r="O193" i="32"/>
  <c r="L193" i="32"/>
  <c r="L192" i="32" s="1"/>
  <c r="L191" i="32" s="1"/>
  <c r="L187" i="32" s="1"/>
  <c r="I193" i="32"/>
  <c r="F193" i="32"/>
  <c r="O192" i="32"/>
  <c r="N192" i="32"/>
  <c r="N191" i="32" s="1"/>
  <c r="M192" i="32"/>
  <c r="K192" i="32"/>
  <c r="J192" i="32"/>
  <c r="J191" i="32" s="1"/>
  <c r="H192" i="32"/>
  <c r="G192" i="32"/>
  <c r="F192" i="32"/>
  <c r="E192" i="32"/>
  <c r="D192" i="32"/>
  <c r="O191" i="32"/>
  <c r="O187" i="32" s="1"/>
  <c r="M191" i="32"/>
  <c r="K191" i="32"/>
  <c r="K187" i="32" s="1"/>
  <c r="H191" i="32"/>
  <c r="G191" i="32"/>
  <c r="G187" i="32" s="1"/>
  <c r="E191" i="32"/>
  <c r="D191" i="32"/>
  <c r="O190" i="32"/>
  <c r="L190" i="32"/>
  <c r="I190" i="32"/>
  <c r="F190" i="32"/>
  <c r="C190" i="32" s="1"/>
  <c r="O189" i="32"/>
  <c r="L189" i="32"/>
  <c r="I189" i="32"/>
  <c r="F189" i="32"/>
  <c r="O188" i="32"/>
  <c r="N188" i="32"/>
  <c r="M188" i="32"/>
  <c r="M187" i="32" s="1"/>
  <c r="L188" i="32"/>
  <c r="K188" i="32"/>
  <c r="J188" i="32"/>
  <c r="I188" i="32"/>
  <c r="H188" i="32"/>
  <c r="G188" i="32"/>
  <c r="E188" i="32"/>
  <c r="E187" i="32" s="1"/>
  <c r="D188" i="32"/>
  <c r="N187" i="32"/>
  <c r="J187" i="32"/>
  <c r="H187" i="32"/>
  <c r="D187" i="32"/>
  <c r="O186" i="32"/>
  <c r="L186" i="32"/>
  <c r="I186" i="32"/>
  <c r="F186" i="32"/>
  <c r="O185" i="32"/>
  <c r="L185" i="32"/>
  <c r="I185" i="32"/>
  <c r="I184" i="32" s="1"/>
  <c r="F185" i="32"/>
  <c r="O184" i="32"/>
  <c r="N184" i="32"/>
  <c r="M184" i="32"/>
  <c r="K184" i="32"/>
  <c r="J184" i="32"/>
  <c r="H184" i="32"/>
  <c r="G184" i="32"/>
  <c r="F184" i="32"/>
  <c r="E184" i="32"/>
  <c r="D184" i="32"/>
  <c r="O183" i="32"/>
  <c r="L183" i="32"/>
  <c r="I183" i="32"/>
  <c r="F183" i="32"/>
  <c r="O182" i="32"/>
  <c r="L182" i="32"/>
  <c r="I182" i="32"/>
  <c r="F182" i="32"/>
  <c r="O181" i="32"/>
  <c r="L181" i="32"/>
  <c r="I181" i="32"/>
  <c r="F181" i="32"/>
  <c r="O180" i="32"/>
  <c r="O179" i="32" s="1"/>
  <c r="L180" i="32"/>
  <c r="I180" i="32"/>
  <c r="F180" i="32"/>
  <c r="N179" i="32"/>
  <c r="M179" i="32"/>
  <c r="L179" i="32"/>
  <c r="K179" i="32"/>
  <c r="J179" i="32"/>
  <c r="H179" i="32"/>
  <c r="G179" i="32"/>
  <c r="F179" i="32"/>
  <c r="E179" i="32"/>
  <c r="D179" i="32"/>
  <c r="O178" i="32"/>
  <c r="L178" i="32"/>
  <c r="I178" i="32"/>
  <c r="C178" i="32" s="1"/>
  <c r="F178" i="32"/>
  <c r="O177" i="32"/>
  <c r="L177" i="32"/>
  <c r="I177" i="32"/>
  <c r="F177" i="32"/>
  <c r="O176" i="32"/>
  <c r="O175" i="32" s="1"/>
  <c r="O174" i="32" s="1"/>
  <c r="O173" i="32" s="1"/>
  <c r="L176" i="32"/>
  <c r="L175" i="32" s="1"/>
  <c r="L174" i="32" s="1"/>
  <c r="I176" i="32"/>
  <c r="F176" i="32"/>
  <c r="N175" i="32"/>
  <c r="N174" i="32" s="1"/>
  <c r="N173" i="32" s="1"/>
  <c r="M175" i="32"/>
  <c r="M174" i="32" s="1"/>
  <c r="M173" i="32" s="1"/>
  <c r="K175" i="32"/>
  <c r="J175" i="32"/>
  <c r="J174" i="32" s="1"/>
  <c r="I175" i="32"/>
  <c r="H175" i="32"/>
  <c r="G175" i="32"/>
  <c r="F175" i="32"/>
  <c r="E175" i="32"/>
  <c r="E174" i="32" s="1"/>
  <c r="D175" i="32"/>
  <c r="K174" i="32"/>
  <c r="H174" i="32"/>
  <c r="H173" i="32" s="1"/>
  <c r="G174" i="32"/>
  <c r="D174" i="32"/>
  <c r="D173" i="32" s="1"/>
  <c r="K173" i="32"/>
  <c r="G173" i="32"/>
  <c r="O172" i="32"/>
  <c r="L172" i="32"/>
  <c r="I172" i="32"/>
  <c r="F172" i="32"/>
  <c r="O171" i="32"/>
  <c r="L171" i="32"/>
  <c r="I171" i="32"/>
  <c r="F171" i="32"/>
  <c r="O170" i="32"/>
  <c r="L170" i="32"/>
  <c r="I170" i="32"/>
  <c r="F170" i="32"/>
  <c r="O169" i="32"/>
  <c r="L169" i="32"/>
  <c r="I169" i="32"/>
  <c r="F169" i="32"/>
  <c r="O168" i="32"/>
  <c r="L168" i="32"/>
  <c r="I168" i="32"/>
  <c r="F168" i="32"/>
  <c r="O167" i="32"/>
  <c r="L167" i="32"/>
  <c r="L166" i="32" s="1"/>
  <c r="I167" i="32"/>
  <c r="F167" i="32"/>
  <c r="O166" i="32"/>
  <c r="O165" i="32" s="1"/>
  <c r="N166" i="32"/>
  <c r="N165" i="32" s="1"/>
  <c r="M166" i="32"/>
  <c r="M165" i="32" s="1"/>
  <c r="K166" i="32"/>
  <c r="K165" i="32" s="1"/>
  <c r="J166" i="32"/>
  <c r="J165" i="32" s="1"/>
  <c r="I166" i="32"/>
  <c r="I165" i="32" s="1"/>
  <c r="H166" i="32"/>
  <c r="G166" i="32"/>
  <c r="G165" i="32" s="1"/>
  <c r="F166" i="32"/>
  <c r="F165" i="32" s="1"/>
  <c r="E166" i="32"/>
  <c r="E165" i="32" s="1"/>
  <c r="D166" i="32"/>
  <c r="H165" i="32"/>
  <c r="D165" i="32"/>
  <c r="O164" i="32"/>
  <c r="L164" i="32"/>
  <c r="I164" i="32"/>
  <c r="F164" i="32"/>
  <c r="O163" i="32"/>
  <c r="L163" i="32"/>
  <c r="I163" i="32"/>
  <c r="F163" i="32"/>
  <c r="O162" i="32"/>
  <c r="L162" i="32"/>
  <c r="I162" i="32"/>
  <c r="F162" i="32"/>
  <c r="C162" i="32"/>
  <c r="O161" i="32"/>
  <c r="L161" i="32"/>
  <c r="I161" i="32"/>
  <c r="F161" i="32"/>
  <c r="C161" i="32" s="1"/>
  <c r="N160" i="32"/>
  <c r="M160" i="32"/>
  <c r="L160" i="32"/>
  <c r="K160" i="32"/>
  <c r="J160" i="32"/>
  <c r="I160" i="32"/>
  <c r="H160" i="32"/>
  <c r="G160" i="32"/>
  <c r="E160" i="32"/>
  <c r="D160"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C154" i="32"/>
  <c r="O153" i="32"/>
  <c r="L153" i="32"/>
  <c r="I153" i="32"/>
  <c r="F153" i="32"/>
  <c r="C153" i="32" s="1"/>
  <c r="O152" i="32"/>
  <c r="L152" i="32"/>
  <c r="I152" i="32"/>
  <c r="I151" i="32" s="1"/>
  <c r="F152" i="32"/>
  <c r="N151" i="32"/>
  <c r="M151" i="32"/>
  <c r="K151" i="32"/>
  <c r="J151" i="32"/>
  <c r="J130" i="32" s="1"/>
  <c r="H151" i="32"/>
  <c r="G151" i="32"/>
  <c r="E151" i="32"/>
  <c r="D151" i="32"/>
  <c r="O150" i="32"/>
  <c r="L150" i="32"/>
  <c r="I150" i="32"/>
  <c r="C150" i="32" s="1"/>
  <c r="F150" i="32"/>
  <c r="O149" i="32"/>
  <c r="L149" i="32"/>
  <c r="I149" i="32"/>
  <c r="F149" i="32"/>
  <c r="O148" i="32"/>
  <c r="L148" i="32"/>
  <c r="I148" i="32"/>
  <c r="F148" i="32"/>
  <c r="O147" i="32"/>
  <c r="L147" i="32"/>
  <c r="I147" i="32"/>
  <c r="F147" i="32"/>
  <c r="O146" i="32"/>
  <c r="L146" i="32"/>
  <c r="C146" i="32" s="1"/>
  <c r="I146" i="32"/>
  <c r="F146" i="32"/>
  <c r="O145" i="32"/>
  <c r="O144" i="32" s="1"/>
  <c r="L145" i="32"/>
  <c r="I145" i="32"/>
  <c r="F145" i="32"/>
  <c r="N144" i="32"/>
  <c r="M144" i="32"/>
  <c r="K144" i="32"/>
  <c r="J144" i="32"/>
  <c r="I144" i="32"/>
  <c r="H144" i="32"/>
  <c r="G144" i="32"/>
  <c r="E144" i="32"/>
  <c r="D144" i="32"/>
  <c r="O143" i="32"/>
  <c r="L143" i="32"/>
  <c r="I143" i="32"/>
  <c r="F143" i="32"/>
  <c r="C143" i="32" s="1"/>
  <c r="O142" i="32"/>
  <c r="O141" i="32" s="1"/>
  <c r="L142" i="32"/>
  <c r="I142" i="32"/>
  <c r="I141" i="32" s="1"/>
  <c r="F142" i="32"/>
  <c r="N141" i="32"/>
  <c r="M141" i="32"/>
  <c r="L141" i="32"/>
  <c r="K141" i="32"/>
  <c r="J141" i="32"/>
  <c r="H141" i="32"/>
  <c r="G141" i="32"/>
  <c r="E141" i="32"/>
  <c r="D141" i="32"/>
  <c r="O140" i="32"/>
  <c r="L140" i="32"/>
  <c r="I140" i="32"/>
  <c r="F140" i="32"/>
  <c r="O139" i="32"/>
  <c r="L139" i="32"/>
  <c r="I139" i="32"/>
  <c r="F139" i="32"/>
  <c r="O138" i="32"/>
  <c r="L138" i="32"/>
  <c r="I138" i="32"/>
  <c r="F138" i="32"/>
  <c r="C138" i="32"/>
  <c r="O137" i="32"/>
  <c r="L137" i="32"/>
  <c r="I137" i="32"/>
  <c r="I136" i="32" s="1"/>
  <c r="F137" i="32"/>
  <c r="C137" i="32" s="1"/>
  <c r="N136" i="32"/>
  <c r="M136" i="32"/>
  <c r="L136" i="32"/>
  <c r="K136" i="32"/>
  <c r="J136" i="32"/>
  <c r="H136" i="32"/>
  <c r="G136" i="32"/>
  <c r="E136" i="32"/>
  <c r="D136" i="32"/>
  <c r="O135" i="32"/>
  <c r="L135" i="32"/>
  <c r="I135" i="32"/>
  <c r="F135" i="32"/>
  <c r="O134" i="32"/>
  <c r="L134" i="32"/>
  <c r="I134" i="32"/>
  <c r="F134" i="32"/>
  <c r="O133" i="32"/>
  <c r="L133" i="32"/>
  <c r="I133" i="32"/>
  <c r="F133" i="32"/>
  <c r="O132" i="32"/>
  <c r="O131" i="32" s="1"/>
  <c r="L132" i="32"/>
  <c r="I132" i="32"/>
  <c r="I131" i="32" s="1"/>
  <c r="F132" i="32"/>
  <c r="N131" i="32"/>
  <c r="N130" i="32" s="1"/>
  <c r="M131" i="32"/>
  <c r="M130" i="32" s="1"/>
  <c r="K131" i="32"/>
  <c r="J131" i="32"/>
  <c r="H131" i="32"/>
  <c r="H130" i="32" s="1"/>
  <c r="G131" i="32"/>
  <c r="E131" i="32"/>
  <c r="D131" i="32"/>
  <c r="G130" i="32"/>
  <c r="O129" i="32"/>
  <c r="O128" i="32" s="1"/>
  <c r="L129" i="32"/>
  <c r="I129" i="32"/>
  <c r="I128" i="32" s="1"/>
  <c r="F129" i="32"/>
  <c r="C129" i="32" s="1"/>
  <c r="N128" i="32"/>
  <c r="M128" i="32"/>
  <c r="L128" i="32"/>
  <c r="K128" i="32"/>
  <c r="J128" i="32"/>
  <c r="H128" i="32"/>
  <c r="G128" i="32"/>
  <c r="E128" i="32"/>
  <c r="D128" i="32"/>
  <c r="O127" i="32"/>
  <c r="L127" i="32"/>
  <c r="I127" i="32"/>
  <c r="F127" i="32"/>
  <c r="O126" i="32"/>
  <c r="L126" i="32"/>
  <c r="C126" i="32" s="1"/>
  <c r="I126" i="32"/>
  <c r="F126" i="32"/>
  <c r="O125" i="32"/>
  <c r="L125" i="32"/>
  <c r="I125" i="32"/>
  <c r="F125" i="32"/>
  <c r="O124" i="32"/>
  <c r="L124" i="32"/>
  <c r="I124" i="32"/>
  <c r="F124" i="32"/>
  <c r="O123" i="32"/>
  <c r="L123" i="32"/>
  <c r="I123" i="32"/>
  <c r="I122" i="32" s="1"/>
  <c r="F123" i="32"/>
  <c r="O122" i="32"/>
  <c r="N122" i="32"/>
  <c r="M122" i="32"/>
  <c r="K122" i="32"/>
  <c r="J122" i="32"/>
  <c r="H122" i="32"/>
  <c r="G122" i="32"/>
  <c r="F122" i="32"/>
  <c r="E122" i="32"/>
  <c r="D122" i="32"/>
  <c r="O121" i="32"/>
  <c r="L121" i="32"/>
  <c r="I121" i="32"/>
  <c r="F121" i="32"/>
  <c r="O120" i="32"/>
  <c r="L120" i="32"/>
  <c r="I120" i="32"/>
  <c r="F120" i="32"/>
  <c r="O119" i="32"/>
  <c r="L119" i="32"/>
  <c r="I119" i="32"/>
  <c r="F119" i="32"/>
  <c r="O118" i="32"/>
  <c r="L118" i="32"/>
  <c r="I118" i="32"/>
  <c r="F118" i="32"/>
  <c r="O117" i="32"/>
  <c r="O116" i="32" s="1"/>
  <c r="L117" i="32"/>
  <c r="L116" i="32" s="1"/>
  <c r="I117" i="32"/>
  <c r="F117" i="32"/>
  <c r="N116" i="32"/>
  <c r="M116" i="32"/>
  <c r="K116" i="32"/>
  <c r="J116" i="32"/>
  <c r="I116" i="32"/>
  <c r="H116" i="32"/>
  <c r="G116" i="32"/>
  <c r="E116" i="32"/>
  <c r="D116" i="32"/>
  <c r="D83" i="32" s="1"/>
  <c r="O115" i="32"/>
  <c r="L115" i="32"/>
  <c r="I115" i="32"/>
  <c r="F115" i="32"/>
  <c r="C115" i="32" s="1"/>
  <c r="O114" i="32"/>
  <c r="L114" i="32"/>
  <c r="I114" i="32"/>
  <c r="F114" i="32"/>
  <c r="C114" i="32" s="1"/>
  <c r="O113" i="32"/>
  <c r="O112" i="32" s="1"/>
  <c r="L113" i="32"/>
  <c r="I113" i="32"/>
  <c r="I112" i="32" s="1"/>
  <c r="F113" i="32"/>
  <c r="N112" i="32"/>
  <c r="M112" i="32"/>
  <c r="L112" i="32"/>
  <c r="K112" i="32"/>
  <c r="J112" i="32"/>
  <c r="H112" i="32"/>
  <c r="G112" i="32"/>
  <c r="E112" i="32"/>
  <c r="D112" i="32"/>
  <c r="O111" i="32"/>
  <c r="L111" i="32"/>
  <c r="I111" i="32"/>
  <c r="F111" i="32"/>
  <c r="O110" i="32"/>
  <c r="L110" i="32"/>
  <c r="I110" i="32"/>
  <c r="F110" i="32"/>
  <c r="C110" i="32"/>
  <c r="O109" i="32"/>
  <c r="L109" i="32"/>
  <c r="I109" i="32"/>
  <c r="F109" i="32"/>
  <c r="C109" i="32" s="1"/>
  <c r="O108" i="32"/>
  <c r="L108" i="32"/>
  <c r="I108" i="32"/>
  <c r="F108" i="32"/>
  <c r="C108" i="32" s="1"/>
  <c r="O107" i="32"/>
  <c r="L107" i="32"/>
  <c r="I107" i="32"/>
  <c r="F107" i="32"/>
  <c r="O106" i="32"/>
  <c r="L106" i="32"/>
  <c r="I106" i="32"/>
  <c r="F106" i="32"/>
  <c r="C106" i="32" s="1"/>
  <c r="O105" i="32"/>
  <c r="L105" i="32"/>
  <c r="I105" i="32"/>
  <c r="F105" i="32"/>
  <c r="O104" i="32"/>
  <c r="L104" i="32"/>
  <c r="I104" i="32"/>
  <c r="I103" i="32" s="1"/>
  <c r="F104" i="32"/>
  <c r="N103" i="32"/>
  <c r="M103" i="32"/>
  <c r="K103" i="32"/>
  <c r="J103" i="32"/>
  <c r="H103" i="32"/>
  <c r="G103" i="32"/>
  <c r="E103" i="32"/>
  <c r="D103" i="32"/>
  <c r="O102" i="32"/>
  <c r="L102" i="32"/>
  <c r="I102" i="32"/>
  <c r="F102" i="32"/>
  <c r="O101" i="32"/>
  <c r="L101" i="32"/>
  <c r="I101" i="32"/>
  <c r="F101" i="32"/>
  <c r="O100" i="32"/>
  <c r="L100" i="32"/>
  <c r="I100" i="32"/>
  <c r="F100" i="32"/>
  <c r="O99" i="32"/>
  <c r="L99" i="32"/>
  <c r="I99" i="32"/>
  <c r="F99" i="32"/>
  <c r="O98" i="32"/>
  <c r="L98" i="32"/>
  <c r="I98" i="32"/>
  <c r="F98" i="32"/>
  <c r="C98" i="32"/>
  <c r="O97" i="32"/>
  <c r="L97" i="32"/>
  <c r="I97" i="32"/>
  <c r="F97" i="32"/>
  <c r="C97" i="32" s="1"/>
  <c r="O96" i="32"/>
  <c r="L96" i="32"/>
  <c r="I96" i="32"/>
  <c r="F96" i="32"/>
  <c r="N95" i="32"/>
  <c r="M95" i="32"/>
  <c r="K95" i="32"/>
  <c r="J95" i="32"/>
  <c r="H95" i="32"/>
  <c r="G95" i="32"/>
  <c r="E95" i="32"/>
  <c r="D95" i="32"/>
  <c r="O94" i="32"/>
  <c r="L94" i="32"/>
  <c r="I94" i="32"/>
  <c r="F94" i="32"/>
  <c r="O93" i="32"/>
  <c r="L93" i="32"/>
  <c r="I93" i="32"/>
  <c r="F93" i="32"/>
  <c r="O92" i="32"/>
  <c r="L92" i="32"/>
  <c r="I92" i="32"/>
  <c r="F92" i="32"/>
  <c r="O91" i="32"/>
  <c r="L91" i="32"/>
  <c r="I91" i="32"/>
  <c r="F91" i="32"/>
  <c r="O90" i="32"/>
  <c r="L90" i="32"/>
  <c r="L89" i="32" s="1"/>
  <c r="I90" i="32"/>
  <c r="F90" i="32"/>
  <c r="N89" i="32"/>
  <c r="N83" i="32" s="1"/>
  <c r="M89" i="32"/>
  <c r="K89" i="32"/>
  <c r="J89" i="32"/>
  <c r="H89" i="32"/>
  <c r="H83" i="32" s="1"/>
  <c r="G89" i="32"/>
  <c r="F89" i="32"/>
  <c r="E89" i="32"/>
  <c r="D89" i="32"/>
  <c r="O88" i="32"/>
  <c r="L88" i="32"/>
  <c r="I88" i="32"/>
  <c r="F88" i="32"/>
  <c r="O87" i="32"/>
  <c r="L87" i="32"/>
  <c r="I87" i="32"/>
  <c r="F87" i="32"/>
  <c r="O86" i="32"/>
  <c r="L86" i="32"/>
  <c r="L84" i="32" s="1"/>
  <c r="I86" i="32"/>
  <c r="F86" i="32"/>
  <c r="F84" i="32" s="1"/>
  <c r="C84" i="32" s="1"/>
  <c r="O85" i="32"/>
  <c r="L85" i="32"/>
  <c r="I85" i="32"/>
  <c r="F85" i="32"/>
  <c r="O84" i="32"/>
  <c r="N84" i="32"/>
  <c r="M84" i="32"/>
  <c r="K84" i="32"/>
  <c r="K83" i="32" s="1"/>
  <c r="J84" i="32"/>
  <c r="I84" i="32"/>
  <c r="H84" i="32"/>
  <c r="G84" i="32"/>
  <c r="G83" i="32" s="1"/>
  <c r="E84" i="32"/>
  <c r="E83" i="32" s="1"/>
  <c r="D84" i="32"/>
  <c r="M83" i="32"/>
  <c r="J83" i="32"/>
  <c r="O82" i="32"/>
  <c r="L82" i="32"/>
  <c r="I82" i="32"/>
  <c r="F82" i="32"/>
  <c r="C82" i="32" s="1"/>
  <c r="O81" i="32"/>
  <c r="L81" i="32"/>
  <c r="L80" i="32" s="1"/>
  <c r="I81" i="32"/>
  <c r="I80" i="32" s="1"/>
  <c r="F81" i="32"/>
  <c r="O80" i="32"/>
  <c r="N80" i="32"/>
  <c r="M80" i="32"/>
  <c r="K80" i="32"/>
  <c r="J80" i="32"/>
  <c r="H80" i="32"/>
  <c r="G80" i="32"/>
  <c r="F80" i="32"/>
  <c r="E80" i="32"/>
  <c r="D80" i="32"/>
  <c r="O79" i="32"/>
  <c r="L79" i="32"/>
  <c r="I79" i="32"/>
  <c r="F79" i="32"/>
  <c r="O78" i="32"/>
  <c r="L78" i="32"/>
  <c r="L77" i="32" s="1"/>
  <c r="I78" i="32"/>
  <c r="F78" i="32"/>
  <c r="F77" i="32" s="1"/>
  <c r="N77" i="32"/>
  <c r="M77" i="32"/>
  <c r="M76" i="32" s="1"/>
  <c r="K77" i="32"/>
  <c r="J77" i="32"/>
  <c r="I77" i="32"/>
  <c r="H77" i="32"/>
  <c r="G77" i="32"/>
  <c r="G76" i="32" s="1"/>
  <c r="E77" i="32"/>
  <c r="E76" i="32" s="1"/>
  <c r="D77" i="32"/>
  <c r="N76" i="32"/>
  <c r="K76" i="32"/>
  <c r="J76" i="32"/>
  <c r="H76" i="32"/>
  <c r="D76" i="32"/>
  <c r="O74" i="32"/>
  <c r="L74" i="32"/>
  <c r="I74" i="32"/>
  <c r="F74" i="32"/>
  <c r="O73" i="32"/>
  <c r="L73" i="32"/>
  <c r="I73" i="32"/>
  <c r="F73" i="32"/>
  <c r="O72" i="32"/>
  <c r="L72" i="32"/>
  <c r="I72" i="32"/>
  <c r="F72" i="32"/>
  <c r="O71" i="32"/>
  <c r="L71" i="32"/>
  <c r="L69" i="32" s="1"/>
  <c r="I71" i="32"/>
  <c r="F71" i="32"/>
  <c r="F69" i="32" s="1"/>
  <c r="O70" i="32"/>
  <c r="L70" i="32"/>
  <c r="I70" i="32"/>
  <c r="F70" i="32"/>
  <c r="O69" i="32"/>
  <c r="O67" i="32" s="1"/>
  <c r="N69" i="32"/>
  <c r="M69" i="32"/>
  <c r="M67" i="32" s="1"/>
  <c r="K69" i="32"/>
  <c r="K67" i="32" s="1"/>
  <c r="J69" i="32"/>
  <c r="I69" i="32"/>
  <c r="I67" i="32" s="1"/>
  <c r="H69" i="32"/>
  <c r="G69" i="32"/>
  <c r="G67" i="32" s="1"/>
  <c r="G53" i="32" s="1"/>
  <c r="E69" i="32"/>
  <c r="E67" i="32" s="1"/>
  <c r="E53" i="32" s="1"/>
  <c r="D69" i="32"/>
  <c r="O68" i="32"/>
  <c r="L68" i="32"/>
  <c r="I68" i="32"/>
  <c r="F68" i="32"/>
  <c r="N67" i="32"/>
  <c r="L67" i="32"/>
  <c r="J67" i="32"/>
  <c r="H67" i="32"/>
  <c r="D67" i="32"/>
  <c r="O66" i="32"/>
  <c r="L66" i="32"/>
  <c r="I66" i="32"/>
  <c r="C66" i="32" s="1"/>
  <c r="F66" i="32"/>
  <c r="O65" i="32"/>
  <c r="L65" i="32"/>
  <c r="I65" i="32"/>
  <c r="F65" i="32"/>
  <c r="O64" i="32"/>
  <c r="L64" i="32"/>
  <c r="I64" i="32"/>
  <c r="F64" i="32"/>
  <c r="O63" i="32"/>
  <c r="L63" i="32"/>
  <c r="L58" i="32" s="1"/>
  <c r="I63" i="32"/>
  <c r="F63" i="32"/>
  <c r="O62" i="32"/>
  <c r="L62" i="32"/>
  <c r="I62" i="32"/>
  <c r="F62" i="32"/>
  <c r="O61" i="32"/>
  <c r="L61" i="32"/>
  <c r="I61" i="32"/>
  <c r="F61" i="32"/>
  <c r="O60" i="32"/>
  <c r="L60" i="32"/>
  <c r="I60" i="32"/>
  <c r="F60" i="32"/>
  <c r="O59" i="32"/>
  <c r="O58" i="32" s="1"/>
  <c r="O54" i="32" s="1"/>
  <c r="L59" i="32"/>
  <c r="I59" i="32"/>
  <c r="I58" i="32" s="1"/>
  <c r="F59" i="32"/>
  <c r="C59" i="32"/>
  <c r="N58" i="32"/>
  <c r="M58" i="32"/>
  <c r="K58" i="32"/>
  <c r="J58" i="32"/>
  <c r="H58" i="32"/>
  <c r="H54" i="32" s="1"/>
  <c r="H53" i="32" s="1"/>
  <c r="G58" i="32"/>
  <c r="F58" i="32"/>
  <c r="E58" i="32"/>
  <c r="D58" i="32"/>
  <c r="D54" i="32" s="1"/>
  <c r="D53" i="32" s="1"/>
  <c r="O57" i="32"/>
  <c r="L57" i="32"/>
  <c r="I57" i="32"/>
  <c r="F57" i="32"/>
  <c r="O56" i="32"/>
  <c r="L56" i="32"/>
  <c r="L55" i="32" s="1"/>
  <c r="I56" i="32"/>
  <c r="F56" i="32"/>
  <c r="F55" i="32" s="1"/>
  <c r="F54" i="32" s="1"/>
  <c r="O55" i="32"/>
  <c r="N55" i="32"/>
  <c r="N54" i="32" s="1"/>
  <c r="N53" i="32" s="1"/>
  <c r="M55" i="32"/>
  <c r="K55" i="32"/>
  <c r="K54" i="32" s="1"/>
  <c r="K53" i="32" s="1"/>
  <c r="J55" i="32"/>
  <c r="I55" i="32"/>
  <c r="H55" i="32"/>
  <c r="G55" i="32"/>
  <c r="E55" i="32"/>
  <c r="D55" i="32"/>
  <c r="J54" i="32"/>
  <c r="J53" i="32" s="1"/>
  <c r="G54" i="32"/>
  <c r="E54" i="32"/>
  <c r="O47" i="32"/>
  <c r="C47" i="32" s="1"/>
  <c r="O46" i="32"/>
  <c r="N45" i="32"/>
  <c r="M45" i="32"/>
  <c r="L44" i="32"/>
  <c r="L43" i="32" s="1"/>
  <c r="I44" i="32"/>
  <c r="I43" i="32" s="1"/>
  <c r="F44" i="32"/>
  <c r="K43" i="32"/>
  <c r="J43" i="32"/>
  <c r="H43" i="32"/>
  <c r="G43" i="32"/>
  <c r="F43" i="32"/>
  <c r="E43" i="32"/>
  <c r="D43" i="32"/>
  <c r="F42" i="32"/>
  <c r="C42" i="32" s="1"/>
  <c r="E41" i="32"/>
  <c r="E20" i="32" s="1"/>
  <c r="D41" i="32"/>
  <c r="L40" i="32"/>
  <c r="C40" i="32" s="1"/>
  <c r="L39" i="32"/>
  <c r="C39" i="32" s="1"/>
  <c r="L38" i="32"/>
  <c r="L37" i="32"/>
  <c r="C37" i="32" s="1"/>
  <c r="K36" i="32"/>
  <c r="J36" i="32"/>
  <c r="L35" i="32"/>
  <c r="C35" i="32" s="1"/>
  <c r="L34" i="32"/>
  <c r="C34" i="32" s="1"/>
  <c r="K33" i="32"/>
  <c r="K26" i="32" s="1"/>
  <c r="J33" i="32"/>
  <c r="L32" i="32"/>
  <c r="C32" i="32" s="1"/>
  <c r="K31" i="32"/>
  <c r="J31" i="32"/>
  <c r="L30" i="32"/>
  <c r="C30" i="32" s="1"/>
  <c r="L29" i="32"/>
  <c r="C29" i="32" s="1"/>
  <c r="L28" i="32"/>
  <c r="C28" i="32" s="1"/>
  <c r="L27" i="32"/>
  <c r="C27" i="32" s="1"/>
  <c r="K27" i="32"/>
  <c r="J27" i="32"/>
  <c r="J26" i="32"/>
  <c r="J20" i="32" s="1"/>
  <c r="F25" i="32"/>
  <c r="C25" i="32"/>
  <c r="I24" i="32"/>
  <c r="F24" i="32"/>
  <c r="O23" i="32"/>
  <c r="L23" i="32"/>
  <c r="I23" i="32"/>
  <c r="F23" i="32"/>
  <c r="O22" i="32"/>
  <c r="O21" i="32" s="1"/>
  <c r="L22" i="32"/>
  <c r="I22" i="32"/>
  <c r="F22" i="32"/>
  <c r="N21" i="32"/>
  <c r="M21" i="32"/>
  <c r="M289" i="32" s="1"/>
  <c r="L21" i="32"/>
  <c r="K21" i="32"/>
  <c r="K289" i="32" s="1"/>
  <c r="K288" i="32" s="1"/>
  <c r="J21" i="32"/>
  <c r="J289" i="32" s="1"/>
  <c r="J288" i="32" s="1"/>
  <c r="I21" i="32"/>
  <c r="I289" i="32" s="1"/>
  <c r="H21" i="32"/>
  <c r="G21" i="32"/>
  <c r="G289" i="32" s="1"/>
  <c r="E21" i="32"/>
  <c r="E289" i="32" s="1"/>
  <c r="E288" i="32" s="1"/>
  <c r="D21" i="32"/>
  <c r="N20" i="32"/>
  <c r="M20" i="32"/>
  <c r="G20" i="32"/>
  <c r="O298" i="31"/>
  <c r="L298" i="31"/>
  <c r="I298" i="31"/>
  <c r="F298" i="31"/>
  <c r="C298" i="31"/>
  <c r="O297" i="31"/>
  <c r="L297" i="31"/>
  <c r="I297" i="31"/>
  <c r="F297" i="31"/>
  <c r="C297" i="31" s="1"/>
  <c r="O296" i="31"/>
  <c r="L296" i="31"/>
  <c r="I296" i="31"/>
  <c r="F296" i="31"/>
  <c r="C296" i="31" s="1"/>
  <c r="O295" i="31"/>
  <c r="L295" i="31"/>
  <c r="I295" i="31"/>
  <c r="F295" i="31"/>
  <c r="C295" i="31" s="1"/>
  <c r="O294" i="31"/>
  <c r="L294" i="31"/>
  <c r="I294" i="31"/>
  <c r="F294" i="31"/>
  <c r="C294" i="31" s="1"/>
  <c r="O293" i="31"/>
  <c r="L293" i="31"/>
  <c r="I293" i="31"/>
  <c r="F293" i="31"/>
  <c r="O292" i="31"/>
  <c r="L292" i="31"/>
  <c r="I292" i="31"/>
  <c r="F292" i="31"/>
  <c r="O291" i="31"/>
  <c r="L291" i="31"/>
  <c r="L290" i="31" s="1"/>
  <c r="I291" i="31"/>
  <c r="I290" i="31" s="1"/>
  <c r="F291" i="31"/>
  <c r="C291" i="31" s="1"/>
  <c r="O290" i="31"/>
  <c r="N290" i="31"/>
  <c r="M290" i="31"/>
  <c r="K290" i="31"/>
  <c r="J290" i="31"/>
  <c r="H290" i="31"/>
  <c r="G290" i="31"/>
  <c r="F290" i="31"/>
  <c r="C290" i="31" s="1"/>
  <c r="E290" i="31"/>
  <c r="D290" i="31"/>
  <c r="O285" i="31"/>
  <c r="L285" i="31"/>
  <c r="I285" i="31"/>
  <c r="F285" i="31"/>
  <c r="O284" i="31"/>
  <c r="L284" i="31"/>
  <c r="I284" i="31"/>
  <c r="F284" i="31"/>
  <c r="N283" i="31"/>
  <c r="M283" i="31"/>
  <c r="K283" i="31"/>
  <c r="J283" i="31"/>
  <c r="I283" i="31"/>
  <c r="H283" i="31"/>
  <c r="G283" i="31"/>
  <c r="E283" i="31"/>
  <c r="D283" i="31"/>
  <c r="O282" i="31"/>
  <c r="L282" i="31"/>
  <c r="L281" i="31" s="1"/>
  <c r="I282" i="31"/>
  <c r="I281" i="31" s="1"/>
  <c r="F282" i="31"/>
  <c r="O281" i="31"/>
  <c r="N281" i="31"/>
  <c r="M281" i="31"/>
  <c r="K281" i="31"/>
  <c r="J281" i="31"/>
  <c r="H281" i="31"/>
  <c r="G281" i="31"/>
  <c r="F281" i="31"/>
  <c r="E281" i="31"/>
  <c r="D281" i="31"/>
  <c r="O280" i="31"/>
  <c r="L280" i="31"/>
  <c r="I280" i="31"/>
  <c r="F280" i="31"/>
  <c r="C280" i="31" s="1"/>
  <c r="O279" i="31"/>
  <c r="L279" i="31"/>
  <c r="I279" i="31"/>
  <c r="F279" i="31"/>
  <c r="O278" i="31"/>
  <c r="L278" i="31"/>
  <c r="I278" i="31"/>
  <c r="F278" i="31"/>
  <c r="C278" i="31" s="1"/>
  <c r="O277" i="31"/>
  <c r="O276" i="31" s="1"/>
  <c r="L277" i="31"/>
  <c r="I277" i="31"/>
  <c r="F277" i="31"/>
  <c r="N276" i="31"/>
  <c r="M276" i="31"/>
  <c r="L276" i="31"/>
  <c r="K276" i="31"/>
  <c r="J276" i="31"/>
  <c r="I276" i="31"/>
  <c r="H276" i="31"/>
  <c r="G276" i="31"/>
  <c r="E276" i="31"/>
  <c r="D276" i="31"/>
  <c r="O275" i="31"/>
  <c r="L275" i="31"/>
  <c r="I275" i="31"/>
  <c r="F275" i="31"/>
  <c r="C275" i="31" s="1"/>
  <c r="O274" i="31"/>
  <c r="L274" i="31"/>
  <c r="I274" i="31"/>
  <c r="F274" i="31"/>
  <c r="C274" i="31" s="1"/>
  <c r="O273" i="31"/>
  <c r="L273" i="31"/>
  <c r="I273" i="31"/>
  <c r="F273" i="31"/>
  <c r="O272" i="31"/>
  <c r="N272" i="31"/>
  <c r="M272" i="31"/>
  <c r="L272" i="31"/>
  <c r="K272" i="31"/>
  <c r="J272" i="31"/>
  <c r="I272" i="31"/>
  <c r="H272" i="31"/>
  <c r="G272" i="31"/>
  <c r="E272" i="31"/>
  <c r="D272" i="31"/>
  <c r="O271" i="31"/>
  <c r="L271" i="31"/>
  <c r="I271" i="31"/>
  <c r="I270" i="31" s="1"/>
  <c r="I269" i="31" s="1"/>
  <c r="F271" i="31"/>
  <c r="N270" i="31"/>
  <c r="M270" i="31"/>
  <c r="M269" i="31" s="1"/>
  <c r="K270" i="31"/>
  <c r="J270" i="31"/>
  <c r="G270" i="31"/>
  <c r="E270" i="31"/>
  <c r="E269" i="31" s="1"/>
  <c r="N269" i="31"/>
  <c r="K269" i="31"/>
  <c r="J269" i="31"/>
  <c r="G269" i="31"/>
  <c r="O268" i="31"/>
  <c r="O264" i="31" s="1"/>
  <c r="L268" i="31"/>
  <c r="I268" i="31"/>
  <c r="F268" i="31"/>
  <c r="C268" i="31"/>
  <c r="O267" i="31"/>
  <c r="L267" i="31"/>
  <c r="I267" i="31"/>
  <c r="F267" i="31"/>
  <c r="C267" i="31" s="1"/>
  <c r="O266" i="31"/>
  <c r="L266" i="31"/>
  <c r="I266" i="31"/>
  <c r="F266" i="31"/>
  <c r="O265" i="31"/>
  <c r="L265" i="31"/>
  <c r="I265" i="31"/>
  <c r="F265" i="31"/>
  <c r="N264" i="31"/>
  <c r="M264" i="31"/>
  <c r="M259" i="31" s="1"/>
  <c r="L264" i="31"/>
  <c r="K264" i="31"/>
  <c r="J264" i="31"/>
  <c r="I264" i="31"/>
  <c r="I259" i="31" s="1"/>
  <c r="H264" i="31"/>
  <c r="G264" i="31"/>
  <c r="E264" i="31"/>
  <c r="E259" i="31" s="1"/>
  <c r="D264" i="31"/>
  <c r="O263" i="31"/>
  <c r="L263" i="31"/>
  <c r="I263" i="31"/>
  <c r="F263" i="31"/>
  <c r="O262" i="31"/>
  <c r="L262" i="31"/>
  <c r="I262" i="31"/>
  <c r="F262" i="31"/>
  <c r="O261" i="31"/>
  <c r="L261" i="31"/>
  <c r="L260" i="31" s="1"/>
  <c r="L259" i="31" s="1"/>
  <c r="I261" i="31"/>
  <c r="F261" i="31"/>
  <c r="O260" i="31"/>
  <c r="N260" i="31"/>
  <c r="N259" i="31" s="1"/>
  <c r="M260" i="31"/>
  <c r="K260" i="31"/>
  <c r="J260" i="31"/>
  <c r="J259" i="31" s="1"/>
  <c r="I260" i="31"/>
  <c r="H260" i="31"/>
  <c r="G260" i="31"/>
  <c r="F260" i="31"/>
  <c r="E260" i="31"/>
  <c r="D260" i="31"/>
  <c r="O259" i="31"/>
  <c r="K259" i="31"/>
  <c r="H259" i="31"/>
  <c r="G259" i="31"/>
  <c r="D259" i="31"/>
  <c r="O258" i="31"/>
  <c r="L258" i="31"/>
  <c r="I258" i="31"/>
  <c r="F258" i="31"/>
  <c r="C258" i="31" s="1"/>
  <c r="O257" i="31"/>
  <c r="L257" i="31"/>
  <c r="I257" i="31"/>
  <c r="F257" i="31"/>
  <c r="C257" i="31" s="1"/>
  <c r="O256" i="31"/>
  <c r="L256" i="31"/>
  <c r="I256" i="31"/>
  <c r="F256" i="31"/>
  <c r="C256" i="31" s="1"/>
  <c r="O255" i="31"/>
  <c r="L255" i="31"/>
  <c r="I255" i="31"/>
  <c r="F255" i="31"/>
  <c r="O254" i="31"/>
  <c r="L254" i="31"/>
  <c r="I254" i="31"/>
  <c r="F254" i="31"/>
  <c r="O253" i="31"/>
  <c r="L253" i="31"/>
  <c r="I253" i="31"/>
  <c r="I252" i="31" s="1"/>
  <c r="I251" i="31" s="1"/>
  <c r="F253" i="31"/>
  <c r="O252" i="31"/>
  <c r="N252" i="31"/>
  <c r="N251" i="31" s="1"/>
  <c r="N230" i="31" s="1"/>
  <c r="M252" i="31"/>
  <c r="L252" i="31"/>
  <c r="K252" i="31"/>
  <c r="J252" i="31"/>
  <c r="J251" i="31" s="1"/>
  <c r="H252" i="31"/>
  <c r="G252" i="31"/>
  <c r="E252" i="31"/>
  <c r="D252" i="31"/>
  <c r="O251" i="31"/>
  <c r="M251" i="31"/>
  <c r="L251" i="31"/>
  <c r="K251" i="31"/>
  <c r="H251" i="31"/>
  <c r="G251" i="31"/>
  <c r="E251" i="31"/>
  <c r="D251" i="31"/>
  <c r="O250" i="31"/>
  <c r="L250" i="31"/>
  <c r="I250" i="31"/>
  <c r="F250" i="31"/>
  <c r="C250" i="31" s="1"/>
  <c r="O249" i="31"/>
  <c r="L249" i="31"/>
  <c r="I249" i="31"/>
  <c r="F249" i="31"/>
  <c r="O248" i="31"/>
  <c r="L248" i="31"/>
  <c r="I248" i="31"/>
  <c r="F248" i="31"/>
  <c r="O247" i="31"/>
  <c r="L247" i="31"/>
  <c r="I247" i="31"/>
  <c r="F247" i="31"/>
  <c r="O246" i="31"/>
  <c r="N246" i="31"/>
  <c r="M246" i="31"/>
  <c r="M231" i="31" s="1"/>
  <c r="L246" i="31"/>
  <c r="K246" i="31"/>
  <c r="J246" i="31"/>
  <c r="I246" i="31"/>
  <c r="H246" i="31"/>
  <c r="G246" i="31"/>
  <c r="E246" i="31"/>
  <c r="E231" i="31" s="1"/>
  <c r="E230" i="31" s="1"/>
  <c r="D246" i="31"/>
  <c r="O245" i="31"/>
  <c r="L245" i="31"/>
  <c r="I245" i="31"/>
  <c r="C245" i="31" s="1"/>
  <c r="F245" i="31"/>
  <c r="O244" i="31"/>
  <c r="L244" i="31"/>
  <c r="I244" i="31"/>
  <c r="F244" i="31"/>
  <c r="O243" i="31"/>
  <c r="L243" i="31"/>
  <c r="I243" i="31"/>
  <c r="F243" i="31"/>
  <c r="O242" i="31"/>
  <c r="L242" i="31"/>
  <c r="I242" i="31"/>
  <c r="F242" i="31"/>
  <c r="O241" i="31"/>
  <c r="L241" i="31"/>
  <c r="L238" i="31" s="1"/>
  <c r="I241" i="31"/>
  <c r="F241" i="31"/>
  <c r="C241" i="31" s="1"/>
  <c r="O240" i="31"/>
  <c r="L240" i="31"/>
  <c r="I240" i="31"/>
  <c r="F240" i="31"/>
  <c r="O239" i="31"/>
  <c r="O238" i="31" s="1"/>
  <c r="L239" i="31"/>
  <c r="I239" i="31"/>
  <c r="F239" i="31"/>
  <c r="C239" i="31"/>
  <c r="N238" i="31"/>
  <c r="M238" i="31"/>
  <c r="K238" i="31"/>
  <c r="K231" i="31" s="1"/>
  <c r="K230" i="31" s="1"/>
  <c r="J238" i="31"/>
  <c r="I238" i="31"/>
  <c r="H238" i="31"/>
  <c r="G238" i="31"/>
  <c r="G231" i="31" s="1"/>
  <c r="F238" i="31"/>
  <c r="E238" i="31"/>
  <c r="D238" i="31"/>
  <c r="O237" i="31"/>
  <c r="O235" i="31" s="1"/>
  <c r="L237" i="31"/>
  <c r="I237" i="31"/>
  <c r="F237" i="31"/>
  <c r="C237" i="31"/>
  <c r="O236" i="31"/>
  <c r="L236" i="31"/>
  <c r="I236" i="31"/>
  <c r="F236" i="31"/>
  <c r="N235" i="31"/>
  <c r="M235" i="31"/>
  <c r="L235" i="31"/>
  <c r="K235" i="31"/>
  <c r="J235" i="31"/>
  <c r="I235" i="31"/>
  <c r="H235" i="31"/>
  <c r="G235" i="31"/>
  <c r="E235" i="31"/>
  <c r="D235" i="31"/>
  <c r="O234" i="31"/>
  <c r="L234" i="31"/>
  <c r="I234" i="31"/>
  <c r="F234" i="31"/>
  <c r="O233" i="31"/>
  <c r="N233" i="31"/>
  <c r="M233" i="31"/>
  <c r="L233" i="31"/>
  <c r="K233" i="31"/>
  <c r="J233" i="31"/>
  <c r="I233" i="31"/>
  <c r="H233" i="31"/>
  <c r="G233" i="31"/>
  <c r="E233" i="31"/>
  <c r="D233" i="31"/>
  <c r="D231" i="31" s="1"/>
  <c r="D230" i="31" s="1"/>
  <c r="O232" i="31"/>
  <c r="L232" i="31"/>
  <c r="I232" i="31"/>
  <c r="I231" i="31" s="1"/>
  <c r="F232" i="31"/>
  <c r="N231" i="31"/>
  <c r="L231" i="31"/>
  <c r="L230" i="31" s="1"/>
  <c r="J231" i="31"/>
  <c r="H231" i="31"/>
  <c r="H230" i="31" s="1"/>
  <c r="G230" i="31"/>
  <c r="O229" i="31"/>
  <c r="L229" i="31"/>
  <c r="I229" i="31"/>
  <c r="F229" i="31"/>
  <c r="O228" i="31"/>
  <c r="L228" i="31"/>
  <c r="I228" i="31"/>
  <c r="F228" i="31"/>
  <c r="O227" i="31"/>
  <c r="N227" i="31"/>
  <c r="M227" i="31"/>
  <c r="L227" i="31"/>
  <c r="K227" i="31"/>
  <c r="K204" i="31" s="1"/>
  <c r="J227" i="31"/>
  <c r="I227" i="31"/>
  <c r="H227" i="31"/>
  <c r="G227" i="31"/>
  <c r="G204" i="31" s="1"/>
  <c r="F227" i="31"/>
  <c r="E227" i="31"/>
  <c r="D227" i="31"/>
  <c r="C227" i="31"/>
  <c r="O226" i="31"/>
  <c r="L226" i="31"/>
  <c r="I226" i="31"/>
  <c r="F226" i="31"/>
  <c r="C226" i="31" s="1"/>
  <c r="O225" i="31"/>
  <c r="L225" i="31"/>
  <c r="I225" i="31"/>
  <c r="F225" i="31"/>
  <c r="C225" i="31" s="1"/>
  <c r="O224" i="31"/>
  <c r="L224" i="31"/>
  <c r="I224" i="31"/>
  <c r="F224" i="31"/>
  <c r="O223" i="31"/>
  <c r="L223" i="31"/>
  <c r="I223" i="31"/>
  <c r="F223" i="31"/>
  <c r="O222" i="31"/>
  <c r="L222" i="31"/>
  <c r="I222" i="31"/>
  <c r="F222" i="31"/>
  <c r="O221" i="31"/>
  <c r="L221" i="31"/>
  <c r="I221" i="31"/>
  <c r="F221" i="31"/>
  <c r="O220" i="31"/>
  <c r="L220" i="31"/>
  <c r="I220" i="31"/>
  <c r="F220" i="31"/>
  <c r="O219" i="31"/>
  <c r="L219" i="31"/>
  <c r="I219" i="31"/>
  <c r="F219" i="31"/>
  <c r="O218" i="31"/>
  <c r="L218" i="31"/>
  <c r="I218" i="31"/>
  <c r="F218" i="31"/>
  <c r="O217" i="31"/>
  <c r="L217" i="31"/>
  <c r="L216" i="31" s="1"/>
  <c r="I217" i="31"/>
  <c r="F217" i="31"/>
  <c r="O216" i="31"/>
  <c r="N216" i="31"/>
  <c r="N204" i="31" s="1"/>
  <c r="M216" i="31"/>
  <c r="K216" i="31"/>
  <c r="J216" i="31"/>
  <c r="J204" i="31" s="1"/>
  <c r="H216" i="31"/>
  <c r="G216" i="31"/>
  <c r="F216" i="31"/>
  <c r="E216" i="31"/>
  <c r="D216" i="31"/>
  <c r="O215" i="31"/>
  <c r="L215" i="31"/>
  <c r="I215" i="31"/>
  <c r="F215" i="31"/>
  <c r="O214" i="31"/>
  <c r="L214" i="31"/>
  <c r="I214" i="31"/>
  <c r="F214" i="31"/>
  <c r="O213" i="31"/>
  <c r="L213" i="31"/>
  <c r="I213" i="31"/>
  <c r="F213" i="31"/>
  <c r="O212" i="31"/>
  <c r="L212" i="31"/>
  <c r="L205" i="31" s="1"/>
  <c r="L204" i="31" s="1"/>
  <c r="L195" i="31" s="1"/>
  <c r="I212" i="31"/>
  <c r="F212" i="31"/>
  <c r="O211" i="31"/>
  <c r="L211" i="31"/>
  <c r="I211" i="31"/>
  <c r="F211" i="31"/>
  <c r="O210" i="31"/>
  <c r="L210" i="31"/>
  <c r="I210" i="31"/>
  <c r="F210" i="31"/>
  <c r="O209" i="31"/>
  <c r="L209" i="31"/>
  <c r="I209" i="31"/>
  <c r="F209" i="31"/>
  <c r="O208" i="31"/>
  <c r="O205" i="31" s="1"/>
  <c r="O204" i="31" s="1"/>
  <c r="L208" i="31"/>
  <c r="I208" i="31"/>
  <c r="F208" i="31"/>
  <c r="C208" i="31"/>
  <c r="O207" i="31"/>
  <c r="L207" i="31"/>
  <c r="I207" i="31"/>
  <c r="F207" i="31"/>
  <c r="C207" i="31" s="1"/>
  <c r="O206" i="31"/>
  <c r="L206" i="31"/>
  <c r="I206" i="31"/>
  <c r="F206" i="31"/>
  <c r="N205" i="31"/>
  <c r="M205" i="31"/>
  <c r="K205" i="31"/>
  <c r="J205" i="31"/>
  <c r="I205" i="31"/>
  <c r="H205" i="31"/>
  <c r="G205" i="31"/>
  <c r="E205" i="31"/>
  <c r="D205" i="31"/>
  <c r="M204" i="31"/>
  <c r="H204" i="31"/>
  <c r="H195" i="31" s="1"/>
  <c r="E204" i="31"/>
  <c r="D204" i="31"/>
  <c r="O203" i="31"/>
  <c r="L203" i="31"/>
  <c r="I203" i="31"/>
  <c r="F203" i="31"/>
  <c r="O202" i="31"/>
  <c r="L202" i="31"/>
  <c r="I202" i="31"/>
  <c r="I196" i="31" s="1"/>
  <c r="F202" i="31"/>
  <c r="C202" i="31" s="1"/>
  <c r="O201" i="31"/>
  <c r="L201" i="31"/>
  <c r="I201" i="31"/>
  <c r="F201" i="31"/>
  <c r="O200" i="31"/>
  <c r="L200" i="31"/>
  <c r="I200" i="31"/>
  <c r="F200" i="31"/>
  <c r="O199" i="31"/>
  <c r="L199" i="31"/>
  <c r="L198" i="31" s="1"/>
  <c r="L196" i="31" s="1"/>
  <c r="I199" i="31"/>
  <c r="F199" i="31"/>
  <c r="O198" i="31"/>
  <c r="N198" i="31"/>
  <c r="N196" i="31" s="1"/>
  <c r="N195" i="31" s="1"/>
  <c r="N194" i="31" s="1"/>
  <c r="M198" i="31"/>
  <c r="K198" i="31"/>
  <c r="J198" i="31"/>
  <c r="J196" i="31" s="1"/>
  <c r="J195" i="31" s="1"/>
  <c r="I198" i="31"/>
  <c r="H198" i="31"/>
  <c r="G198" i="31"/>
  <c r="F198" i="31"/>
  <c r="E198" i="31"/>
  <c r="D198" i="31"/>
  <c r="O197" i="31"/>
  <c r="L197" i="31"/>
  <c r="I197" i="31"/>
  <c r="F197" i="31"/>
  <c r="O196" i="31"/>
  <c r="M196" i="31"/>
  <c r="K196" i="31"/>
  <c r="K195" i="31" s="1"/>
  <c r="H196" i="31"/>
  <c r="G196" i="31"/>
  <c r="E196" i="31"/>
  <c r="D196" i="31"/>
  <c r="M195" i="31"/>
  <c r="E195" i="31"/>
  <c r="E194" i="31" s="1"/>
  <c r="D195" i="31"/>
  <c r="K194" i="31"/>
  <c r="O193" i="31"/>
  <c r="L193" i="31"/>
  <c r="L192" i="31" s="1"/>
  <c r="C192" i="31" s="1"/>
  <c r="I193" i="31"/>
  <c r="F193" i="31"/>
  <c r="O192" i="31"/>
  <c r="O191" i="31" s="1"/>
  <c r="O187" i="31" s="1"/>
  <c r="N192" i="31"/>
  <c r="N191" i="31" s="1"/>
  <c r="N187" i="31" s="1"/>
  <c r="M192" i="31"/>
  <c r="K192" i="31"/>
  <c r="K191" i="31" s="1"/>
  <c r="K187" i="31" s="1"/>
  <c r="J192" i="31"/>
  <c r="J191" i="31" s="1"/>
  <c r="J187" i="31" s="1"/>
  <c r="I192" i="31"/>
  <c r="H192" i="31"/>
  <c r="G192" i="31"/>
  <c r="G191" i="31" s="1"/>
  <c r="G187" i="31" s="1"/>
  <c r="F192" i="31"/>
  <c r="F191" i="31" s="1"/>
  <c r="E192" i="31"/>
  <c r="D192" i="31"/>
  <c r="M191" i="31"/>
  <c r="L191" i="31"/>
  <c r="L187" i="31" s="1"/>
  <c r="I191" i="31"/>
  <c r="H191" i="31"/>
  <c r="H187" i="31" s="1"/>
  <c r="E191" i="31"/>
  <c r="D191" i="31"/>
  <c r="D187" i="31" s="1"/>
  <c r="O190" i="31"/>
  <c r="L190" i="31"/>
  <c r="I190" i="31"/>
  <c r="F190" i="31"/>
  <c r="O189" i="31"/>
  <c r="L189" i="31"/>
  <c r="I189" i="31"/>
  <c r="F189" i="31"/>
  <c r="F188" i="31" s="1"/>
  <c r="O188" i="31"/>
  <c r="N188" i="31"/>
  <c r="M188" i="31"/>
  <c r="L188" i="31"/>
  <c r="K188" i="31"/>
  <c r="J188" i="31"/>
  <c r="I188" i="31"/>
  <c r="H188" i="31"/>
  <c r="G188" i="31"/>
  <c r="E188" i="31"/>
  <c r="D188" i="31"/>
  <c r="M187" i="31"/>
  <c r="I187" i="31"/>
  <c r="E187" i="31"/>
  <c r="O186" i="31"/>
  <c r="L186" i="31"/>
  <c r="I186" i="31"/>
  <c r="F186" i="31"/>
  <c r="O185" i="31"/>
  <c r="L185" i="31"/>
  <c r="L184" i="31" s="1"/>
  <c r="I185" i="31"/>
  <c r="I184" i="31" s="1"/>
  <c r="F185" i="31"/>
  <c r="O184" i="31"/>
  <c r="N184" i="31"/>
  <c r="M184" i="31"/>
  <c r="K184" i="31"/>
  <c r="J184" i="31"/>
  <c r="H184" i="31"/>
  <c r="G184" i="31"/>
  <c r="F184" i="31"/>
  <c r="E184" i="31"/>
  <c r="D184" i="31"/>
  <c r="O183" i="31"/>
  <c r="L183" i="31"/>
  <c r="I183" i="31"/>
  <c r="F183" i="31"/>
  <c r="O182" i="31"/>
  <c r="L182" i="31"/>
  <c r="I182" i="31"/>
  <c r="F182" i="31"/>
  <c r="O181" i="31"/>
  <c r="L181" i="31"/>
  <c r="I181" i="31"/>
  <c r="F181" i="31"/>
  <c r="O180" i="31"/>
  <c r="L180" i="31"/>
  <c r="L179" i="31" s="1"/>
  <c r="I180" i="31"/>
  <c r="I179" i="31" s="1"/>
  <c r="I174" i="31" s="1"/>
  <c r="F180" i="31"/>
  <c r="C180" i="31" s="1"/>
  <c r="O179" i="31"/>
  <c r="N179" i="31"/>
  <c r="M179" i="31"/>
  <c r="M174" i="31" s="1"/>
  <c r="M173" i="31" s="1"/>
  <c r="K179" i="31"/>
  <c r="J179" i="31"/>
  <c r="H179" i="31"/>
  <c r="G179" i="31"/>
  <c r="F179" i="31"/>
  <c r="C179" i="31" s="1"/>
  <c r="E179" i="31"/>
  <c r="E174" i="31" s="1"/>
  <c r="E173" i="31" s="1"/>
  <c r="D179" i="31"/>
  <c r="O178" i="31"/>
  <c r="L178" i="31"/>
  <c r="I178" i="31"/>
  <c r="F178" i="31"/>
  <c r="O177" i="31"/>
  <c r="L177" i="31"/>
  <c r="I177" i="31"/>
  <c r="F177" i="31"/>
  <c r="O176" i="31"/>
  <c r="L176" i="31"/>
  <c r="L175" i="31" s="1"/>
  <c r="C175" i="31" s="1"/>
  <c r="I176" i="31"/>
  <c r="F176" i="31"/>
  <c r="O175" i="31"/>
  <c r="O174" i="31" s="1"/>
  <c r="O173" i="31" s="1"/>
  <c r="N175" i="31"/>
  <c r="N174" i="31" s="1"/>
  <c r="N173" i="31" s="1"/>
  <c r="M175" i="31"/>
  <c r="K175" i="31"/>
  <c r="K174" i="31" s="1"/>
  <c r="K173" i="31" s="1"/>
  <c r="J175" i="31"/>
  <c r="I175" i="31"/>
  <c r="H175" i="31"/>
  <c r="G175" i="31"/>
  <c r="G174" i="31" s="1"/>
  <c r="G173" i="31" s="1"/>
  <c r="F175" i="31"/>
  <c r="E175" i="31"/>
  <c r="D175" i="31"/>
  <c r="H174" i="31"/>
  <c r="H173" i="31" s="1"/>
  <c r="D174" i="31"/>
  <c r="D173" i="31" s="1"/>
  <c r="O172" i="31"/>
  <c r="L172" i="31"/>
  <c r="I172" i="31"/>
  <c r="F172" i="31"/>
  <c r="O171" i="31"/>
  <c r="L171" i="31"/>
  <c r="I171" i="31"/>
  <c r="F171" i="31"/>
  <c r="O170" i="31"/>
  <c r="L170" i="31"/>
  <c r="I170" i="31"/>
  <c r="F170" i="31"/>
  <c r="O169" i="31"/>
  <c r="L169" i="31"/>
  <c r="I169" i="31"/>
  <c r="F169" i="31"/>
  <c r="C169" i="31"/>
  <c r="O168" i="31"/>
  <c r="O166" i="31" s="1"/>
  <c r="O165" i="31" s="1"/>
  <c r="L168" i="31"/>
  <c r="I168" i="31"/>
  <c r="F168" i="31"/>
  <c r="C168" i="31" s="1"/>
  <c r="O167" i="31"/>
  <c r="L167" i="31"/>
  <c r="L166" i="31" s="1"/>
  <c r="L165" i="31" s="1"/>
  <c r="I167" i="31"/>
  <c r="I166" i="31" s="1"/>
  <c r="I165" i="31" s="1"/>
  <c r="F167" i="31"/>
  <c r="C167" i="31" s="1"/>
  <c r="N166" i="31"/>
  <c r="N165" i="31" s="1"/>
  <c r="M166" i="31"/>
  <c r="M165" i="31" s="1"/>
  <c r="K166" i="31"/>
  <c r="J166" i="31"/>
  <c r="J165" i="31" s="1"/>
  <c r="H166" i="31"/>
  <c r="G166" i="31"/>
  <c r="E166" i="31"/>
  <c r="E165" i="31" s="1"/>
  <c r="D166" i="31"/>
  <c r="K165" i="31"/>
  <c r="H165" i="31"/>
  <c r="G165" i="31"/>
  <c r="D165" i="31"/>
  <c r="O164" i="31"/>
  <c r="L164" i="31"/>
  <c r="I164" i="31"/>
  <c r="F164" i="31"/>
  <c r="C164" i="31" s="1"/>
  <c r="O163" i="31"/>
  <c r="L163" i="31"/>
  <c r="I163" i="31"/>
  <c r="F163" i="31"/>
  <c r="O162" i="31"/>
  <c r="O160" i="31" s="1"/>
  <c r="L162" i="31"/>
  <c r="I162" i="31"/>
  <c r="F162" i="31"/>
  <c r="C162" i="31" s="1"/>
  <c r="O161" i="31"/>
  <c r="L161" i="31"/>
  <c r="I161" i="31"/>
  <c r="C161" i="31" s="1"/>
  <c r="F161" i="31"/>
  <c r="F160" i="31" s="1"/>
  <c r="N160" i="31"/>
  <c r="M160" i="31"/>
  <c r="L160" i="31"/>
  <c r="K160" i="31"/>
  <c r="J160" i="31"/>
  <c r="I160" i="31"/>
  <c r="H160" i="31"/>
  <c r="G160" i="31"/>
  <c r="E160" i="31"/>
  <c r="D160" i="31"/>
  <c r="O159" i="31"/>
  <c r="L159" i="31"/>
  <c r="I159" i="31"/>
  <c r="F159" i="31"/>
  <c r="O158" i="31"/>
  <c r="L158" i="31"/>
  <c r="L151" i="31" s="1"/>
  <c r="I158" i="31"/>
  <c r="C158" i="31" s="1"/>
  <c r="F158" i="31"/>
  <c r="O157" i="31"/>
  <c r="L157" i="31"/>
  <c r="I157" i="31"/>
  <c r="F157" i="31"/>
  <c r="O156" i="31"/>
  <c r="L156" i="31"/>
  <c r="I156" i="31"/>
  <c r="F156" i="31"/>
  <c r="O155" i="31"/>
  <c r="L155" i="31"/>
  <c r="I155" i="31"/>
  <c r="F155" i="31"/>
  <c r="C155" i="31"/>
  <c r="O154" i="31"/>
  <c r="L154" i="31"/>
  <c r="I154" i="31"/>
  <c r="F154" i="31"/>
  <c r="C154" i="31" s="1"/>
  <c r="O153" i="31"/>
  <c r="L153" i="31"/>
  <c r="I153" i="31"/>
  <c r="F153" i="31"/>
  <c r="O152" i="31"/>
  <c r="L152" i="31"/>
  <c r="I152" i="31"/>
  <c r="I151" i="31" s="1"/>
  <c r="F152" i="31"/>
  <c r="F151" i="31" s="1"/>
  <c r="N151" i="31"/>
  <c r="M151" i="31"/>
  <c r="K151" i="31"/>
  <c r="J151" i="31"/>
  <c r="H151" i="31"/>
  <c r="G151" i="31"/>
  <c r="E151" i="31"/>
  <c r="D151" i="31"/>
  <c r="O150" i="31"/>
  <c r="L150" i="31"/>
  <c r="I150" i="31"/>
  <c r="F150" i="31"/>
  <c r="O149" i="31"/>
  <c r="L149" i="31"/>
  <c r="L144" i="31" s="1"/>
  <c r="I149" i="31"/>
  <c r="F149" i="31"/>
  <c r="O148" i="31"/>
  <c r="O144" i="31" s="1"/>
  <c r="L148" i="31"/>
  <c r="I148" i="31"/>
  <c r="F148" i="31"/>
  <c r="C148" i="31"/>
  <c r="O147" i="31"/>
  <c r="L147" i="31"/>
  <c r="I147" i="31"/>
  <c r="F147" i="31"/>
  <c r="C147" i="31" s="1"/>
  <c r="O146" i="31"/>
  <c r="L146" i="31"/>
  <c r="I146" i="31"/>
  <c r="F146" i="31"/>
  <c r="C146" i="31" s="1"/>
  <c r="O145" i="31"/>
  <c r="L145" i="31"/>
  <c r="I145" i="31"/>
  <c r="F145" i="31"/>
  <c r="N144" i="31"/>
  <c r="M144" i="31"/>
  <c r="K144" i="31"/>
  <c r="K130" i="31" s="1"/>
  <c r="J144" i="31"/>
  <c r="H144" i="31"/>
  <c r="G144" i="31"/>
  <c r="E144" i="31"/>
  <c r="D144" i="31"/>
  <c r="O143" i="31"/>
  <c r="L143" i="31"/>
  <c r="I143" i="31"/>
  <c r="F143" i="31"/>
  <c r="O142" i="31"/>
  <c r="L142" i="31"/>
  <c r="I142" i="31"/>
  <c r="I141" i="31" s="1"/>
  <c r="F142" i="31"/>
  <c r="F141" i="31" s="1"/>
  <c r="O141" i="31"/>
  <c r="N141" i="31"/>
  <c r="M141" i="31"/>
  <c r="L141" i="31"/>
  <c r="K141" i="31"/>
  <c r="J141" i="31"/>
  <c r="H141" i="31"/>
  <c r="H130" i="31" s="1"/>
  <c r="G141" i="31"/>
  <c r="G130" i="31" s="1"/>
  <c r="E141" i="31"/>
  <c r="D141" i="31"/>
  <c r="O140" i="31"/>
  <c r="L140" i="31"/>
  <c r="I140" i="31"/>
  <c r="F140" i="31"/>
  <c r="C140" i="31" s="1"/>
  <c r="O139" i="31"/>
  <c r="L139" i="31"/>
  <c r="I139" i="31"/>
  <c r="F139" i="31"/>
  <c r="C139" i="31" s="1"/>
  <c r="O138" i="31"/>
  <c r="L138" i="31"/>
  <c r="I138" i="31"/>
  <c r="F138" i="31"/>
  <c r="C138" i="31" s="1"/>
  <c r="O137" i="31"/>
  <c r="O136" i="31" s="1"/>
  <c r="L137" i="31"/>
  <c r="I137" i="31"/>
  <c r="F137" i="31"/>
  <c r="N136" i="31"/>
  <c r="M136" i="31"/>
  <c r="L136" i="31"/>
  <c r="K136" i="31"/>
  <c r="J136" i="31"/>
  <c r="I136" i="31"/>
  <c r="H136" i="31"/>
  <c r="G136" i="31"/>
  <c r="E136" i="31"/>
  <c r="E130" i="31" s="1"/>
  <c r="D136" i="31"/>
  <c r="O135" i="31"/>
  <c r="L135" i="31"/>
  <c r="I135" i="31"/>
  <c r="F135" i="31"/>
  <c r="O134" i="31"/>
  <c r="L134" i="31"/>
  <c r="I134" i="31"/>
  <c r="F134" i="31"/>
  <c r="O133" i="31"/>
  <c r="L133" i="31"/>
  <c r="I133" i="31"/>
  <c r="F133" i="31"/>
  <c r="O132" i="31"/>
  <c r="L132" i="31"/>
  <c r="I132" i="31"/>
  <c r="F132" i="31"/>
  <c r="F131" i="31" s="1"/>
  <c r="O131" i="31"/>
  <c r="N131" i="31"/>
  <c r="M131" i="31"/>
  <c r="L131" i="31"/>
  <c r="K131" i="31"/>
  <c r="J131" i="31"/>
  <c r="I131" i="31"/>
  <c r="H131" i="31"/>
  <c r="G131" i="31"/>
  <c r="E131" i="31"/>
  <c r="D131" i="31"/>
  <c r="N130" i="31"/>
  <c r="J130" i="31"/>
  <c r="O129" i="31"/>
  <c r="L129" i="31"/>
  <c r="L128" i="31" s="1"/>
  <c r="I129" i="31"/>
  <c r="I128" i="31" s="1"/>
  <c r="F129" i="31"/>
  <c r="O128" i="31"/>
  <c r="N128" i="31"/>
  <c r="M128" i="31"/>
  <c r="K128" i="31"/>
  <c r="J128" i="31"/>
  <c r="H128" i="31"/>
  <c r="G128" i="31"/>
  <c r="F128" i="31"/>
  <c r="E128" i="31"/>
  <c r="D128" i="31"/>
  <c r="O127" i="31"/>
  <c r="L127" i="31"/>
  <c r="I127" i="31"/>
  <c r="F127" i="31"/>
  <c r="C127" i="31"/>
  <c r="O126" i="31"/>
  <c r="O122" i="31" s="1"/>
  <c r="L126" i="31"/>
  <c r="I126" i="31"/>
  <c r="F126" i="31"/>
  <c r="C126" i="31" s="1"/>
  <c r="O125" i="31"/>
  <c r="L125" i="31"/>
  <c r="I125" i="31"/>
  <c r="F125" i="31"/>
  <c r="O124" i="31"/>
  <c r="L124" i="31"/>
  <c r="I124" i="31"/>
  <c r="F124" i="31"/>
  <c r="O123" i="31"/>
  <c r="L123" i="31"/>
  <c r="I123" i="31"/>
  <c r="C123" i="31" s="1"/>
  <c r="F123" i="31"/>
  <c r="F122" i="31" s="1"/>
  <c r="N122" i="31"/>
  <c r="M122" i="31"/>
  <c r="L122" i="31"/>
  <c r="K122" i="31"/>
  <c r="J122" i="31"/>
  <c r="H122" i="31"/>
  <c r="G122" i="31"/>
  <c r="E122" i="31"/>
  <c r="D122" i="31"/>
  <c r="O121" i="31"/>
  <c r="L121" i="31"/>
  <c r="I121" i="31"/>
  <c r="F121" i="31"/>
  <c r="O120" i="31"/>
  <c r="L120" i="31"/>
  <c r="I120" i="31"/>
  <c r="F120" i="31"/>
  <c r="O119" i="31"/>
  <c r="L119" i="31"/>
  <c r="I119" i="31"/>
  <c r="F119" i="31"/>
  <c r="O118" i="31"/>
  <c r="L118" i="31"/>
  <c r="I118" i="31"/>
  <c r="F118" i="31"/>
  <c r="O117" i="31"/>
  <c r="O116" i="31" s="1"/>
  <c r="L117" i="31"/>
  <c r="I117" i="31"/>
  <c r="F117" i="31"/>
  <c r="C117" i="31"/>
  <c r="N116" i="31"/>
  <c r="M116" i="31"/>
  <c r="L116" i="31"/>
  <c r="K116" i="31"/>
  <c r="J116" i="31"/>
  <c r="H116" i="31"/>
  <c r="G116" i="31"/>
  <c r="F116" i="31"/>
  <c r="E116" i="31"/>
  <c r="D116" i="31"/>
  <c r="O115" i="31"/>
  <c r="O112" i="31" s="1"/>
  <c r="L115" i="31"/>
  <c r="I115" i="31"/>
  <c r="F115" i="31"/>
  <c r="C115" i="31" s="1"/>
  <c r="O114" i="31"/>
  <c r="L114" i="31"/>
  <c r="I114" i="31"/>
  <c r="I112" i="31" s="1"/>
  <c r="F114" i="31"/>
  <c r="O113" i="31"/>
  <c r="L113" i="31"/>
  <c r="L112" i="31" s="1"/>
  <c r="I113" i="31"/>
  <c r="F113" i="31"/>
  <c r="N112" i="31"/>
  <c r="M112" i="31"/>
  <c r="K112" i="31"/>
  <c r="J112" i="31"/>
  <c r="H112" i="31"/>
  <c r="G112" i="31"/>
  <c r="F112" i="31"/>
  <c r="E112" i="31"/>
  <c r="D112" i="31"/>
  <c r="O111" i="31"/>
  <c r="L111" i="31"/>
  <c r="I111" i="31"/>
  <c r="I103" i="31" s="1"/>
  <c r="F111" i="31"/>
  <c r="C111" i="31" s="1"/>
  <c r="O110" i="31"/>
  <c r="L110" i="31"/>
  <c r="I110" i="31"/>
  <c r="F110" i="31"/>
  <c r="O109" i="31"/>
  <c r="L109" i="31"/>
  <c r="I109" i="31"/>
  <c r="F109" i="31"/>
  <c r="O108" i="31"/>
  <c r="L108" i="31"/>
  <c r="I108" i="31"/>
  <c r="F108" i="31"/>
  <c r="O107" i="31"/>
  <c r="O103" i="31" s="1"/>
  <c r="L107" i="31"/>
  <c r="I107" i="31"/>
  <c r="F107" i="31"/>
  <c r="O106" i="31"/>
  <c r="L106" i="31"/>
  <c r="I106" i="31"/>
  <c r="F106" i="31"/>
  <c r="C106" i="31" s="1"/>
  <c r="O105" i="31"/>
  <c r="L105" i="31"/>
  <c r="I105" i="31"/>
  <c r="F105" i="31"/>
  <c r="C105" i="31" s="1"/>
  <c r="O104" i="31"/>
  <c r="L104" i="31"/>
  <c r="I104" i="31"/>
  <c r="F104" i="31"/>
  <c r="N103" i="31"/>
  <c r="M103" i="31"/>
  <c r="K103" i="31"/>
  <c r="J103" i="31"/>
  <c r="H103" i="31"/>
  <c r="G103" i="31"/>
  <c r="E103" i="31"/>
  <c r="D103" i="31"/>
  <c r="O102" i="31"/>
  <c r="L102" i="31"/>
  <c r="I102" i="31"/>
  <c r="F102" i="31"/>
  <c r="O101" i="31"/>
  <c r="L101" i="31"/>
  <c r="I101" i="31"/>
  <c r="F101" i="31"/>
  <c r="O100" i="31"/>
  <c r="L100" i="31"/>
  <c r="I100" i="31"/>
  <c r="F100" i="31"/>
  <c r="O99" i="31"/>
  <c r="L99" i="31"/>
  <c r="I99" i="31"/>
  <c r="F99" i="31"/>
  <c r="C99" i="31"/>
  <c r="O98" i="31"/>
  <c r="L98" i="31"/>
  <c r="I98" i="31"/>
  <c r="F98" i="31"/>
  <c r="C98" i="31" s="1"/>
  <c r="O97" i="31"/>
  <c r="L97" i="31"/>
  <c r="I97" i="31"/>
  <c r="F97" i="31"/>
  <c r="C97" i="31" s="1"/>
  <c r="O96" i="31"/>
  <c r="L96" i="31"/>
  <c r="I96" i="31"/>
  <c r="F96" i="31"/>
  <c r="N95" i="31"/>
  <c r="M95" i="31"/>
  <c r="M83" i="31" s="1"/>
  <c r="L95" i="31"/>
  <c r="K95" i="31"/>
  <c r="J95" i="31"/>
  <c r="I95" i="31"/>
  <c r="H95" i="31"/>
  <c r="G95" i="31"/>
  <c r="E95" i="31"/>
  <c r="D95" i="31"/>
  <c r="D83" i="31" s="1"/>
  <c r="O94" i="31"/>
  <c r="L94" i="31"/>
  <c r="I94" i="31"/>
  <c r="F94" i="31"/>
  <c r="O93" i="31"/>
  <c r="L93" i="31"/>
  <c r="I93" i="31"/>
  <c r="I89" i="31" s="1"/>
  <c r="F93" i="31"/>
  <c r="C93" i="31" s="1"/>
  <c r="O92" i="31"/>
  <c r="L92" i="31"/>
  <c r="I92" i="31"/>
  <c r="F92" i="31"/>
  <c r="O91" i="31"/>
  <c r="O89" i="31" s="1"/>
  <c r="L91" i="31"/>
  <c r="L89" i="31" s="1"/>
  <c r="I91" i="31"/>
  <c r="F91" i="31"/>
  <c r="C91" i="31"/>
  <c r="O90" i="31"/>
  <c r="L90" i="31"/>
  <c r="I90" i="31"/>
  <c r="F90" i="31"/>
  <c r="F89" i="31" s="1"/>
  <c r="N89" i="31"/>
  <c r="M89" i="31"/>
  <c r="K89" i="31"/>
  <c r="J89" i="31"/>
  <c r="H89" i="31"/>
  <c r="G89" i="31"/>
  <c r="E89" i="31"/>
  <c r="E83" i="31" s="1"/>
  <c r="D89" i="31"/>
  <c r="O88" i="31"/>
  <c r="L88" i="31"/>
  <c r="I88" i="31"/>
  <c r="I84" i="31" s="1"/>
  <c r="F88" i="31"/>
  <c r="O87" i="31"/>
  <c r="L87" i="31"/>
  <c r="I87" i="31"/>
  <c r="F87" i="31"/>
  <c r="O86" i="31"/>
  <c r="L86" i="31"/>
  <c r="I86" i="31"/>
  <c r="F86" i="31"/>
  <c r="O85" i="31"/>
  <c r="L85" i="31"/>
  <c r="L84" i="31" s="1"/>
  <c r="I85" i="31"/>
  <c r="F85" i="31"/>
  <c r="O84" i="31"/>
  <c r="N84" i="31"/>
  <c r="M84" i="31"/>
  <c r="K84" i="31"/>
  <c r="K83" i="31" s="1"/>
  <c r="J84" i="31"/>
  <c r="J83" i="31" s="1"/>
  <c r="H84" i="31"/>
  <c r="G84" i="31"/>
  <c r="G83" i="31" s="1"/>
  <c r="F84" i="31"/>
  <c r="E84" i="31"/>
  <c r="D84" i="31"/>
  <c r="N83" i="31"/>
  <c r="H83" i="31"/>
  <c r="O82" i="31"/>
  <c r="L82" i="31"/>
  <c r="I82" i="31"/>
  <c r="F82" i="31"/>
  <c r="O81" i="31"/>
  <c r="O80" i="31" s="1"/>
  <c r="O76" i="31" s="1"/>
  <c r="L81" i="31"/>
  <c r="I81" i="31"/>
  <c r="F81" i="31"/>
  <c r="F80" i="31" s="1"/>
  <c r="C80" i="31" s="1"/>
  <c r="C81" i="31"/>
  <c r="N80" i="31"/>
  <c r="M80" i="31"/>
  <c r="L80" i="31"/>
  <c r="L76" i="31" s="1"/>
  <c r="K80" i="31"/>
  <c r="K76" i="31" s="1"/>
  <c r="J80" i="31"/>
  <c r="I80" i="31"/>
  <c r="H80" i="31"/>
  <c r="H76" i="31" s="1"/>
  <c r="H75" i="31" s="1"/>
  <c r="G80" i="31"/>
  <c r="G76" i="31" s="1"/>
  <c r="E80" i="31"/>
  <c r="D80" i="31"/>
  <c r="D76" i="31" s="1"/>
  <c r="O79" i="31"/>
  <c r="L79" i="31"/>
  <c r="I79" i="31"/>
  <c r="F79" i="31"/>
  <c r="O78" i="31"/>
  <c r="L78" i="31"/>
  <c r="I78" i="31"/>
  <c r="F78" i="31"/>
  <c r="F77" i="31" s="1"/>
  <c r="O77" i="31"/>
  <c r="N77" i="31"/>
  <c r="M77" i="31"/>
  <c r="L77" i="31"/>
  <c r="K77" i="31"/>
  <c r="J77" i="31"/>
  <c r="I77" i="31"/>
  <c r="H77" i="31"/>
  <c r="G77" i="31"/>
  <c r="E77" i="31"/>
  <c r="D77" i="31"/>
  <c r="N76" i="31"/>
  <c r="M76" i="31"/>
  <c r="J76" i="31"/>
  <c r="I76" i="31"/>
  <c r="E76" i="31"/>
  <c r="E75" i="31" s="1"/>
  <c r="K75" i="31"/>
  <c r="O74" i="31"/>
  <c r="L74" i="31"/>
  <c r="I74" i="31"/>
  <c r="F74" i="31"/>
  <c r="O73" i="31"/>
  <c r="L73" i="31"/>
  <c r="I73" i="31"/>
  <c r="F73" i="31"/>
  <c r="O72" i="31"/>
  <c r="L72" i="31"/>
  <c r="I72" i="31"/>
  <c r="F72" i="31"/>
  <c r="O71" i="31"/>
  <c r="L71" i="31"/>
  <c r="I71" i="31"/>
  <c r="I69" i="31" s="1"/>
  <c r="I67" i="31" s="1"/>
  <c r="F71" i="31"/>
  <c r="O70" i="31"/>
  <c r="L70" i="31"/>
  <c r="L69" i="31" s="1"/>
  <c r="I70" i="31"/>
  <c r="F70" i="31"/>
  <c r="O69" i="31"/>
  <c r="N69" i="31"/>
  <c r="N67" i="31" s="1"/>
  <c r="M69" i="31"/>
  <c r="M67" i="31" s="1"/>
  <c r="K69" i="31"/>
  <c r="J69" i="31"/>
  <c r="J67" i="31" s="1"/>
  <c r="H69" i="31"/>
  <c r="G69" i="31"/>
  <c r="F69" i="31"/>
  <c r="E69" i="31"/>
  <c r="E67" i="31" s="1"/>
  <c r="D69" i="31"/>
  <c r="O68" i="31"/>
  <c r="O67" i="31" s="1"/>
  <c r="L68" i="31"/>
  <c r="I68" i="31"/>
  <c r="F68" i="31"/>
  <c r="K67" i="31"/>
  <c r="H67" i="31"/>
  <c r="G67" i="31"/>
  <c r="D67" i="31"/>
  <c r="O66" i="31"/>
  <c r="O54" i="31" s="1"/>
  <c r="O53" i="31" s="1"/>
  <c r="L66" i="31"/>
  <c r="I66" i="31"/>
  <c r="F66" i="31"/>
  <c r="C66" i="31"/>
  <c r="O65" i="31"/>
  <c r="O58" i="31" s="1"/>
  <c r="L65" i="31"/>
  <c r="I65" i="31"/>
  <c r="F65" i="31"/>
  <c r="C65" i="31" s="1"/>
  <c r="O64" i="31"/>
  <c r="L64" i="31"/>
  <c r="I64" i="31"/>
  <c r="F64" i="31"/>
  <c r="O63" i="31"/>
  <c r="L63" i="31"/>
  <c r="I63" i="31"/>
  <c r="F63" i="31"/>
  <c r="O62" i="31"/>
  <c r="L62" i="31"/>
  <c r="I62" i="31"/>
  <c r="F62" i="31"/>
  <c r="O61" i="31"/>
  <c r="L61" i="31"/>
  <c r="I61" i="31"/>
  <c r="F61" i="31"/>
  <c r="O60" i="31"/>
  <c r="L60" i="31"/>
  <c r="I60" i="31"/>
  <c r="F60" i="31"/>
  <c r="O59" i="31"/>
  <c r="L59" i="31"/>
  <c r="I59" i="31"/>
  <c r="I58" i="31" s="1"/>
  <c r="F59" i="31"/>
  <c r="F58" i="31" s="1"/>
  <c r="N58" i="31"/>
  <c r="M58" i="31"/>
  <c r="L58" i="31"/>
  <c r="K58" i="31"/>
  <c r="J58" i="31"/>
  <c r="H58" i="31"/>
  <c r="H54" i="31" s="1"/>
  <c r="H53" i="31" s="1"/>
  <c r="H52" i="31" s="1"/>
  <c r="G58" i="31"/>
  <c r="E58" i="31"/>
  <c r="D58" i="31"/>
  <c r="D54" i="31" s="1"/>
  <c r="D53" i="31" s="1"/>
  <c r="O57" i="31"/>
  <c r="L57" i="31"/>
  <c r="I57" i="31"/>
  <c r="I55" i="31" s="1"/>
  <c r="F57" i="31"/>
  <c r="C57" i="31" s="1"/>
  <c r="O56" i="31"/>
  <c r="L56" i="31"/>
  <c r="L55" i="31" s="1"/>
  <c r="L54" i="31" s="1"/>
  <c r="I56" i="31"/>
  <c r="F56" i="31"/>
  <c r="O55" i="31"/>
  <c r="N55" i="31"/>
  <c r="N54" i="31" s="1"/>
  <c r="M55" i="31"/>
  <c r="K55" i="31"/>
  <c r="J55" i="31"/>
  <c r="J54" i="31" s="1"/>
  <c r="J53" i="31" s="1"/>
  <c r="H55" i="31"/>
  <c r="G55" i="31"/>
  <c r="F55" i="31"/>
  <c r="E55" i="31"/>
  <c r="E54" i="31" s="1"/>
  <c r="E53" i="31" s="1"/>
  <c r="D55" i="31"/>
  <c r="K54" i="31"/>
  <c r="K53" i="31" s="1"/>
  <c r="K52" i="31" s="1"/>
  <c r="K51" i="31" s="1"/>
  <c r="K50" i="31" s="1"/>
  <c r="G54" i="31"/>
  <c r="G53" i="31" s="1"/>
  <c r="O47" i="31"/>
  <c r="C47" i="31" s="1"/>
  <c r="O46" i="31"/>
  <c r="C46" i="31" s="1"/>
  <c r="O45" i="31"/>
  <c r="N45" i="31"/>
  <c r="M45" i="31"/>
  <c r="L44" i="31"/>
  <c r="I44" i="31"/>
  <c r="I43" i="31" s="1"/>
  <c r="I20" i="31" s="1"/>
  <c r="F44" i="31"/>
  <c r="L43" i="31"/>
  <c r="K43" i="31"/>
  <c r="J43" i="31"/>
  <c r="H43" i="31"/>
  <c r="G43" i="31"/>
  <c r="F43" i="31"/>
  <c r="C43" i="31" s="1"/>
  <c r="E43" i="31"/>
  <c r="D43" i="31"/>
  <c r="F42" i="31"/>
  <c r="C42" i="31" s="1"/>
  <c r="F41" i="31"/>
  <c r="C41" i="31" s="1"/>
  <c r="E41" i="31"/>
  <c r="D41" i="31"/>
  <c r="L40" i="31"/>
  <c r="C40" i="31" s="1"/>
  <c r="L39" i="31"/>
  <c r="C39" i="31" s="1"/>
  <c r="L38" i="31"/>
  <c r="C38" i="31" s="1"/>
  <c r="L37" i="31"/>
  <c r="C37" i="31" s="1"/>
  <c r="K36" i="31"/>
  <c r="J36" i="31"/>
  <c r="L35" i="31"/>
  <c r="C35" i="31" s="1"/>
  <c r="L34" i="31"/>
  <c r="C34" i="31" s="1"/>
  <c r="K33" i="31"/>
  <c r="J33" i="31"/>
  <c r="L32" i="31"/>
  <c r="C32" i="31" s="1"/>
  <c r="K31" i="31"/>
  <c r="K26" i="31" s="1"/>
  <c r="J31" i="31"/>
  <c r="L30" i="31"/>
  <c r="C30" i="31" s="1"/>
  <c r="L29" i="31"/>
  <c r="C29" i="31" s="1"/>
  <c r="L28" i="31"/>
  <c r="K27" i="31"/>
  <c r="J27" i="31"/>
  <c r="J26" i="31" s="1"/>
  <c r="F25" i="31"/>
  <c r="C25" i="31" s="1"/>
  <c r="I24" i="31"/>
  <c r="F24" i="31"/>
  <c r="O23" i="31"/>
  <c r="L23" i="31"/>
  <c r="I23" i="31"/>
  <c r="F23" i="31"/>
  <c r="O22" i="31"/>
  <c r="O21" i="31" s="1"/>
  <c r="L22" i="31"/>
  <c r="L21" i="31" s="1"/>
  <c r="I22" i="31"/>
  <c r="F22" i="31"/>
  <c r="F21" i="31" s="1"/>
  <c r="C22" i="31"/>
  <c r="N21" i="31"/>
  <c r="N289" i="31" s="1"/>
  <c r="N288" i="31" s="1"/>
  <c r="M21" i="31"/>
  <c r="M289" i="31" s="1"/>
  <c r="M288" i="31" s="1"/>
  <c r="K21" i="31"/>
  <c r="K289" i="31" s="1"/>
  <c r="K288" i="31" s="1"/>
  <c r="J21" i="31"/>
  <c r="J289" i="31" s="1"/>
  <c r="J288" i="31" s="1"/>
  <c r="I21" i="31"/>
  <c r="I289" i="31" s="1"/>
  <c r="I288" i="31" s="1"/>
  <c r="H21" i="31"/>
  <c r="H289" i="31" s="1"/>
  <c r="H288" i="31" s="1"/>
  <c r="G21" i="31"/>
  <c r="G289" i="31" s="1"/>
  <c r="G288" i="31" s="1"/>
  <c r="E21" i="31"/>
  <c r="E289" i="31" s="1"/>
  <c r="E288" i="31" s="1"/>
  <c r="D21" i="31"/>
  <c r="D289" i="31" s="1"/>
  <c r="D288" i="31" s="1"/>
  <c r="N20" i="31"/>
  <c r="M20" i="31"/>
  <c r="O298" i="30"/>
  <c r="L298" i="30"/>
  <c r="C298" i="30" s="1"/>
  <c r="I298" i="30"/>
  <c r="F298" i="30"/>
  <c r="O297" i="30"/>
  <c r="L297" i="30"/>
  <c r="C297" i="30" s="1"/>
  <c r="I297" i="30"/>
  <c r="F297" i="30"/>
  <c r="O296" i="30"/>
  <c r="L296" i="30"/>
  <c r="I296" i="30"/>
  <c r="F296" i="30"/>
  <c r="O295" i="30"/>
  <c r="L295" i="30"/>
  <c r="I295" i="30"/>
  <c r="F295" i="30"/>
  <c r="O294" i="30"/>
  <c r="L294" i="30"/>
  <c r="I294" i="30"/>
  <c r="F294" i="30"/>
  <c r="O293" i="30"/>
  <c r="O290" i="30" s="1"/>
  <c r="L293" i="30"/>
  <c r="I293" i="30"/>
  <c r="F293" i="30"/>
  <c r="C293" i="30"/>
  <c r="O292" i="30"/>
  <c r="L292" i="30"/>
  <c r="I292" i="30"/>
  <c r="F292" i="30"/>
  <c r="C292" i="30" s="1"/>
  <c r="O291" i="30"/>
  <c r="L291" i="30"/>
  <c r="L290" i="30" s="1"/>
  <c r="I291" i="30"/>
  <c r="I290" i="30" s="1"/>
  <c r="F291" i="30"/>
  <c r="F290" i="30" s="1"/>
  <c r="C290" i="30" s="1"/>
  <c r="N290" i="30"/>
  <c r="M290" i="30"/>
  <c r="K290" i="30"/>
  <c r="J290" i="30"/>
  <c r="H290" i="30"/>
  <c r="G290" i="30"/>
  <c r="E290" i="30"/>
  <c r="D290" i="30"/>
  <c r="O285" i="30"/>
  <c r="L285" i="30"/>
  <c r="I285" i="30"/>
  <c r="C285" i="30" s="1"/>
  <c r="F285" i="30"/>
  <c r="O284" i="30"/>
  <c r="L284" i="30"/>
  <c r="L283" i="30" s="1"/>
  <c r="I284" i="30"/>
  <c r="F284" i="30"/>
  <c r="F283" i="30" s="1"/>
  <c r="N283" i="30"/>
  <c r="M283" i="30"/>
  <c r="K283" i="30"/>
  <c r="J283" i="30"/>
  <c r="H283" i="30"/>
  <c r="G283" i="30"/>
  <c r="E283" i="30"/>
  <c r="D283" i="30"/>
  <c r="O282" i="30"/>
  <c r="L282" i="30"/>
  <c r="I282" i="30"/>
  <c r="I281" i="30" s="1"/>
  <c r="F282" i="30"/>
  <c r="F281" i="30" s="1"/>
  <c r="O281" i="30"/>
  <c r="N281" i="30"/>
  <c r="M281" i="30"/>
  <c r="K281" i="30"/>
  <c r="J281" i="30"/>
  <c r="H281" i="30"/>
  <c r="G281" i="30"/>
  <c r="G269" i="30" s="1"/>
  <c r="E281" i="30"/>
  <c r="D281" i="30"/>
  <c r="O280" i="30"/>
  <c r="L280" i="30"/>
  <c r="I280" i="30"/>
  <c r="F280" i="30"/>
  <c r="O279" i="30"/>
  <c r="L279" i="30"/>
  <c r="I279" i="30"/>
  <c r="F279" i="30"/>
  <c r="O278" i="30"/>
  <c r="L278" i="30"/>
  <c r="I278" i="30"/>
  <c r="F278" i="30"/>
  <c r="O277" i="30"/>
  <c r="O276" i="30" s="1"/>
  <c r="O270" i="30" s="1"/>
  <c r="O269" i="30" s="1"/>
  <c r="L277" i="30"/>
  <c r="I277" i="30"/>
  <c r="F277" i="30"/>
  <c r="C277" i="30"/>
  <c r="N276" i="30"/>
  <c r="M276" i="30"/>
  <c r="L276" i="30"/>
  <c r="K276" i="30"/>
  <c r="K270" i="30" s="1"/>
  <c r="K269" i="30" s="1"/>
  <c r="J276" i="30"/>
  <c r="H276" i="30"/>
  <c r="G276" i="30"/>
  <c r="F276" i="30"/>
  <c r="E276" i="30"/>
  <c r="D276" i="30"/>
  <c r="O275" i="30"/>
  <c r="L275" i="30"/>
  <c r="I275" i="30"/>
  <c r="F275" i="30"/>
  <c r="O274" i="30"/>
  <c r="L274" i="30"/>
  <c r="I274" i="30"/>
  <c r="F274" i="30"/>
  <c r="O273" i="30"/>
  <c r="L273" i="30"/>
  <c r="L272" i="30" s="1"/>
  <c r="I273" i="30"/>
  <c r="F273" i="30"/>
  <c r="O272" i="30"/>
  <c r="N272" i="30"/>
  <c r="N270" i="30" s="1"/>
  <c r="N269" i="30" s="1"/>
  <c r="M272" i="30"/>
  <c r="K272" i="30"/>
  <c r="J272" i="30"/>
  <c r="J270" i="30" s="1"/>
  <c r="I272" i="30"/>
  <c r="H272" i="30"/>
  <c r="G272" i="30"/>
  <c r="F272" i="30"/>
  <c r="E272" i="30"/>
  <c r="D272" i="30"/>
  <c r="O271" i="30"/>
  <c r="L271" i="30"/>
  <c r="I271" i="30"/>
  <c r="F271" i="30"/>
  <c r="M270" i="30"/>
  <c r="M269" i="30" s="1"/>
  <c r="H270" i="30"/>
  <c r="H269" i="30" s="1"/>
  <c r="G270" i="30"/>
  <c r="E270" i="30"/>
  <c r="D270" i="30"/>
  <c r="D269" i="30" s="1"/>
  <c r="J269" i="30"/>
  <c r="E269" i="30"/>
  <c r="O268" i="30"/>
  <c r="L268" i="30"/>
  <c r="I268" i="30"/>
  <c r="C268" i="30" s="1"/>
  <c r="F268" i="30"/>
  <c r="O267" i="30"/>
  <c r="L267" i="30"/>
  <c r="I267" i="30"/>
  <c r="F267" i="30"/>
  <c r="O266" i="30"/>
  <c r="L266" i="30"/>
  <c r="I266" i="30"/>
  <c r="F266" i="30"/>
  <c r="O265" i="30"/>
  <c r="L265" i="30"/>
  <c r="I265" i="30"/>
  <c r="F265" i="30"/>
  <c r="O264" i="30"/>
  <c r="N264" i="30"/>
  <c r="M264" i="30"/>
  <c r="K264" i="30"/>
  <c r="J264" i="30"/>
  <c r="H264" i="30"/>
  <c r="G264" i="30"/>
  <c r="F264" i="30"/>
  <c r="E264" i="30"/>
  <c r="D264" i="30"/>
  <c r="O263" i="30"/>
  <c r="L263" i="30"/>
  <c r="I263" i="30"/>
  <c r="F263" i="30"/>
  <c r="O262" i="30"/>
  <c r="L262" i="30"/>
  <c r="I262" i="30"/>
  <c r="F262" i="30"/>
  <c r="O261" i="30"/>
  <c r="L261" i="30"/>
  <c r="I261" i="30"/>
  <c r="I260" i="30" s="1"/>
  <c r="F261" i="30"/>
  <c r="O260" i="30"/>
  <c r="N260" i="30"/>
  <c r="N259" i="30" s="1"/>
  <c r="M260" i="30"/>
  <c r="K260" i="30"/>
  <c r="J260" i="30"/>
  <c r="J259" i="30" s="1"/>
  <c r="H260" i="30"/>
  <c r="G260" i="30"/>
  <c r="F260" i="30"/>
  <c r="E260" i="30"/>
  <c r="D260" i="30"/>
  <c r="M259" i="30"/>
  <c r="H259" i="30"/>
  <c r="G259" i="30"/>
  <c r="E259" i="30"/>
  <c r="D259" i="30"/>
  <c r="O258" i="30"/>
  <c r="L258" i="30"/>
  <c r="I258" i="30"/>
  <c r="F258" i="30"/>
  <c r="O257" i="30"/>
  <c r="L257" i="30"/>
  <c r="I257" i="30"/>
  <c r="F257" i="30"/>
  <c r="C257" i="30" s="1"/>
  <c r="O256" i="30"/>
  <c r="L256" i="30"/>
  <c r="I256" i="30"/>
  <c r="F256" i="30"/>
  <c r="O255" i="30"/>
  <c r="L255" i="30"/>
  <c r="I255" i="30"/>
  <c r="F255" i="30"/>
  <c r="C255" i="30"/>
  <c r="O254" i="30"/>
  <c r="L254" i="30"/>
  <c r="I254" i="30"/>
  <c r="F254" i="30"/>
  <c r="C254" i="30" s="1"/>
  <c r="O253" i="30"/>
  <c r="L253" i="30"/>
  <c r="I253" i="30"/>
  <c r="F253" i="30"/>
  <c r="N252" i="30"/>
  <c r="M252" i="30"/>
  <c r="L252" i="30"/>
  <c r="L251" i="30" s="1"/>
  <c r="K252" i="30"/>
  <c r="J252" i="30"/>
  <c r="I252" i="30"/>
  <c r="H252" i="30"/>
  <c r="H251" i="30" s="1"/>
  <c r="G252" i="30"/>
  <c r="E252" i="30"/>
  <c r="D252" i="30"/>
  <c r="D251" i="30" s="1"/>
  <c r="N251" i="30"/>
  <c r="M251" i="30"/>
  <c r="K251" i="30"/>
  <c r="J251" i="30"/>
  <c r="I251" i="30"/>
  <c r="G251" i="30"/>
  <c r="E251" i="30"/>
  <c r="O250" i="30"/>
  <c r="L250" i="30"/>
  <c r="I250" i="30"/>
  <c r="F250" i="30"/>
  <c r="O249" i="30"/>
  <c r="L249" i="30"/>
  <c r="I249" i="30"/>
  <c r="F249" i="30"/>
  <c r="O248" i="30"/>
  <c r="O246" i="30" s="1"/>
  <c r="L248" i="30"/>
  <c r="I248" i="30"/>
  <c r="F248" i="30"/>
  <c r="C248" i="30"/>
  <c r="O247" i="30"/>
  <c r="L247" i="30"/>
  <c r="I247" i="30"/>
  <c r="F247" i="30"/>
  <c r="N246" i="30"/>
  <c r="M246" i="30"/>
  <c r="L246" i="30"/>
  <c r="K246" i="30"/>
  <c r="J246" i="30"/>
  <c r="I246" i="30"/>
  <c r="H246" i="30"/>
  <c r="G246" i="30"/>
  <c r="E246" i="30"/>
  <c r="D246" i="30"/>
  <c r="O245" i="30"/>
  <c r="L245" i="30"/>
  <c r="I245" i="30"/>
  <c r="F245" i="30"/>
  <c r="O244" i="30"/>
  <c r="L244" i="30"/>
  <c r="I244" i="30"/>
  <c r="C244" i="30" s="1"/>
  <c r="F244" i="30"/>
  <c r="O243" i="30"/>
  <c r="L243" i="30"/>
  <c r="I243" i="30"/>
  <c r="F243" i="30"/>
  <c r="O242" i="30"/>
  <c r="L242" i="30"/>
  <c r="I242" i="30"/>
  <c r="I238" i="30" s="1"/>
  <c r="C238" i="30" s="1"/>
  <c r="F242" i="30"/>
  <c r="O241" i="30"/>
  <c r="L241" i="30"/>
  <c r="I241" i="30"/>
  <c r="F241" i="30"/>
  <c r="O240" i="30"/>
  <c r="L240" i="30"/>
  <c r="I240" i="30"/>
  <c r="F240" i="30"/>
  <c r="O239" i="30"/>
  <c r="L239" i="30"/>
  <c r="L238" i="30" s="1"/>
  <c r="I239" i="30"/>
  <c r="F239" i="30"/>
  <c r="O238" i="30"/>
  <c r="N238" i="30"/>
  <c r="M238" i="30"/>
  <c r="K238" i="30"/>
  <c r="K231" i="30" s="1"/>
  <c r="J238" i="30"/>
  <c r="H238" i="30"/>
  <c r="G238" i="30"/>
  <c r="G231" i="30" s="1"/>
  <c r="G230" i="30" s="1"/>
  <c r="G194" i="30" s="1"/>
  <c r="F238" i="30"/>
  <c r="E238" i="30"/>
  <c r="D238" i="30"/>
  <c r="O237" i="30"/>
  <c r="L237" i="30"/>
  <c r="I237" i="30"/>
  <c r="F237" i="30"/>
  <c r="C237" i="30" s="1"/>
  <c r="O236" i="30"/>
  <c r="L236" i="30"/>
  <c r="I236" i="30"/>
  <c r="F236" i="30"/>
  <c r="O235" i="30"/>
  <c r="N235" i="30"/>
  <c r="M235" i="30"/>
  <c r="L235" i="30"/>
  <c r="K235" i="30"/>
  <c r="J235" i="30"/>
  <c r="I235" i="30"/>
  <c r="H235" i="30"/>
  <c r="H231" i="30" s="1"/>
  <c r="H230" i="30" s="1"/>
  <c r="G235" i="30"/>
  <c r="E235" i="30"/>
  <c r="D235" i="30"/>
  <c r="D231" i="30" s="1"/>
  <c r="D230" i="30" s="1"/>
  <c r="O234" i="30"/>
  <c r="L234" i="30"/>
  <c r="I234" i="30"/>
  <c r="F234" i="30"/>
  <c r="O233" i="30"/>
  <c r="N233" i="30"/>
  <c r="M233" i="30"/>
  <c r="M231" i="30" s="1"/>
  <c r="L233" i="30"/>
  <c r="K233" i="30"/>
  <c r="J233" i="30"/>
  <c r="I233" i="30"/>
  <c r="H233" i="30"/>
  <c r="G233" i="30"/>
  <c r="F233" i="30"/>
  <c r="E233" i="30"/>
  <c r="E231" i="30" s="1"/>
  <c r="D233" i="30"/>
  <c r="O232" i="30"/>
  <c r="L232" i="30"/>
  <c r="I232" i="30"/>
  <c r="F232" i="30"/>
  <c r="N231" i="30"/>
  <c r="J231" i="30"/>
  <c r="E230" i="30"/>
  <c r="O229" i="30"/>
  <c r="L229" i="30"/>
  <c r="I229" i="30"/>
  <c r="F229" i="30"/>
  <c r="O228" i="30"/>
  <c r="L228" i="30"/>
  <c r="I228" i="30"/>
  <c r="F228" i="30"/>
  <c r="O227" i="30"/>
  <c r="N227" i="30"/>
  <c r="M227" i="30"/>
  <c r="M204" i="30" s="1"/>
  <c r="L227" i="30"/>
  <c r="K227" i="30"/>
  <c r="J227" i="30"/>
  <c r="I227" i="30"/>
  <c r="H227" i="30"/>
  <c r="G227" i="30"/>
  <c r="F227" i="30"/>
  <c r="E227" i="30"/>
  <c r="E204" i="30" s="1"/>
  <c r="D227" i="30"/>
  <c r="O226" i="30"/>
  <c r="L226" i="30"/>
  <c r="I226" i="30"/>
  <c r="F226" i="30"/>
  <c r="C226" i="30" s="1"/>
  <c r="O225" i="30"/>
  <c r="L225" i="30"/>
  <c r="I225" i="30"/>
  <c r="F225" i="30"/>
  <c r="O224" i="30"/>
  <c r="L224" i="30"/>
  <c r="I224" i="30"/>
  <c r="F224" i="30"/>
  <c r="C224" i="30" s="1"/>
  <c r="O223" i="30"/>
  <c r="L223" i="30"/>
  <c r="I223" i="30"/>
  <c r="F223" i="30"/>
  <c r="O222" i="30"/>
  <c r="L222" i="30"/>
  <c r="I222" i="30"/>
  <c r="F222" i="30"/>
  <c r="O221" i="30"/>
  <c r="L221" i="30"/>
  <c r="I221" i="30"/>
  <c r="F221" i="30"/>
  <c r="O220" i="30"/>
  <c r="L220" i="30"/>
  <c r="I220" i="30"/>
  <c r="F220" i="30"/>
  <c r="O219" i="30"/>
  <c r="O216" i="30" s="1"/>
  <c r="L219" i="30"/>
  <c r="I219" i="30"/>
  <c r="F219" i="30"/>
  <c r="C219" i="30"/>
  <c r="O218" i="30"/>
  <c r="L218" i="30"/>
  <c r="I218" i="30"/>
  <c r="F218" i="30"/>
  <c r="C218" i="30" s="1"/>
  <c r="O217" i="30"/>
  <c r="L217" i="30"/>
  <c r="I217" i="30"/>
  <c r="F217" i="30"/>
  <c r="F216" i="30" s="1"/>
  <c r="N216" i="30"/>
  <c r="M216" i="30"/>
  <c r="L216" i="30"/>
  <c r="K216" i="30"/>
  <c r="J216" i="30"/>
  <c r="I216" i="30"/>
  <c r="H216" i="30"/>
  <c r="H204" i="30" s="1"/>
  <c r="H195" i="30" s="1"/>
  <c r="H194" i="30" s="1"/>
  <c r="G216" i="30"/>
  <c r="E216" i="30"/>
  <c r="D216" i="30"/>
  <c r="O215" i="30"/>
  <c r="L215" i="30"/>
  <c r="I215" i="30"/>
  <c r="F215" i="30"/>
  <c r="O214" i="30"/>
  <c r="L214" i="30"/>
  <c r="I214" i="30"/>
  <c r="F214" i="30"/>
  <c r="O213" i="30"/>
  <c r="L213" i="30"/>
  <c r="I213" i="30"/>
  <c r="I205" i="30" s="1"/>
  <c r="F213" i="30"/>
  <c r="C213" i="30" s="1"/>
  <c r="O212" i="30"/>
  <c r="L212" i="30"/>
  <c r="I212" i="30"/>
  <c r="F212" i="30"/>
  <c r="O211" i="30"/>
  <c r="L211" i="30"/>
  <c r="I211" i="30"/>
  <c r="F211" i="30"/>
  <c r="O210" i="30"/>
  <c r="L210" i="30"/>
  <c r="I210" i="30"/>
  <c r="F210" i="30"/>
  <c r="O209" i="30"/>
  <c r="L209" i="30"/>
  <c r="L205" i="30" s="1"/>
  <c r="C205" i="30" s="1"/>
  <c r="I209" i="30"/>
  <c r="F209" i="30"/>
  <c r="C209" i="30" s="1"/>
  <c r="O208" i="30"/>
  <c r="L208" i="30"/>
  <c r="I208" i="30"/>
  <c r="F208" i="30"/>
  <c r="O207" i="30"/>
  <c r="L207" i="30"/>
  <c r="I207" i="30"/>
  <c r="F207" i="30"/>
  <c r="O206" i="30"/>
  <c r="O205" i="30" s="1"/>
  <c r="O204" i="30" s="1"/>
  <c r="L206" i="30"/>
  <c r="I206" i="30"/>
  <c r="F206" i="30"/>
  <c r="N205" i="30"/>
  <c r="M205" i="30"/>
  <c r="K205" i="30"/>
  <c r="K204" i="30" s="1"/>
  <c r="J205" i="30"/>
  <c r="H205" i="30"/>
  <c r="G205" i="30"/>
  <c r="G204" i="30" s="1"/>
  <c r="F205" i="30"/>
  <c r="E205" i="30"/>
  <c r="D205" i="30"/>
  <c r="N204" i="30"/>
  <c r="L204" i="30"/>
  <c r="J204" i="30"/>
  <c r="D204" i="30"/>
  <c r="D195" i="30" s="1"/>
  <c r="D194" i="30" s="1"/>
  <c r="O203" i="30"/>
  <c r="L203" i="30"/>
  <c r="I203" i="30"/>
  <c r="F203" i="30"/>
  <c r="O202" i="30"/>
  <c r="L202" i="30"/>
  <c r="I202" i="30"/>
  <c r="F202" i="30"/>
  <c r="C202" i="30" s="1"/>
  <c r="O201" i="30"/>
  <c r="L201" i="30"/>
  <c r="I201" i="30"/>
  <c r="F201" i="30"/>
  <c r="C201" i="30" s="1"/>
  <c r="O200" i="30"/>
  <c r="L200" i="30"/>
  <c r="I200" i="30"/>
  <c r="F200" i="30"/>
  <c r="O199" i="30"/>
  <c r="O198" i="30" s="1"/>
  <c r="L199" i="30"/>
  <c r="I199" i="30"/>
  <c r="I198" i="30" s="1"/>
  <c r="I196" i="30" s="1"/>
  <c r="F199" i="30"/>
  <c r="N198" i="30"/>
  <c r="N196" i="30" s="1"/>
  <c r="N195" i="30" s="1"/>
  <c r="M198" i="30"/>
  <c r="L198" i="30"/>
  <c r="L196" i="30" s="1"/>
  <c r="K198" i="30"/>
  <c r="J198" i="30"/>
  <c r="J196" i="30" s="1"/>
  <c r="J195" i="30" s="1"/>
  <c r="H198" i="30"/>
  <c r="G198" i="30"/>
  <c r="G196" i="30" s="1"/>
  <c r="G195" i="30" s="1"/>
  <c r="F198" i="30"/>
  <c r="E198" i="30"/>
  <c r="E196" i="30" s="1"/>
  <c r="E195" i="30" s="1"/>
  <c r="E194" i="30" s="1"/>
  <c r="D198" i="30"/>
  <c r="O197" i="30"/>
  <c r="O196" i="30" s="1"/>
  <c r="L197" i="30"/>
  <c r="I197" i="30"/>
  <c r="F197" i="30"/>
  <c r="C197" i="30"/>
  <c r="M196" i="30"/>
  <c r="K196" i="30"/>
  <c r="K195" i="30" s="1"/>
  <c r="H196" i="30"/>
  <c r="D196" i="30"/>
  <c r="M195" i="30"/>
  <c r="O193" i="30"/>
  <c r="L193" i="30"/>
  <c r="L192" i="30" s="1"/>
  <c r="L191" i="30" s="1"/>
  <c r="L187" i="30" s="1"/>
  <c r="I193" i="30"/>
  <c r="I192" i="30" s="1"/>
  <c r="I191" i="30" s="1"/>
  <c r="F193" i="30"/>
  <c r="F192" i="30" s="1"/>
  <c r="O192" i="30"/>
  <c r="N192" i="30"/>
  <c r="N191" i="30" s="1"/>
  <c r="N187" i="30" s="1"/>
  <c r="M192" i="30"/>
  <c r="M191" i="30" s="1"/>
  <c r="M187" i="30" s="1"/>
  <c r="K192" i="30"/>
  <c r="J192" i="30"/>
  <c r="J191" i="30" s="1"/>
  <c r="J187" i="30" s="1"/>
  <c r="H192" i="30"/>
  <c r="H191" i="30" s="1"/>
  <c r="H187" i="30" s="1"/>
  <c r="G192" i="30"/>
  <c r="E192" i="30"/>
  <c r="E191" i="30" s="1"/>
  <c r="D192" i="30"/>
  <c r="D191" i="30" s="1"/>
  <c r="D187" i="30" s="1"/>
  <c r="O191" i="30"/>
  <c r="K191" i="30"/>
  <c r="G191" i="30"/>
  <c r="O190" i="30"/>
  <c r="L190" i="30"/>
  <c r="I190" i="30"/>
  <c r="F190" i="30"/>
  <c r="O189" i="30"/>
  <c r="L189" i="30"/>
  <c r="I189" i="30"/>
  <c r="F189" i="30"/>
  <c r="O188" i="30"/>
  <c r="N188" i="30"/>
  <c r="M188" i="30"/>
  <c r="L188" i="30"/>
  <c r="K188" i="30"/>
  <c r="K187" i="30" s="1"/>
  <c r="J188" i="30"/>
  <c r="I188" i="30"/>
  <c r="H188" i="30"/>
  <c r="G188" i="30"/>
  <c r="F188" i="30"/>
  <c r="E188" i="30"/>
  <c r="D188" i="30"/>
  <c r="O187" i="30"/>
  <c r="E187" i="30"/>
  <c r="O186" i="30"/>
  <c r="L186" i="30"/>
  <c r="I186" i="30"/>
  <c r="F186" i="30"/>
  <c r="O185" i="30"/>
  <c r="O184" i="30" s="1"/>
  <c r="L185" i="30"/>
  <c r="I185" i="30"/>
  <c r="C185" i="30" s="1"/>
  <c r="F185" i="30"/>
  <c r="F184" i="30" s="1"/>
  <c r="C184" i="30" s="1"/>
  <c r="N184" i="30"/>
  <c r="M184" i="30"/>
  <c r="L184" i="30"/>
  <c r="K184" i="30"/>
  <c r="J184" i="30"/>
  <c r="I184" i="30"/>
  <c r="H184" i="30"/>
  <c r="G184" i="30"/>
  <c r="E184" i="30"/>
  <c r="D184" i="30"/>
  <c r="O183" i="30"/>
  <c r="O179" i="30" s="1"/>
  <c r="L183" i="30"/>
  <c r="I183" i="30"/>
  <c r="F183" i="30"/>
  <c r="O182" i="30"/>
  <c r="L182" i="30"/>
  <c r="I182" i="30"/>
  <c r="F182" i="30"/>
  <c r="O181" i="30"/>
  <c r="L181" i="30"/>
  <c r="I181" i="30"/>
  <c r="F181" i="30"/>
  <c r="O180" i="30"/>
  <c r="L180" i="30"/>
  <c r="L179" i="30" s="1"/>
  <c r="I180" i="30"/>
  <c r="F180" i="30"/>
  <c r="N179" i="30"/>
  <c r="M179" i="30"/>
  <c r="K179" i="30"/>
  <c r="J179" i="30"/>
  <c r="H179" i="30"/>
  <c r="G179" i="30"/>
  <c r="F179" i="30"/>
  <c r="E179" i="30"/>
  <c r="D179" i="30"/>
  <c r="O178" i="30"/>
  <c r="L178" i="30"/>
  <c r="I178" i="30"/>
  <c r="F178" i="30"/>
  <c r="O177" i="30"/>
  <c r="L177" i="30"/>
  <c r="I177" i="30"/>
  <c r="F177" i="30"/>
  <c r="C177" i="30"/>
  <c r="O176" i="30"/>
  <c r="L176" i="30"/>
  <c r="L175" i="30" s="1"/>
  <c r="I176" i="30"/>
  <c r="F176" i="30"/>
  <c r="O175" i="30"/>
  <c r="O174" i="30" s="1"/>
  <c r="N175" i="30"/>
  <c r="M175" i="30"/>
  <c r="M174" i="30" s="1"/>
  <c r="K175" i="30"/>
  <c r="K174" i="30" s="1"/>
  <c r="K173" i="30" s="1"/>
  <c r="J175" i="30"/>
  <c r="I175" i="30"/>
  <c r="H175" i="30"/>
  <c r="G175" i="30"/>
  <c r="G174" i="30" s="1"/>
  <c r="G173" i="30" s="1"/>
  <c r="E175" i="30"/>
  <c r="D175" i="30"/>
  <c r="N174" i="30"/>
  <c r="L174" i="30"/>
  <c r="L173" i="30" s="1"/>
  <c r="J174" i="30"/>
  <c r="H174" i="30"/>
  <c r="E174" i="30"/>
  <c r="D174" i="30"/>
  <c r="N173" i="30"/>
  <c r="M173" i="30"/>
  <c r="J173" i="30"/>
  <c r="H173" i="30"/>
  <c r="E173" i="30"/>
  <c r="D173" i="30"/>
  <c r="O172" i="30"/>
  <c r="L172" i="30"/>
  <c r="I172" i="30"/>
  <c r="F172" i="30"/>
  <c r="O171" i="30"/>
  <c r="L171" i="30"/>
  <c r="I171" i="30"/>
  <c r="F171" i="30"/>
  <c r="O170" i="30"/>
  <c r="L170" i="30"/>
  <c r="I170" i="30"/>
  <c r="F170" i="30"/>
  <c r="O169" i="30"/>
  <c r="L169" i="30"/>
  <c r="I169" i="30"/>
  <c r="I166" i="30" s="1"/>
  <c r="I165" i="30" s="1"/>
  <c r="F169" i="30"/>
  <c r="C169" i="30" s="1"/>
  <c r="O168" i="30"/>
  <c r="L168" i="30"/>
  <c r="I168" i="30"/>
  <c r="F168" i="30"/>
  <c r="O167" i="30"/>
  <c r="L167" i="30"/>
  <c r="L166" i="30" s="1"/>
  <c r="L165" i="30" s="1"/>
  <c r="I167" i="30"/>
  <c r="F167" i="30"/>
  <c r="O166" i="30"/>
  <c r="N166" i="30"/>
  <c r="M166" i="30"/>
  <c r="K166" i="30"/>
  <c r="J166" i="30"/>
  <c r="H166" i="30"/>
  <c r="G166" i="30"/>
  <c r="F166" i="30"/>
  <c r="E166" i="30"/>
  <c r="D166" i="30"/>
  <c r="O165" i="30"/>
  <c r="N165" i="30"/>
  <c r="M165" i="30"/>
  <c r="K165" i="30"/>
  <c r="J165" i="30"/>
  <c r="H165" i="30"/>
  <c r="G165" i="30"/>
  <c r="F165" i="30"/>
  <c r="C165" i="30" s="1"/>
  <c r="E165" i="30"/>
  <c r="D165" i="30"/>
  <c r="O164" i="30"/>
  <c r="L164" i="30"/>
  <c r="I164" i="30"/>
  <c r="F164" i="30"/>
  <c r="O163" i="30"/>
  <c r="L163" i="30"/>
  <c r="I163" i="30"/>
  <c r="F163" i="30"/>
  <c r="O162" i="30"/>
  <c r="L162" i="30"/>
  <c r="I162" i="30"/>
  <c r="F162" i="30"/>
  <c r="O161" i="30"/>
  <c r="O160" i="30" s="1"/>
  <c r="L161" i="30"/>
  <c r="I161" i="30"/>
  <c r="I160" i="30" s="1"/>
  <c r="F161" i="30"/>
  <c r="F160" i="30" s="1"/>
  <c r="C161" i="30"/>
  <c r="N160" i="30"/>
  <c r="M160" i="30"/>
  <c r="L160" i="30"/>
  <c r="K160" i="30"/>
  <c r="J160" i="30"/>
  <c r="H160" i="30"/>
  <c r="G160" i="30"/>
  <c r="E160" i="30"/>
  <c r="D160" i="30"/>
  <c r="O159" i="30"/>
  <c r="L159" i="30"/>
  <c r="I159" i="30"/>
  <c r="F159" i="30"/>
  <c r="O158" i="30"/>
  <c r="L158" i="30"/>
  <c r="I158" i="30"/>
  <c r="F158" i="30"/>
  <c r="O157" i="30"/>
  <c r="C157" i="30" s="1"/>
  <c r="L157" i="30"/>
  <c r="I157" i="30"/>
  <c r="F157" i="30"/>
  <c r="O156" i="30"/>
  <c r="L156" i="30"/>
  <c r="I156" i="30"/>
  <c r="F156" i="30"/>
  <c r="C156" i="30" s="1"/>
  <c r="O155" i="30"/>
  <c r="L155" i="30"/>
  <c r="I155" i="30"/>
  <c r="F155" i="30"/>
  <c r="C155" i="30" s="1"/>
  <c r="O154" i="30"/>
  <c r="L154" i="30"/>
  <c r="I154" i="30"/>
  <c r="F154" i="30"/>
  <c r="C154" i="30" s="1"/>
  <c r="O153" i="30"/>
  <c r="O151" i="30" s="1"/>
  <c r="L153" i="30"/>
  <c r="I153" i="30"/>
  <c r="F153" i="30"/>
  <c r="C153" i="30" s="1"/>
  <c r="O152" i="30"/>
  <c r="L152" i="30"/>
  <c r="L151" i="30" s="1"/>
  <c r="I152" i="30"/>
  <c r="F152" i="30"/>
  <c r="N151" i="30"/>
  <c r="M151" i="30"/>
  <c r="K151" i="30"/>
  <c r="J151" i="30"/>
  <c r="I151" i="30"/>
  <c r="H151" i="30"/>
  <c r="G151" i="30"/>
  <c r="E151" i="30"/>
  <c r="D151" i="30"/>
  <c r="O150" i="30"/>
  <c r="L150" i="30"/>
  <c r="I150" i="30"/>
  <c r="F150" i="30"/>
  <c r="C150" i="30" s="1"/>
  <c r="O149" i="30"/>
  <c r="L149" i="30"/>
  <c r="I149" i="30"/>
  <c r="F149" i="30"/>
  <c r="C149" i="30" s="1"/>
  <c r="O148" i="30"/>
  <c r="L148" i="30"/>
  <c r="I148" i="30"/>
  <c r="F148" i="30"/>
  <c r="C148" i="30" s="1"/>
  <c r="O147" i="30"/>
  <c r="L147" i="30"/>
  <c r="I147" i="30"/>
  <c r="F147" i="30"/>
  <c r="O146" i="30"/>
  <c r="L146" i="30"/>
  <c r="I146" i="30"/>
  <c r="F146" i="30"/>
  <c r="O145" i="30"/>
  <c r="L145" i="30"/>
  <c r="C145" i="30" s="1"/>
  <c r="I145" i="30"/>
  <c r="I144" i="30" s="1"/>
  <c r="F145" i="30"/>
  <c r="O144" i="30"/>
  <c r="N144" i="30"/>
  <c r="M144" i="30"/>
  <c r="K144" i="30"/>
  <c r="K130" i="30" s="1"/>
  <c r="J144" i="30"/>
  <c r="H144" i="30"/>
  <c r="G144" i="30"/>
  <c r="E144" i="30"/>
  <c r="D144" i="30"/>
  <c r="O143" i="30"/>
  <c r="L143" i="30"/>
  <c r="I143" i="30"/>
  <c r="F143" i="30"/>
  <c r="C143" i="30" s="1"/>
  <c r="O142" i="30"/>
  <c r="L142" i="30"/>
  <c r="I142" i="30"/>
  <c r="F142" i="30"/>
  <c r="C142" i="30" s="1"/>
  <c r="O141" i="30"/>
  <c r="N141" i="30"/>
  <c r="M141" i="30"/>
  <c r="L141" i="30"/>
  <c r="K141" i="30"/>
  <c r="J141" i="30"/>
  <c r="I141" i="30"/>
  <c r="H141" i="30"/>
  <c r="G141" i="30"/>
  <c r="E141" i="30"/>
  <c r="D141" i="30"/>
  <c r="O140" i="30"/>
  <c r="L140" i="30"/>
  <c r="I140" i="30"/>
  <c r="F140" i="30"/>
  <c r="C140" i="30" s="1"/>
  <c r="O139" i="30"/>
  <c r="L139" i="30"/>
  <c r="I139" i="30"/>
  <c r="F139" i="30"/>
  <c r="O138" i="30"/>
  <c r="L138" i="30"/>
  <c r="I138" i="30"/>
  <c r="I136" i="30" s="1"/>
  <c r="F138" i="30"/>
  <c r="O137" i="30"/>
  <c r="L137" i="30"/>
  <c r="I137" i="30"/>
  <c r="F137" i="30"/>
  <c r="F136" i="30" s="1"/>
  <c r="O136" i="30"/>
  <c r="N136" i="30"/>
  <c r="M136" i="30"/>
  <c r="K136" i="30"/>
  <c r="J136" i="30"/>
  <c r="H136" i="30"/>
  <c r="G136" i="30"/>
  <c r="E136" i="30"/>
  <c r="D136" i="30"/>
  <c r="O135" i="30"/>
  <c r="L135" i="30"/>
  <c r="I135" i="30"/>
  <c r="F135" i="30"/>
  <c r="C135" i="30" s="1"/>
  <c r="O134" i="30"/>
  <c r="L134" i="30"/>
  <c r="I134" i="30"/>
  <c r="F134" i="30"/>
  <c r="C134" i="30" s="1"/>
  <c r="O133" i="30"/>
  <c r="L133" i="30"/>
  <c r="I133" i="30"/>
  <c r="F133" i="30"/>
  <c r="C133" i="30" s="1"/>
  <c r="O132" i="30"/>
  <c r="L132" i="30"/>
  <c r="I132" i="30"/>
  <c r="I131" i="30" s="1"/>
  <c r="F132" i="30"/>
  <c r="N131" i="30"/>
  <c r="M131" i="30"/>
  <c r="M130" i="30" s="1"/>
  <c r="L131" i="30"/>
  <c r="K131" i="30"/>
  <c r="J131" i="30"/>
  <c r="H131" i="30"/>
  <c r="H130" i="30" s="1"/>
  <c r="G131" i="30"/>
  <c r="G130" i="30" s="1"/>
  <c r="E131" i="30"/>
  <c r="D131" i="30"/>
  <c r="N130" i="30"/>
  <c r="J130" i="30"/>
  <c r="E130" i="30"/>
  <c r="D130" i="30"/>
  <c r="O129" i="30"/>
  <c r="L129" i="30"/>
  <c r="I129" i="30"/>
  <c r="I128" i="30" s="1"/>
  <c r="F129" i="30"/>
  <c r="F128" i="30" s="1"/>
  <c r="O128" i="30"/>
  <c r="N128" i="30"/>
  <c r="M128" i="30"/>
  <c r="L128" i="30"/>
  <c r="K128" i="30"/>
  <c r="J128" i="30"/>
  <c r="H128" i="30"/>
  <c r="G128" i="30"/>
  <c r="E128" i="30"/>
  <c r="D128" i="30"/>
  <c r="O127" i="30"/>
  <c r="L127" i="30"/>
  <c r="I127" i="30"/>
  <c r="F127" i="30"/>
  <c r="O126" i="30"/>
  <c r="L126" i="30"/>
  <c r="I126" i="30"/>
  <c r="F126" i="30"/>
  <c r="O125" i="30"/>
  <c r="L125" i="30"/>
  <c r="I125" i="30"/>
  <c r="F125" i="30"/>
  <c r="C125" i="30"/>
  <c r="O124" i="30"/>
  <c r="L124" i="30"/>
  <c r="I124" i="30"/>
  <c r="F124" i="30"/>
  <c r="C124" i="30" s="1"/>
  <c r="O123" i="30"/>
  <c r="O122" i="30" s="1"/>
  <c r="L123" i="30"/>
  <c r="I123" i="30"/>
  <c r="F123" i="30"/>
  <c r="C123" i="30" s="1"/>
  <c r="N122" i="30"/>
  <c r="M122" i="30"/>
  <c r="L122" i="30"/>
  <c r="K122" i="30"/>
  <c r="J122" i="30"/>
  <c r="I122" i="30"/>
  <c r="H122" i="30"/>
  <c r="G122" i="30"/>
  <c r="E122" i="30"/>
  <c r="D122" i="30"/>
  <c r="O121" i="30"/>
  <c r="L121" i="30"/>
  <c r="I121" i="30"/>
  <c r="F121" i="30"/>
  <c r="O120" i="30"/>
  <c r="L120" i="30"/>
  <c r="C120" i="30" s="1"/>
  <c r="I120" i="30"/>
  <c r="I116" i="30" s="1"/>
  <c r="F120" i="30"/>
  <c r="O119" i="30"/>
  <c r="L119" i="30"/>
  <c r="I119" i="30"/>
  <c r="F119" i="30"/>
  <c r="O118" i="30"/>
  <c r="L118" i="30"/>
  <c r="I118" i="30"/>
  <c r="F118" i="30"/>
  <c r="O117" i="30"/>
  <c r="L117" i="30"/>
  <c r="I117" i="30"/>
  <c r="F117" i="30"/>
  <c r="F116" i="30" s="1"/>
  <c r="O116" i="30"/>
  <c r="N116" i="30"/>
  <c r="M116" i="30"/>
  <c r="K116" i="30"/>
  <c r="J116" i="30"/>
  <c r="H116" i="30"/>
  <c r="G116" i="30"/>
  <c r="E116" i="30"/>
  <c r="D116" i="30"/>
  <c r="O115" i="30"/>
  <c r="O112" i="30" s="1"/>
  <c r="L115" i="30"/>
  <c r="I115" i="30"/>
  <c r="F115" i="30"/>
  <c r="C115" i="30"/>
  <c r="O114" i="30"/>
  <c r="L114" i="30"/>
  <c r="I114" i="30"/>
  <c r="F114" i="30"/>
  <c r="C114" i="30" s="1"/>
  <c r="O113" i="30"/>
  <c r="L113" i="30"/>
  <c r="I113" i="30"/>
  <c r="F113" i="30"/>
  <c r="F112" i="30" s="1"/>
  <c r="C112" i="30" s="1"/>
  <c r="N112" i="30"/>
  <c r="M112" i="30"/>
  <c r="L112" i="30"/>
  <c r="K112" i="30"/>
  <c r="J112" i="30"/>
  <c r="I112" i="30"/>
  <c r="H112" i="30"/>
  <c r="G112" i="30"/>
  <c r="E112" i="30"/>
  <c r="D112" i="30"/>
  <c r="O111" i="30"/>
  <c r="L111" i="30"/>
  <c r="I111" i="30"/>
  <c r="F111" i="30"/>
  <c r="O110" i="30"/>
  <c r="L110" i="30"/>
  <c r="I110" i="30"/>
  <c r="F110" i="30"/>
  <c r="O109" i="30"/>
  <c r="L109" i="30"/>
  <c r="I109" i="30"/>
  <c r="I103" i="30" s="1"/>
  <c r="F109" i="30"/>
  <c r="C109" i="30" s="1"/>
  <c r="O108" i="30"/>
  <c r="L108" i="30"/>
  <c r="I108" i="30"/>
  <c r="F108" i="30"/>
  <c r="O107" i="30"/>
  <c r="L107" i="30"/>
  <c r="I107" i="30"/>
  <c r="F107" i="30"/>
  <c r="O106" i="30"/>
  <c r="L106" i="30"/>
  <c r="I106" i="30"/>
  <c r="F106" i="30"/>
  <c r="O105" i="30"/>
  <c r="L105" i="30"/>
  <c r="I105" i="30"/>
  <c r="F105" i="30"/>
  <c r="O104" i="30"/>
  <c r="L104" i="30"/>
  <c r="L103" i="30" s="1"/>
  <c r="I104" i="30"/>
  <c r="F104" i="30"/>
  <c r="O103" i="30"/>
  <c r="N103" i="30"/>
  <c r="M103" i="30"/>
  <c r="K103" i="30"/>
  <c r="J103" i="30"/>
  <c r="H103" i="30"/>
  <c r="G103" i="30"/>
  <c r="F103" i="30"/>
  <c r="C103" i="30" s="1"/>
  <c r="E103" i="30"/>
  <c r="D103" i="30"/>
  <c r="O102" i="30"/>
  <c r="L102" i="30"/>
  <c r="I102" i="30"/>
  <c r="F102" i="30"/>
  <c r="O101" i="30"/>
  <c r="L101" i="30"/>
  <c r="I101" i="30"/>
  <c r="F101" i="30"/>
  <c r="O100" i="30"/>
  <c r="L100" i="30"/>
  <c r="I100" i="30"/>
  <c r="F100" i="30"/>
  <c r="O99" i="30"/>
  <c r="L99" i="30"/>
  <c r="I99" i="30"/>
  <c r="F99" i="30"/>
  <c r="O98" i="30"/>
  <c r="O95" i="30" s="1"/>
  <c r="L98" i="30"/>
  <c r="I98" i="30"/>
  <c r="F98" i="30"/>
  <c r="O97" i="30"/>
  <c r="L97" i="30"/>
  <c r="I97" i="30"/>
  <c r="F97" i="30"/>
  <c r="C97" i="30" s="1"/>
  <c r="O96" i="30"/>
  <c r="L96" i="30"/>
  <c r="I96" i="30"/>
  <c r="F96" i="30"/>
  <c r="C96" i="30" s="1"/>
  <c r="N95" i="30"/>
  <c r="M95" i="30"/>
  <c r="L95" i="30"/>
  <c r="K95" i="30"/>
  <c r="J95" i="30"/>
  <c r="I95" i="30"/>
  <c r="H95" i="30"/>
  <c r="G95" i="30"/>
  <c r="E95" i="30"/>
  <c r="D95" i="30"/>
  <c r="O94" i="30"/>
  <c r="L94" i="30"/>
  <c r="I94" i="30"/>
  <c r="F94" i="30"/>
  <c r="C94" i="30" s="1"/>
  <c r="O93" i="30"/>
  <c r="L93" i="30"/>
  <c r="I93" i="30"/>
  <c r="F93" i="30"/>
  <c r="C93" i="30" s="1"/>
  <c r="O92" i="30"/>
  <c r="L92" i="30"/>
  <c r="I92" i="30"/>
  <c r="F92" i="30"/>
  <c r="C92" i="30" s="1"/>
  <c r="O91" i="30"/>
  <c r="L91" i="30"/>
  <c r="I91" i="30"/>
  <c r="F91" i="30"/>
  <c r="C91" i="30" s="1"/>
  <c r="O90" i="30"/>
  <c r="L90" i="30"/>
  <c r="I90" i="30"/>
  <c r="F90" i="30"/>
  <c r="C90" i="30" s="1"/>
  <c r="O89" i="30"/>
  <c r="N89" i="30"/>
  <c r="M89" i="30"/>
  <c r="M83" i="30" s="1"/>
  <c r="L89" i="30"/>
  <c r="K89" i="30"/>
  <c r="J89" i="30"/>
  <c r="I89" i="30"/>
  <c r="H89" i="30"/>
  <c r="G89" i="30"/>
  <c r="E89" i="30"/>
  <c r="D89" i="30"/>
  <c r="O88" i="30"/>
  <c r="L88" i="30"/>
  <c r="I88" i="30"/>
  <c r="F88" i="30"/>
  <c r="C88" i="30" s="1"/>
  <c r="O87" i="30"/>
  <c r="L87" i="30"/>
  <c r="C87" i="30" s="1"/>
  <c r="I87" i="30"/>
  <c r="I84" i="30" s="1"/>
  <c r="F87" i="30"/>
  <c r="O86" i="30"/>
  <c r="L86" i="30"/>
  <c r="I86" i="30"/>
  <c r="F86" i="30"/>
  <c r="O85" i="30"/>
  <c r="O84" i="30" s="1"/>
  <c r="L85" i="30"/>
  <c r="I85" i="30"/>
  <c r="F85" i="30"/>
  <c r="F84" i="30" s="1"/>
  <c r="C85" i="30"/>
  <c r="N84" i="30"/>
  <c r="M84" i="30"/>
  <c r="K84" i="30"/>
  <c r="K83" i="30" s="1"/>
  <c r="J84" i="30"/>
  <c r="H84" i="30"/>
  <c r="H83" i="30" s="1"/>
  <c r="G84" i="30"/>
  <c r="G83" i="30" s="1"/>
  <c r="E84" i="30"/>
  <c r="D84" i="30"/>
  <c r="D83" i="30" s="1"/>
  <c r="D75" i="30" s="1"/>
  <c r="N83" i="30"/>
  <c r="J83" i="30"/>
  <c r="E83" i="30"/>
  <c r="E75" i="30" s="1"/>
  <c r="O82" i="30"/>
  <c r="L82" i="30"/>
  <c r="I82" i="30"/>
  <c r="C82" i="30" s="1"/>
  <c r="F82" i="30"/>
  <c r="O81" i="30"/>
  <c r="L81" i="30"/>
  <c r="L80" i="30" s="1"/>
  <c r="I81" i="30"/>
  <c r="I80" i="30" s="1"/>
  <c r="F81" i="30"/>
  <c r="F80" i="30" s="1"/>
  <c r="O80" i="30"/>
  <c r="N80" i="30"/>
  <c r="M80" i="30"/>
  <c r="K80" i="30"/>
  <c r="J80" i="30"/>
  <c r="H80" i="30"/>
  <c r="G80" i="30"/>
  <c r="E80" i="30"/>
  <c r="D80" i="30"/>
  <c r="O79" i="30"/>
  <c r="O77" i="30" s="1"/>
  <c r="O76" i="30" s="1"/>
  <c r="L79" i="30"/>
  <c r="I79" i="30"/>
  <c r="F79" i="30"/>
  <c r="C79" i="30" s="1"/>
  <c r="O78" i="30"/>
  <c r="L78" i="30"/>
  <c r="I78" i="30"/>
  <c r="I77" i="30" s="1"/>
  <c r="I76" i="30" s="1"/>
  <c r="F78" i="30"/>
  <c r="N77" i="30"/>
  <c r="M77" i="30"/>
  <c r="M76" i="30" s="1"/>
  <c r="M75" i="30" s="1"/>
  <c r="L77" i="30"/>
  <c r="K77" i="30"/>
  <c r="K76" i="30" s="1"/>
  <c r="K75" i="30" s="1"/>
  <c r="J77" i="30"/>
  <c r="H77" i="30"/>
  <c r="H76" i="30" s="1"/>
  <c r="H75" i="30" s="1"/>
  <c r="G77" i="30"/>
  <c r="G76" i="30" s="1"/>
  <c r="G75" i="30" s="1"/>
  <c r="E77" i="30"/>
  <c r="D77" i="30"/>
  <c r="N76" i="30"/>
  <c r="N75" i="30" s="1"/>
  <c r="J76" i="30"/>
  <c r="E76" i="30"/>
  <c r="D76" i="30"/>
  <c r="J75" i="30"/>
  <c r="O74" i="30"/>
  <c r="O69" i="30" s="1"/>
  <c r="L74" i="30"/>
  <c r="I74" i="30"/>
  <c r="F74" i="30"/>
  <c r="C74" i="30" s="1"/>
  <c r="O73" i="30"/>
  <c r="L73" i="30"/>
  <c r="I73" i="30"/>
  <c r="F73" i="30"/>
  <c r="O72" i="30"/>
  <c r="L72" i="30"/>
  <c r="I72" i="30"/>
  <c r="F72" i="30"/>
  <c r="O71" i="30"/>
  <c r="L71" i="30"/>
  <c r="I71" i="30"/>
  <c r="F71" i="30"/>
  <c r="O70" i="30"/>
  <c r="L70" i="30"/>
  <c r="L69" i="30" s="1"/>
  <c r="L67" i="30" s="1"/>
  <c r="I70" i="30"/>
  <c r="C70" i="30" s="1"/>
  <c r="F70" i="30"/>
  <c r="F69" i="30" s="1"/>
  <c r="N69" i="30"/>
  <c r="N67" i="30" s="1"/>
  <c r="N53" i="30" s="1"/>
  <c r="M69" i="30"/>
  <c r="M67" i="30" s="1"/>
  <c r="K69" i="30"/>
  <c r="J69" i="30"/>
  <c r="J67" i="30" s="1"/>
  <c r="J53" i="30" s="1"/>
  <c r="J52" i="30" s="1"/>
  <c r="H69" i="30"/>
  <c r="H67" i="30" s="1"/>
  <c r="G69" i="30"/>
  <c r="E69" i="30"/>
  <c r="E67" i="30" s="1"/>
  <c r="D69" i="30"/>
  <c r="D67" i="30" s="1"/>
  <c r="O68" i="30"/>
  <c r="L68" i="30"/>
  <c r="I68" i="30"/>
  <c r="F68" i="30"/>
  <c r="C68" i="30" s="1"/>
  <c r="K67" i="30"/>
  <c r="G67" i="30"/>
  <c r="O66" i="30"/>
  <c r="L66" i="30"/>
  <c r="I66" i="30"/>
  <c r="F66" i="30"/>
  <c r="O65" i="30"/>
  <c r="L65" i="30"/>
  <c r="C65" i="30" s="1"/>
  <c r="I65" i="30"/>
  <c r="F65" i="30"/>
  <c r="O64" i="30"/>
  <c r="L64" i="30"/>
  <c r="I64" i="30"/>
  <c r="F64" i="30"/>
  <c r="O63" i="30"/>
  <c r="L63" i="30"/>
  <c r="I63" i="30"/>
  <c r="F63" i="30"/>
  <c r="O62" i="30"/>
  <c r="L62" i="30"/>
  <c r="I62" i="30"/>
  <c r="F62" i="30"/>
  <c r="O61" i="30"/>
  <c r="L61" i="30"/>
  <c r="I61" i="30"/>
  <c r="F61" i="30"/>
  <c r="C61" i="30"/>
  <c r="O60" i="30"/>
  <c r="L60" i="30"/>
  <c r="I60" i="30"/>
  <c r="F60" i="30"/>
  <c r="C60" i="30" s="1"/>
  <c r="O59" i="30"/>
  <c r="L59" i="30"/>
  <c r="I59" i="30"/>
  <c r="F59" i="30"/>
  <c r="F58" i="30" s="1"/>
  <c r="N58" i="30"/>
  <c r="M58" i="30"/>
  <c r="K58" i="30"/>
  <c r="J58" i="30"/>
  <c r="H58" i="30"/>
  <c r="G58" i="30"/>
  <c r="E58" i="30"/>
  <c r="D58" i="30"/>
  <c r="O57" i="30"/>
  <c r="O55" i="30" s="1"/>
  <c r="L57" i="30"/>
  <c r="I57" i="30"/>
  <c r="F57" i="30"/>
  <c r="C57" i="30"/>
  <c r="O56" i="30"/>
  <c r="L56" i="30"/>
  <c r="I56" i="30"/>
  <c r="F56" i="30"/>
  <c r="C56" i="30" s="1"/>
  <c r="N55" i="30"/>
  <c r="M55" i="30"/>
  <c r="M54" i="30" s="1"/>
  <c r="M53" i="30" s="1"/>
  <c r="M52" i="30" s="1"/>
  <c r="L55" i="30"/>
  <c r="K55" i="30"/>
  <c r="J55" i="30"/>
  <c r="I55" i="30"/>
  <c r="H55" i="30"/>
  <c r="H54" i="30" s="1"/>
  <c r="G55" i="30"/>
  <c r="E55" i="30"/>
  <c r="E54" i="30" s="1"/>
  <c r="E53" i="30" s="1"/>
  <c r="E52" i="30" s="1"/>
  <c r="E51" i="30" s="1"/>
  <c r="D55" i="30"/>
  <c r="D54" i="30" s="1"/>
  <c r="D53" i="30" s="1"/>
  <c r="D52" i="30" s="1"/>
  <c r="D51" i="30" s="1"/>
  <c r="N54" i="30"/>
  <c r="K54" i="30"/>
  <c r="K53" i="30" s="1"/>
  <c r="K52" i="30" s="1"/>
  <c r="J54" i="30"/>
  <c r="G54" i="30"/>
  <c r="G53" i="30" s="1"/>
  <c r="O47" i="30"/>
  <c r="C47" i="30" s="1"/>
  <c r="O46" i="30"/>
  <c r="C46" i="30" s="1"/>
  <c r="O45" i="30"/>
  <c r="C45" i="30" s="1"/>
  <c r="N45" i="30"/>
  <c r="M45" i="30"/>
  <c r="L44" i="30"/>
  <c r="L43" i="30" s="1"/>
  <c r="I44" i="30"/>
  <c r="I43" i="30" s="1"/>
  <c r="F44" i="30"/>
  <c r="K43" i="30"/>
  <c r="J43" i="30"/>
  <c r="H43" i="30"/>
  <c r="G43" i="30"/>
  <c r="F43" i="30"/>
  <c r="E43" i="30"/>
  <c r="D43" i="30"/>
  <c r="F42" i="30"/>
  <c r="C42" i="30" s="1"/>
  <c r="F41" i="30"/>
  <c r="C41" i="30" s="1"/>
  <c r="E41" i="30"/>
  <c r="E20" i="30" s="1"/>
  <c r="D41" i="30"/>
  <c r="L40" i="30"/>
  <c r="C40" i="30" s="1"/>
  <c r="L39" i="30"/>
  <c r="C39" i="30" s="1"/>
  <c r="L38" i="30"/>
  <c r="C38" i="30" s="1"/>
  <c r="L37" i="30"/>
  <c r="C37" i="30" s="1"/>
  <c r="K36" i="30"/>
  <c r="J36" i="30"/>
  <c r="L35" i="30"/>
  <c r="C35" i="30" s="1"/>
  <c r="L34" i="30"/>
  <c r="C34" i="30" s="1"/>
  <c r="K33" i="30"/>
  <c r="J33" i="30"/>
  <c r="L32" i="30"/>
  <c r="C32" i="30" s="1"/>
  <c r="K31" i="30"/>
  <c r="J31" i="30"/>
  <c r="L30" i="30"/>
  <c r="C30" i="30" s="1"/>
  <c r="L29" i="30"/>
  <c r="C29" i="30" s="1"/>
  <c r="L28" i="30"/>
  <c r="C28" i="30" s="1"/>
  <c r="K27" i="30"/>
  <c r="K26" i="30" s="1"/>
  <c r="J27" i="30"/>
  <c r="J26" i="30" s="1"/>
  <c r="F25" i="30"/>
  <c r="C25" i="30"/>
  <c r="I24" i="30"/>
  <c r="F24" i="30"/>
  <c r="C24" i="30"/>
  <c r="O23" i="30"/>
  <c r="L23" i="30"/>
  <c r="I23" i="30"/>
  <c r="F23" i="30"/>
  <c r="C23" i="30"/>
  <c r="O22" i="30"/>
  <c r="L22" i="30"/>
  <c r="I22" i="30"/>
  <c r="I21" i="30" s="1"/>
  <c r="F22" i="30"/>
  <c r="C22" i="30" s="1"/>
  <c r="N21" i="30"/>
  <c r="N289" i="30" s="1"/>
  <c r="N288" i="30" s="1"/>
  <c r="M21" i="30"/>
  <c r="M289" i="30" s="1"/>
  <c r="M288" i="30" s="1"/>
  <c r="L21" i="30"/>
  <c r="L289" i="30" s="1"/>
  <c r="L288" i="30" s="1"/>
  <c r="K21" i="30"/>
  <c r="K289" i="30" s="1"/>
  <c r="K288" i="30" s="1"/>
  <c r="J21" i="30"/>
  <c r="J289" i="30" s="1"/>
  <c r="H21" i="30"/>
  <c r="H289" i="30" s="1"/>
  <c r="H288" i="30" s="1"/>
  <c r="G21" i="30"/>
  <c r="G289" i="30" s="1"/>
  <c r="G288" i="30" s="1"/>
  <c r="E21" i="30"/>
  <c r="E289" i="30" s="1"/>
  <c r="E288" i="30" s="1"/>
  <c r="D21" i="30"/>
  <c r="D289" i="30" s="1"/>
  <c r="D288" i="30" s="1"/>
  <c r="N20" i="30"/>
  <c r="M20" i="30"/>
  <c r="H20" i="30"/>
  <c r="D20" i="30"/>
  <c r="J20" i="30" l="1"/>
  <c r="H53" i="30"/>
  <c r="H52" i="30" s="1"/>
  <c r="H51" i="30" s="1"/>
  <c r="D287" i="30"/>
  <c r="D50" i="30"/>
  <c r="E287" i="30"/>
  <c r="E50" i="30"/>
  <c r="C166" i="30"/>
  <c r="F281" i="32"/>
  <c r="C281" i="32" s="1"/>
  <c r="C282" i="32"/>
  <c r="L276" i="33"/>
  <c r="C59" i="30"/>
  <c r="C63" i="30"/>
  <c r="L84" i="30"/>
  <c r="L83" i="30" s="1"/>
  <c r="C86" i="30"/>
  <c r="C101" i="30"/>
  <c r="C102" i="30"/>
  <c r="C113" i="30"/>
  <c r="L116" i="30"/>
  <c r="C116" i="30" s="1"/>
  <c r="C118" i="30"/>
  <c r="C119" i="30"/>
  <c r="F122" i="30"/>
  <c r="C122" i="30" s="1"/>
  <c r="C126" i="30"/>
  <c r="C127" i="30"/>
  <c r="C137" i="30"/>
  <c r="L144" i="30"/>
  <c r="C158" i="30"/>
  <c r="C159" i="30"/>
  <c r="C162" i="30"/>
  <c r="C163" i="30"/>
  <c r="C164" i="30"/>
  <c r="C176" i="30"/>
  <c r="F175" i="30"/>
  <c r="C192" i="30"/>
  <c r="F191" i="30"/>
  <c r="F187" i="30" s="1"/>
  <c r="C215" i="30"/>
  <c r="F204" i="30"/>
  <c r="C247" i="30"/>
  <c r="F246" i="30"/>
  <c r="C246" i="30" s="1"/>
  <c r="C261" i="30"/>
  <c r="L260" i="30"/>
  <c r="F54" i="31"/>
  <c r="C55" i="31"/>
  <c r="C77" i="31"/>
  <c r="F76" i="31"/>
  <c r="C76" i="31" s="1"/>
  <c r="N75" i="31"/>
  <c r="I122" i="31"/>
  <c r="M130" i="31"/>
  <c r="C145" i="31"/>
  <c r="F144" i="31"/>
  <c r="C188" i="31"/>
  <c r="F187" i="31"/>
  <c r="C187" i="31" s="1"/>
  <c r="C206" i="31"/>
  <c r="F205" i="31"/>
  <c r="I216" i="31"/>
  <c r="I204" i="31" s="1"/>
  <c r="I195" i="31" s="1"/>
  <c r="C221" i="31"/>
  <c r="O53" i="32"/>
  <c r="C69" i="32"/>
  <c r="H75" i="32"/>
  <c r="H52" i="32" s="1"/>
  <c r="H51" i="32" s="1"/>
  <c r="C142" i="32"/>
  <c r="F141" i="32"/>
  <c r="N75" i="32"/>
  <c r="N52" i="32" s="1"/>
  <c r="C131" i="31"/>
  <c r="L58" i="30"/>
  <c r="L54" i="30" s="1"/>
  <c r="L53" i="30" s="1"/>
  <c r="C64" i="30"/>
  <c r="K20" i="30"/>
  <c r="L27" i="30"/>
  <c r="C27" i="30" s="1"/>
  <c r="F55" i="30"/>
  <c r="I58" i="30"/>
  <c r="I54" i="30" s="1"/>
  <c r="C66" i="30"/>
  <c r="F89" i="30"/>
  <c r="C89" i="30" s="1"/>
  <c r="F95" i="30"/>
  <c r="C95" i="30" s="1"/>
  <c r="C100" i="30"/>
  <c r="C104" i="30"/>
  <c r="C105" i="30"/>
  <c r="C106" i="30"/>
  <c r="C107" i="30"/>
  <c r="C108" i="30"/>
  <c r="C117" i="30"/>
  <c r="C121" i="30"/>
  <c r="O131" i="30"/>
  <c r="O130" i="30" s="1"/>
  <c r="F141" i="30"/>
  <c r="C141" i="30" s="1"/>
  <c r="C146" i="30"/>
  <c r="C147" i="30"/>
  <c r="C160" i="30"/>
  <c r="C167" i="30"/>
  <c r="C168" i="30"/>
  <c r="F196" i="30"/>
  <c r="O195" i="30"/>
  <c r="L195" i="30"/>
  <c r="I195" i="30"/>
  <c r="I204" i="30"/>
  <c r="I231" i="30"/>
  <c r="C233" i="30"/>
  <c r="M230" i="30"/>
  <c r="O231" i="30"/>
  <c r="O259" i="30"/>
  <c r="L270" i="30"/>
  <c r="C272" i="30"/>
  <c r="F270" i="30"/>
  <c r="F269" i="30" s="1"/>
  <c r="M286" i="30"/>
  <c r="C28" i="31"/>
  <c r="L27" i="31"/>
  <c r="C27" i="31" s="1"/>
  <c r="K287" i="31"/>
  <c r="M54" i="31"/>
  <c r="M53" i="31" s="1"/>
  <c r="I54" i="31"/>
  <c r="I53" i="31" s="1"/>
  <c r="O95" i="31"/>
  <c r="C114" i="31"/>
  <c r="C119" i="31"/>
  <c r="C137" i="31"/>
  <c r="F136" i="31"/>
  <c r="C136" i="31" s="1"/>
  <c r="D130" i="31"/>
  <c r="D75" i="31" s="1"/>
  <c r="O151" i="31"/>
  <c r="O130" i="31" s="1"/>
  <c r="C160" i="31"/>
  <c r="F166" i="31"/>
  <c r="L174" i="31"/>
  <c r="L173" i="31" s="1"/>
  <c r="F174" i="31"/>
  <c r="J174" i="31"/>
  <c r="J173" i="31" s="1"/>
  <c r="C191" i="31"/>
  <c r="F196" i="31"/>
  <c r="C198" i="31"/>
  <c r="H289" i="32"/>
  <c r="H288" i="32" s="1"/>
  <c r="H20" i="32"/>
  <c r="L289" i="32"/>
  <c r="C38" i="32"/>
  <c r="L36" i="32"/>
  <c r="C36" i="32" s="1"/>
  <c r="F67" i="30"/>
  <c r="C98" i="30"/>
  <c r="I179" i="30"/>
  <c r="C179" i="30" s="1"/>
  <c r="C183" i="30"/>
  <c r="M194" i="30"/>
  <c r="M51" i="30" s="1"/>
  <c r="C236" i="30"/>
  <c r="F235" i="30"/>
  <c r="E52" i="31"/>
  <c r="E51" i="31" s="1"/>
  <c r="M75" i="31"/>
  <c r="O83" i="31"/>
  <c r="C104" i="31"/>
  <c r="F103" i="31"/>
  <c r="C107" i="31"/>
  <c r="L130" i="31"/>
  <c r="C62" i="30"/>
  <c r="G20" i="30"/>
  <c r="F21" i="30"/>
  <c r="J288" i="30"/>
  <c r="O21" i="30"/>
  <c r="C44" i="30"/>
  <c r="O58" i="30"/>
  <c r="O54" i="30" s="1"/>
  <c r="O67" i="30"/>
  <c r="C71" i="30"/>
  <c r="C72" i="30"/>
  <c r="C73" i="30"/>
  <c r="C78" i="30"/>
  <c r="C81" i="30"/>
  <c r="C99" i="30"/>
  <c r="C110" i="30"/>
  <c r="C111" i="30"/>
  <c r="F131" i="30"/>
  <c r="L136" i="30"/>
  <c r="L130" i="30" s="1"/>
  <c r="C138" i="30"/>
  <c r="C139" i="30"/>
  <c r="F144" i="30"/>
  <c r="C144" i="30" s="1"/>
  <c r="F151" i="30"/>
  <c r="C151" i="30" s="1"/>
  <c r="C170" i="30"/>
  <c r="C171" i="30"/>
  <c r="C172" i="30"/>
  <c r="I174" i="30"/>
  <c r="I173" i="30" s="1"/>
  <c r="G187" i="30"/>
  <c r="G52" i="30" s="1"/>
  <c r="G51" i="30" s="1"/>
  <c r="N52" i="30"/>
  <c r="C216" i="30"/>
  <c r="L231" i="30"/>
  <c r="C239" i="30"/>
  <c r="C242" i="30"/>
  <c r="C253" i="30"/>
  <c r="F252" i="30"/>
  <c r="F251" i="30" s="1"/>
  <c r="F259" i="30"/>
  <c r="K259" i="30"/>
  <c r="K230" i="30" s="1"/>
  <c r="C265" i="30"/>
  <c r="L264" i="30"/>
  <c r="D286" i="30"/>
  <c r="I283" i="30"/>
  <c r="I289" i="30" s="1"/>
  <c r="I288" i="30" s="1"/>
  <c r="N53" i="31"/>
  <c r="N52" i="31" s="1"/>
  <c r="N51" i="31" s="1"/>
  <c r="N50" i="31" s="1"/>
  <c r="C58" i="31"/>
  <c r="L67" i="31"/>
  <c r="L53" i="31" s="1"/>
  <c r="F67" i="31"/>
  <c r="C69" i="31"/>
  <c r="C71" i="31"/>
  <c r="G75" i="31"/>
  <c r="G52" i="31" s="1"/>
  <c r="G51" i="31" s="1"/>
  <c r="J75" i="31"/>
  <c r="J52" i="31" s="1"/>
  <c r="J51" i="31" s="1"/>
  <c r="C96" i="31"/>
  <c r="F95" i="31"/>
  <c r="C95" i="31" s="1"/>
  <c r="C112" i="31"/>
  <c r="C122" i="31"/>
  <c r="C149" i="31"/>
  <c r="C151" i="31"/>
  <c r="I230" i="31"/>
  <c r="C236" i="31"/>
  <c r="F235" i="31"/>
  <c r="C235" i="31" s="1"/>
  <c r="M230" i="31"/>
  <c r="M194" i="31" s="1"/>
  <c r="L283" i="31"/>
  <c r="L289" i="31" s="1"/>
  <c r="L288" i="31" s="1"/>
  <c r="C285" i="31"/>
  <c r="F76" i="32"/>
  <c r="C178" i="30"/>
  <c r="C189" i="30"/>
  <c r="C190" i="30"/>
  <c r="C203" i="30"/>
  <c r="C206" i="30"/>
  <c r="C208" i="30"/>
  <c r="C217" i="30"/>
  <c r="C221" i="30"/>
  <c r="C222" i="30"/>
  <c r="C223" i="30"/>
  <c r="C227" i="30"/>
  <c r="C229" i="30"/>
  <c r="C250" i="30"/>
  <c r="C256" i="30"/>
  <c r="C278" i="30"/>
  <c r="C279" i="30"/>
  <c r="C280" i="30"/>
  <c r="E286" i="30"/>
  <c r="C295" i="30"/>
  <c r="C296" i="30"/>
  <c r="C24" i="31"/>
  <c r="C62" i="31"/>
  <c r="C68" i="31"/>
  <c r="C82" i="31"/>
  <c r="C85" i="31"/>
  <c r="C86" i="31"/>
  <c r="C87" i="31"/>
  <c r="C88" i="31"/>
  <c r="C92" i="31"/>
  <c r="C100" i="31"/>
  <c r="C101" i="31"/>
  <c r="C102" i="31"/>
  <c r="C108" i="31"/>
  <c r="C109" i="31"/>
  <c r="C110" i="31"/>
  <c r="I116" i="31"/>
  <c r="C118" i="31"/>
  <c r="I144" i="31"/>
  <c r="C157" i="31"/>
  <c r="C163" i="31"/>
  <c r="C172" i="31"/>
  <c r="C176" i="31"/>
  <c r="C178" i="31"/>
  <c r="C193" i="31"/>
  <c r="G195" i="31"/>
  <c r="G194" i="31" s="1"/>
  <c r="O195" i="31"/>
  <c r="C212" i="31"/>
  <c r="J230" i="31"/>
  <c r="J194" i="31" s="1"/>
  <c r="H270" i="31"/>
  <c r="H269" i="31" s="1"/>
  <c r="H194" i="31" s="1"/>
  <c r="H51" i="31" s="1"/>
  <c r="L270" i="31"/>
  <c r="C273" i="31"/>
  <c r="F272" i="31"/>
  <c r="N286" i="31"/>
  <c r="D289" i="32"/>
  <c r="D288" i="32" s="1"/>
  <c r="C63" i="32"/>
  <c r="C90" i="32"/>
  <c r="C96" i="32"/>
  <c r="F95" i="32"/>
  <c r="C180" i="32"/>
  <c r="I179" i="32"/>
  <c r="C180" i="30"/>
  <c r="C181" i="30"/>
  <c r="C182" i="30"/>
  <c r="O173" i="30"/>
  <c r="C193" i="30"/>
  <c r="C207" i="30"/>
  <c r="C210" i="30"/>
  <c r="C211" i="30"/>
  <c r="C212" i="30"/>
  <c r="C220" i="30"/>
  <c r="C225" i="30"/>
  <c r="C232" i="30"/>
  <c r="C240" i="30"/>
  <c r="C241" i="30"/>
  <c r="C249" i="30"/>
  <c r="C258" i="30"/>
  <c r="C262" i="30"/>
  <c r="C263" i="30"/>
  <c r="C266" i="30"/>
  <c r="C267" i="30"/>
  <c r="C271" i="30"/>
  <c r="C273" i="30"/>
  <c r="C274" i="30"/>
  <c r="C275" i="30"/>
  <c r="I276" i="30"/>
  <c r="C282" i="30"/>
  <c r="O283" i="30"/>
  <c r="E20" i="31"/>
  <c r="C56" i="31"/>
  <c r="C70" i="31"/>
  <c r="C94" i="31"/>
  <c r="L103" i="31"/>
  <c r="C113" i="31"/>
  <c r="C116" i="31"/>
  <c r="C120" i="31"/>
  <c r="C121" i="31"/>
  <c r="C150" i="31"/>
  <c r="C156" i="31"/>
  <c r="C159" i="31"/>
  <c r="C171" i="31"/>
  <c r="C177" i="31"/>
  <c r="C185" i="31"/>
  <c r="C186" i="31"/>
  <c r="C234" i="31"/>
  <c r="F233" i="31"/>
  <c r="F252" i="31"/>
  <c r="C266" i="31"/>
  <c r="F264" i="31"/>
  <c r="C264" i="31" s="1"/>
  <c r="C271" i="31"/>
  <c r="D270" i="31"/>
  <c r="D269" i="31" s="1"/>
  <c r="D194" i="31" s="1"/>
  <c r="E286" i="31"/>
  <c r="J286" i="31"/>
  <c r="K20" i="32"/>
  <c r="C46" i="32"/>
  <c r="O45" i="32"/>
  <c r="C68" i="32"/>
  <c r="F67" i="32"/>
  <c r="C67" i="32" s="1"/>
  <c r="I89" i="32"/>
  <c r="C94" i="32"/>
  <c r="J173" i="32"/>
  <c r="C186" i="30"/>
  <c r="C188" i="30"/>
  <c r="C200" i="30"/>
  <c r="C214" i="30"/>
  <c r="C228" i="30"/>
  <c r="C234" i="30"/>
  <c r="C243" i="30"/>
  <c r="C245" i="30"/>
  <c r="O252" i="30"/>
  <c r="O251" i="30" s="1"/>
  <c r="J230" i="30"/>
  <c r="J194" i="30" s="1"/>
  <c r="J51" i="30" s="1"/>
  <c r="J50" i="30" s="1"/>
  <c r="N230" i="30"/>
  <c r="N194" i="30" s="1"/>
  <c r="I264" i="30"/>
  <c r="C264" i="30" s="1"/>
  <c r="H286" i="30"/>
  <c r="C294" i="30"/>
  <c r="C23" i="31"/>
  <c r="C44" i="31"/>
  <c r="N287" i="31"/>
  <c r="C59" i="31"/>
  <c r="C60" i="31"/>
  <c r="C61" i="31"/>
  <c r="C63" i="31"/>
  <c r="C64" i="31"/>
  <c r="C72" i="31"/>
  <c r="C73" i="31"/>
  <c r="C74" i="31"/>
  <c r="C78" i="31"/>
  <c r="C79" i="31"/>
  <c r="C84" i="31"/>
  <c r="C124" i="31"/>
  <c r="C125" i="31"/>
  <c r="C132" i="31"/>
  <c r="C133" i="31"/>
  <c r="C134" i="31"/>
  <c r="C135" i="31"/>
  <c r="C143" i="31"/>
  <c r="C152" i="31"/>
  <c r="C153" i="31"/>
  <c r="C170" i="31"/>
  <c r="C181" i="31"/>
  <c r="C182" i="31"/>
  <c r="C183" i="31"/>
  <c r="C189" i="31"/>
  <c r="C190" i="31"/>
  <c r="C216" i="31"/>
  <c r="O231" i="31"/>
  <c r="C249" i="31"/>
  <c r="F246" i="31"/>
  <c r="C246" i="31" s="1"/>
  <c r="C253" i="31"/>
  <c r="F259" i="31"/>
  <c r="C259" i="31" s="1"/>
  <c r="C260" i="31"/>
  <c r="C277" i="31"/>
  <c r="F276" i="31"/>
  <c r="C22" i="32"/>
  <c r="F21" i="32"/>
  <c r="F289" i="32" s="1"/>
  <c r="F53" i="32"/>
  <c r="I192" i="32"/>
  <c r="I191" i="32" s="1"/>
  <c r="C193" i="32"/>
  <c r="C197" i="31"/>
  <c r="C209" i="31"/>
  <c r="C210" i="31"/>
  <c r="C211" i="31"/>
  <c r="C228" i="31"/>
  <c r="C240" i="31"/>
  <c r="C279" i="31"/>
  <c r="G286" i="31"/>
  <c r="K286" i="31"/>
  <c r="C284" i="31"/>
  <c r="O283" i="31"/>
  <c r="I288" i="32"/>
  <c r="M288" i="32"/>
  <c r="C24" i="32"/>
  <c r="L33" i="32"/>
  <c r="C33" i="32" s="1"/>
  <c r="C60" i="32"/>
  <c r="C61" i="32"/>
  <c r="C62" i="32"/>
  <c r="C70" i="32"/>
  <c r="C71" i="32"/>
  <c r="O77" i="32"/>
  <c r="O76" i="32" s="1"/>
  <c r="C85" i="32"/>
  <c r="C86" i="32"/>
  <c r="O89" i="32"/>
  <c r="I95" i="32"/>
  <c r="C99" i="32"/>
  <c r="C100" i="32"/>
  <c r="C102" i="32"/>
  <c r="C118" i="32"/>
  <c r="D130" i="32"/>
  <c r="D75" i="32" s="1"/>
  <c r="D52" i="32" s="1"/>
  <c r="D51" i="32" s="1"/>
  <c r="C152" i="32"/>
  <c r="F151" i="32"/>
  <c r="C189" i="32"/>
  <c r="F188" i="32"/>
  <c r="O196" i="32"/>
  <c r="C212" i="32"/>
  <c r="I205" i="32"/>
  <c r="I204" i="32" s="1"/>
  <c r="I195" i="32" s="1"/>
  <c r="C242" i="32"/>
  <c r="F238" i="32"/>
  <c r="N230" i="32"/>
  <c r="L252" i="33"/>
  <c r="L251" i="33" s="1"/>
  <c r="C199" i="31"/>
  <c r="C201" i="31"/>
  <c r="C213" i="31"/>
  <c r="C214" i="31"/>
  <c r="C215" i="31"/>
  <c r="C218" i="31"/>
  <c r="C219" i="31"/>
  <c r="C220" i="31"/>
  <c r="C229" i="31"/>
  <c r="C242" i="31"/>
  <c r="C244" i="31"/>
  <c r="C261" i="31"/>
  <c r="C262" i="31"/>
  <c r="C263" i="31"/>
  <c r="H286" i="31"/>
  <c r="N289" i="32"/>
  <c r="N288" i="32" s="1"/>
  <c r="C23" i="32"/>
  <c r="C44" i="32"/>
  <c r="C56" i="32"/>
  <c r="C57" i="32"/>
  <c r="C64" i="32"/>
  <c r="C65" i="32"/>
  <c r="C72" i="32"/>
  <c r="C73" i="32"/>
  <c r="C74" i="32"/>
  <c r="C78" i="32"/>
  <c r="C79" i="32"/>
  <c r="L76" i="32"/>
  <c r="C87" i="32"/>
  <c r="C88" i="32"/>
  <c r="C91" i="32"/>
  <c r="C92" i="32"/>
  <c r="C93" i="32"/>
  <c r="K130" i="32"/>
  <c r="C158" i="32"/>
  <c r="I187" i="32"/>
  <c r="E195" i="32"/>
  <c r="D194" i="32"/>
  <c r="M230" i="32"/>
  <c r="M194" i="32" s="1"/>
  <c r="C24" i="33"/>
  <c r="F20" i="33"/>
  <c r="C200" i="31"/>
  <c r="C203" i="31"/>
  <c r="C217" i="31"/>
  <c r="C222" i="31"/>
  <c r="C223" i="31"/>
  <c r="C224" i="31"/>
  <c r="C232" i="31"/>
  <c r="C243" i="31"/>
  <c r="C247" i="31"/>
  <c r="C248" i="31"/>
  <c r="C254" i="31"/>
  <c r="C255" i="31"/>
  <c r="C265" i="31"/>
  <c r="C282" i="31"/>
  <c r="M286" i="31"/>
  <c r="C292" i="31"/>
  <c r="C293" i="31"/>
  <c r="G288" i="32"/>
  <c r="M54" i="32"/>
  <c r="M53" i="32" s="1"/>
  <c r="O95" i="32"/>
  <c r="L95" i="32"/>
  <c r="F103" i="32"/>
  <c r="L131" i="32"/>
  <c r="C134" i="32"/>
  <c r="L144" i="32"/>
  <c r="E173" i="32"/>
  <c r="I174" i="32"/>
  <c r="C185" i="32"/>
  <c r="L184" i="32"/>
  <c r="L173" i="32" s="1"/>
  <c r="F191" i="32"/>
  <c r="C191" i="32" s="1"/>
  <c r="C192" i="32"/>
  <c r="C199" i="32"/>
  <c r="F198" i="32"/>
  <c r="F196" i="32" s="1"/>
  <c r="C101" i="32"/>
  <c r="C107" i="32"/>
  <c r="C111" i="32"/>
  <c r="C123" i="32"/>
  <c r="C124" i="32"/>
  <c r="C125" i="32"/>
  <c r="E130" i="32"/>
  <c r="E75" i="32" s="1"/>
  <c r="C132" i="32"/>
  <c r="C133" i="32"/>
  <c r="C139" i="32"/>
  <c r="C140" i="32"/>
  <c r="C141" i="32"/>
  <c r="C145" i="32"/>
  <c r="C155" i="32"/>
  <c r="C156" i="32"/>
  <c r="C157" i="32"/>
  <c r="C163" i="32"/>
  <c r="C164" i="32"/>
  <c r="J75" i="32"/>
  <c r="J52" i="32" s="1"/>
  <c r="C175" i="32"/>
  <c r="C179" i="32"/>
  <c r="C181" i="32"/>
  <c r="C197" i="32"/>
  <c r="C203" i="32"/>
  <c r="C207" i="32"/>
  <c r="C217" i="32"/>
  <c r="C218" i="32"/>
  <c r="C219" i="32"/>
  <c r="C220" i="32"/>
  <c r="O204" i="32"/>
  <c r="K230" i="32"/>
  <c r="K194" i="32" s="1"/>
  <c r="C238" i="32"/>
  <c r="C255" i="32"/>
  <c r="E270" i="32"/>
  <c r="E269" i="32" s="1"/>
  <c r="J270" i="32"/>
  <c r="J269" i="32" s="1"/>
  <c r="J194" i="32" s="1"/>
  <c r="N194" i="32"/>
  <c r="C275" i="32"/>
  <c r="C280" i="32"/>
  <c r="C291" i="32"/>
  <c r="C39" i="33"/>
  <c r="L36" i="33"/>
  <c r="C36" i="33" s="1"/>
  <c r="C43" i="33"/>
  <c r="C68" i="33"/>
  <c r="G75" i="33"/>
  <c r="G52" i="33" s="1"/>
  <c r="O116" i="33"/>
  <c r="K187" i="33"/>
  <c r="J269" i="33"/>
  <c r="O103" i="32"/>
  <c r="L103" i="32"/>
  <c r="C117" i="32"/>
  <c r="C127" i="32"/>
  <c r="F131" i="32"/>
  <c r="C135" i="32"/>
  <c r="C147" i="32"/>
  <c r="C148" i="32"/>
  <c r="C149" i="32"/>
  <c r="C159" i="32"/>
  <c r="G75" i="32"/>
  <c r="G52" i="32" s="1"/>
  <c r="K75" i="32"/>
  <c r="K52" i="32" s="1"/>
  <c r="K51" i="32" s="1"/>
  <c r="K50" i="32" s="1"/>
  <c r="C168" i="32"/>
  <c r="C169" i="32"/>
  <c r="C171" i="32"/>
  <c r="C172" i="32"/>
  <c r="F174" i="32"/>
  <c r="F173" i="32" s="1"/>
  <c r="C177" i="32"/>
  <c r="C186" i="32"/>
  <c r="C206" i="32"/>
  <c r="C209" i="32"/>
  <c r="C210" i="32"/>
  <c r="C211" i="32"/>
  <c r="C222" i="32"/>
  <c r="C223" i="32"/>
  <c r="C224" i="32"/>
  <c r="C228" i="32"/>
  <c r="O231" i="32"/>
  <c r="C247" i="32"/>
  <c r="C248" i="32"/>
  <c r="C249" i="32"/>
  <c r="O252" i="32"/>
  <c r="O251" i="32" s="1"/>
  <c r="C263" i="32"/>
  <c r="C271" i="32"/>
  <c r="O272" i="32"/>
  <c r="C284" i="32"/>
  <c r="C285" i="32"/>
  <c r="C295" i="32"/>
  <c r="C28" i="33"/>
  <c r="L27" i="33"/>
  <c r="C27" i="33" s="1"/>
  <c r="L58" i="33"/>
  <c r="L89" i="33"/>
  <c r="M83" i="33"/>
  <c r="M75" i="33" s="1"/>
  <c r="L95" i="33"/>
  <c r="C120" i="33"/>
  <c r="L131" i="33"/>
  <c r="C132" i="33"/>
  <c r="M130" i="33"/>
  <c r="C148" i="33"/>
  <c r="C186" i="33"/>
  <c r="I187" i="33"/>
  <c r="C254" i="33"/>
  <c r="L281" i="33"/>
  <c r="C282" i="33"/>
  <c r="C104" i="32"/>
  <c r="C105" i="32"/>
  <c r="C113" i="32"/>
  <c r="C119" i="32"/>
  <c r="C120" i="32"/>
  <c r="C121" i="32"/>
  <c r="L122" i="32"/>
  <c r="M75" i="32"/>
  <c r="O136" i="32"/>
  <c r="O130" i="32" s="1"/>
  <c r="O151" i="32"/>
  <c r="L151" i="32"/>
  <c r="O160" i="32"/>
  <c r="C170" i="32"/>
  <c r="C176" i="32"/>
  <c r="C182" i="32"/>
  <c r="C183" i="32"/>
  <c r="F216" i="32"/>
  <c r="C216" i="32" s="1"/>
  <c r="C232" i="32"/>
  <c r="C234" i="32"/>
  <c r="F235" i="32"/>
  <c r="C239" i="32"/>
  <c r="C240" i="32"/>
  <c r="C241" i="32"/>
  <c r="I246" i="32"/>
  <c r="C256" i="32"/>
  <c r="C257" i="32"/>
  <c r="F260" i="32"/>
  <c r="O260" i="32"/>
  <c r="C268" i="32"/>
  <c r="C279" i="32"/>
  <c r="C292" i="32"/>
  <c r="C293" i="32"/>
  <c r="F55" i="33"/>
  <c r="C56" i="33"/>
  <c r="N53" i="33"/>
  <c r="C81" i="33"/>
  <c r="L80" i="33"/>
  <c r="L76" i="33" s="1"/>
  <c r="D83" i="33"/>
  <c r="M173" i="33"/>
  <c r="H187" i="33"/>
  <c r="I196" i="33"/>
  <c r="C262" i="33"/>
  <c r="I260" i="33"/>
  <c r="I259" i="33" s="1"/>
  <c r="F289" i="33"/>
  <c r="N288" i="33"/>
  <c r="M53" i="33"/>
  <c r="H53" i="33"/>
  <c r="C59" i="33"/>
  <c r="C73" i="33"/>
  <c r="N76" i="33"/>
  <c r="I84" i="33"/>
  <c r="C88" i="33"/>
  <c r="C114" i="33"/>
  <c r="C119" i="33"/>
  <c r="I122" i="33"/>
  <c r="C154" i="33"/>
  <c r="C159" i="33"/>
  <c r="C169" i="33"/>
  <c r="C171" i="33"/>
  <c r="I174" i="33"/>
  <c r="I173" i="33" s="1"/>
  <c r="C182" i="33"/>
  <c r="M187" i="33"/>
  <c r="I198" i="33"/>
  <c r="C215" i="33"/>
  <c r="I216" i="33"/>
  <c r="C224" i="33"/>
  <c r="C225" i="33"/>
  <c r="C228" i="33"/>
  <c r="C229" i="33"/>
  <c r="D230" i="33"/>
  <c r="H231" i="33"/>
  <c r="H230" i="33" s="1"/>
  <c r="G231" i="33"/>
  <c r="G230" i="33" s="1"/>
  <c r="C243" i="33"/>
  <c r="C244" i="33"/>
  <c r="C245" i="33"/>
  <c r="C248" i="33"/>
  <c r="O246" i="33"/>
  <c r="O252" i="33"/>
  <c r="L260" i="33"/>
  <c r="O276" i="33"/>
  <c r="C285" i="33"/>
  <c r="C296" i="32"/>
  <c r="C297" i="32"/>
  <c r="K289" i="33"/>
  <c r="K288" i="33" s="1"/>
  <c r="C22" i="33"/>
  <c r="D54" i="33"/>
  <c r="D53" i="33" s="1"/>
  <c r="C57" i="33"/>
  <c r="F58" i="33"/>
  <c r="F69" i="33"/>
  <c r="C70" i="33"/>
  <c r="C71" i="33"/>
  <c r="E76" i="33"/>
  <c r="E75" i="33" s="1"/>
  <c r="J76" i="33"/>
  <c r="C82" i="33"/>
  <c r="J83" i="33"/>
  <c r="N83" i="33"/>
  <c r="F95" i="33"/>
  <c r="C99" i="33"/>
  <c r="C105" i="33"/>
  <c r="C118" i="33"/>
  <c r="C121" i="33"/>
  <c r="C133" i="33"/>
  <c r="C143" i="33"/>
  <c r="C147" i="33"/>
  <c r="O144" i="33"/>
  <c r="L151" i="33"/>
  <c r="C158" i="33"/>
  <c r="C161" i="33"/>
  <c r="C163" i="33"/>
  <c r="C170" i="33"/>
  <c r="F175" i="33"/>
  <c r="O174" i="33"/>
  <c r="O173" i="33" s="1"/>
  <c r="L179" i="33"/>
  <c r="O184" i="33"/>
  <c r="E187" i="33"/>
  <c r="C213" i="33"/>
  <c r="J230" i="33"/>
  <c r="I246" i="33"/>
  <c r="C255" i="33"/>
  <c r="C257" i="33"/>
  <c r="O260" i="33"/>
  <c r="C268" i="33"/>
  <c r="C275" i="33"/>
  <c r="C279" i="33"/>
  <c r="C280" i="33"/>
  <c r="D269" i="33"/>
  <c r="H269" i="33"/>
  <c r="C291" i="33"/>
  <c r="H288" i="33"/>
  <c r="J26" i="33"/>
  <c r="E53" i="33"/>
  <c r="C66" i="33"/>
  <c r="I69" i="33"/>
  <c r="I67" i="33" s="1"/>
  <c r="I53" i="33" s="1"/>
  <c r="C74" i="33"/>
  <c r="C77" i="33"/>
  <c r="C78" i="33"/>
  <c r="C79" i="33"/>
  <c r="C80" i="33"/>
  <c r="C85" i="33"/>
  <c r="C92" i="33"/>
  <c r="C94" i="33"/>
  <c r="C96" i="33"/>
  <c r="C98" i="33"/>
  <c r="C101" i="33"/>
  <c r="C111" i="33"/>
  <c r="O112" i="33"/>
  <c r="L116" i="33"/>
  <c r="C125" i="33"/>
  <c r="H130" i="33"/>
  <c r="H75" i="33" s="1"/>
  <c r="C134" i="33"/>
  <c r="C139" i="33"/>
  <c r="C149" i="33"/>
  <c r="O151" i="33"/>
  <c r="C177" i="33"/>
  <c r="H195" i="33"/>
  <c r="C212" i="33"/>
  <c r="J204" i="33"/>
  <c r="J195" i="33" s="1"/>
  <c r="J194" i="33" s="1"/>
  <c r="N204" i="33"/>
  <c r="N195" i="33" s="1"/>
  <c r="N194" i="33" s="1"/>
  <c r="C237" i="33"/>
  <c r="C256" i="33"/>
  <c r="L264" i="33"/>
  <c r="O272" i="33"/>
  <c r="O270" i="33" s="1"/>
  <c r="O269" i="33" s="1"/>
  <c r="O289" i="30"/>
  <c r="O288" i="30" s="1"/>
  <c r="O20" i="30"/>
  <c r="F130" i="30"/>
  <c r="C131" i="30"/>
  <c r="C252" i="30"/>
  <c r="C276" i="30"/>
  <c r="I270" i="30"/>
  <c r="I269" i="30" s="1"/>
  <c r="C283" i="30"/>
  <c r="C43" i="30"/>
  <c r="I20" i="30"/>
  <c r="C84" i="30"/>
  <c r="O83" i="30"/>
  <c r="O75" i="30" s="1"/>
  <c r="C136" i="30"/>
  <c r="I130" i="30"/>
  <c r="I187" i="30"/>
  <c r="C187" i="30" s="1"/>
  <c r="C191" i="30"/>
  <c r="C198" i="30"/>
  <c r="O230" i="30"/>
  <c r="C251" i="30"/>
  <c r="I259" i="30"/>
  <c r="I230" i="30" s="1"/>
  <c r="C260" i="30"/>
  <c r="N286" i="30"/>
  <c r="L76" i="30"/>
  <c r="C80" i="30"/>
  <c r="I83" i="30"/>
  <c r="C128" i="30"/>
  <c r="O194" i="30"/>
  <c r="I194" i="30"/>
  <c r="O289" i="31"/>
  <c r="O288" i="31" s="1"/>
  <c r="O20" i="31"/>
  <c r="F20" i="31"/>
  <c r="C21" i="31"/>
  <c r="L31" i="30"/>
  <c r="I69" i="30"/>
  <c r="C199" i="30"/>
  <c r="C291" i="30"/>
  <c r="G20" i="31"/>
  <c r="K20" i="31"/>
  <c r="L83" i="31"/>
  <c r="L75" i="31" s="1"/>
  <c r="C103" i="31"/>
  <c r="C58" i="32"/>
  <c r="I54" i="32"/>
  <c r="C122" i="32"/>
  <c r="C131" i="32"/>
  <c r="I130" i="32"/>
  <c r="F77" i="30"/>
  <c r="C132" i="30"/>
  <c r="C152" i="30"/>
  <c r="C284" i="30"/>
  <c r="F289" i="30"/>
  <c r="D20" i="31"/>
  <c r="H20" i="31"/>
  <c r="C184" i="31"/>
  <c r="I173" i="31"/>
  <c r="C238" i="31"/>
  <c r="C276" i="31"/>
  <c r="O270" i="31"/>
  <c r="O269" i="31" s="1"/>
  <c r="O289" i="32"/>
  <c r="O20" i="32"/>
  <c r="C43" i="32"/>
  <c r="I20" i="32"/>
  <c r="L33" i="30"/>
  <c r="C33" i="30" s="1"/>
  <c r="L36" i="30"/>
  <c r="C36" i="30" s="1"/>
  <c r="C129" i="30"/>
  <c r="F83" i="31"/>
  <c r="C89" i="31"/>
  <c r="C128" i="31"/>
  <c r="I83" i="31"/>
  <c r="I130" i="31"/>
  <c r="C141" i="31"/>
  <c r="O230" i="31"/>
  <c r="O194" i="31" s="1"/>
  <c r="C55" i="32"/>
  <c r="L54" i="32"/>
  <c r="L53" i="32" s="1"/>
  <c r="D287" i="32"/>
  <c r="D50" i="32"/>
  <c r="H287" i="32"/>
  <c r="H50" i="32"/>
  <c r="C166" i="32"/>
  <c r="L165" i="32"/>
  <c r="L281" i="30"/>
  <c r="J20" i="31"/>
  <c r="L269" i="31"/>
  <c r="C281" i="31"/>
  <c r="I76" i="32"/>
  <c r="C80" i="32"/>
  <c r="C89" i="32"/>
  <c r="O83" i="32"/>
  <c r="I83" i="32"/>
  <c r="C165" i="32"/>
  <c r="L33" i="31"/>
  <c r="C33" i="31" s="1"/>
  <c r="L36" i="31"/>
  <c r="C36" i="31" s="1"/>
  <c r="C129" i="31"/>
  <c r="L31" i="32"/>
  <c r="F112" i="32"/>
  <c r="F116" i="32"/>
  <c r="C116" i="32" s="1"/>
  <c r="F128" i="32"/>
  <c r="C128" i="32" s="1"/>
  <c r="F136" i="32"/>
  <c r="F144" i="32"/>
  <c r="C144" i="32" s="1"/>
  <c r="F160" i="32"/>
  <c r="C160" i="32" s="1"/>
  <c r="C167" i="32"/>
  <c r="C174" i="32"/>
  <c r="C198" i="32"/>
  <c r="L196" i="32"/>
  <c r="L195" i="32" s="1"/>
  <c r="I231" i="32"/>
  <c r="I230" i="32" s="1"/>
  <c r="E230" i="32"/>
  <c r="E194" i="32" s="1"/>
  <c r="F251" i="32"/>
  <c r="D286" i="32"/>
  <c r="F270" i="32"/>
  <c r="C272" i="32"/>
  <c r="O270" i="32"/>
  <c r="O269" i="32" s="1"/>
  <c r="C283" i="32"/>
  <c r="C45" i="31"/>
  <c r="C90" i="31"/>
  <c r="C142" i="31"/>
  <c r="F283" i="31"/>
  <c r="K287" i="32"/>
  <c r="I173" i="32"/>
  <c r="C184" i="32"/>
  <c r="C235" i="32"/>
  <c r="F231" i="32"/>
  <c r="C246" i="32"/>
  <c r="F259" i="32"/>
  <c r="O259" i="32"/>
  <c r="O230" i="32" s="1"/>
  <c r="H286" i="32"/>
  <c r="K286" i="32"/>
  <c r="M286" i="32"/>
  <c r="O288" i="32"/>
  <c r="O289" i="33"/>
  <c r="O20" i="33"/>
  <c r="L31" i="31"/>
  <c r="C289" i="32"/>
  <c r="F41" i="32"/>
  <c r="C81" i="32"/>
  <c r="C227" i="32"/>
  <c r="N286" i="32"/>
  <c r="C58" i="33"/>
  <c r="F54" i="33"/>
  <c r="D20" i="32"/>
  <c r="C21" i="32"/>
  <c r="C45" i="32"/>
  <c r="G286" i="32"/>
  <c r="G194" i="32"/>
  <c r="G51" i="32" s="1"/>
  <c r="J286" i="32"/>
  <c r="J20" i="33"/>
  <c r="C236" i="32"/>
  <c r="D20" i="33"/>
  <c r="H20" i="33"/>
  <c r="C21" i="33"/>
  <c r="C44" i="33"/>
  <c r="L55" i="33"/>
  <c r="L54" i="33" s="1"/>
  <c r="L53" i="33" s="1"/>
  <c r="C61" i="33"/>
  <c r="I76" i="33"/>
  <c r="L252" i="32"/>
  <c r="L251" i="32" s="1"/>
  <c r="C253" i="32"/>
  <c r="L260" i="32"/>
  <c r="C260" i="32" s="1"/>
  <c r="C261" i="32"/>
  <c r="L264" i="32"/>
  <c r="C264" i="32" s="1"/>
  <c r="C265" i="32"/>
  <c r="C273" i="32"/>
  <c r="L276" i="32"/>
  <c r="C276" i="32" s="1"/>
  <c r="C277" i="32"/>
  <c r="F290" i="32"/>
  <c r="F288" i="32" s="1"/>
  <c r="E20" i="33"/>
  <c r="M20" i="33"/>
  <c r="L31" i="33"/>
  <c r="C45" i="33"/>
  <c r="C62" i="33"/>
  <c r="C63" i="33"/>
  <c r="C64" i="33"/>
  <c r="L233" i="32"/>
  <c r="L231" i="32" s="1"/>
  <c r="L290" i="32"/>
  <c r="L288" i="32" s="1"/>
  <c r="O54" i="33"/>
  <c r="O53" i="33" s="1"/>
  <c r="C87" i="33"/>
  <c r="C91" i="33"/>
  <c r="O95" i="33"/>
  <c r="I103" i="33"/>
  <c r="C107" i="33"/>
  <c r="L122" i="33"/>
  <c r="L83" i="33" s="1"/>
  <c r="C127" i="33"/>
  <c r="D130" i="33"/>
  <c r="D75" i="33" s="1"/>
  <c r="J130" i="33"/>
  <c r="J75" i="33" s="1"/>
  <c r="N130" i="33"/>
  <c r="N75" i="33" s="1"/>
  <c r="K130" i="33"/>
  <c r="K75" i="33" s="1"/>
  <c r="K52" i="33" s="1"/>
  <c r="C137" i="33"/>
  <c r="I141" i="33"/>
  <c r="C142" i="33"/>
  <c r="C153" i="33"/>
  <c r="C155" i="33"/>
  <c r="F151" i="33"/>
  <c r="C162" i="33"/>
  <c r="I160" i="33"/>
  <c r="L166" i="33"/>
  <c r="L165" i="33" s="1"/>
  <c r="D174" i="33"/>
  <c r="D173" i="33" s="1"/>
  <c r="H174" i="33"/>
  <c r="H173" i="33" s="1"/>
  <c r="C185" i="33"/>
  <c r="F184" i="33"/>
  <c r="C184" i="33" s="1"/>
  <c r="E195" i="33"/>
  <c r="L205" i="33"/>
  <c r="C217" i="33"/>
  <c r="F216" i="33"/>
  <c r="G286" i="33"/>
  <c r="F76" i="33"/>
  <c r="F84" i="33"/>
  <c r="I89" i="33"/>
  <c r="C93" i="33"/>
  <c r="C97" i="33"/>
  <c r="C109" i="33"/>
  <c r="C113" i="33"/>
  <c r="F112" i="33"/>
  <c r="C112" i="33" s="1"/>
  <c r="C117" i="33"/>
  <c r="F116" i="33"/>
  <c r="C116" i="33" s="1"/>
  <c r="O130" i="33"/>
  <c r="C138" i="33"/>
  <c r="I136" i="33"/>
  <c r="C145" i="33"/>
  <c r="I151" i="33"/>
  <c r="C157" i="33"/>
  <c r="C181" i="33"/>
  <c r="C183" i="33"/>
  <c r="F179" i="33"/>
  <c r="C179" i="33" s="1"/>
  <c r="C193" i="33"/>
  <c r="F192" i="33"/>
  <c r="G194" i="33"/>
  <c r="I95" i="33"/>
  <c r="C95" i="33" s="1"/>
  <c r="F103" i="33"/>
  <c r="O103" i="33"/>
  <c r="F122" i="33"/>
  <c r="C123" i="33"/>
  <c r="L130" i="33"/>
  <c r="C135" i="33"/>
  <c r="F131" i="33"/>
  <c r="C146" i="33"/>
  <c r="I144" i="33"/>
  <c r="F166" i="33"/>
  <c r="C167" i="33"/>
  <c r="C247" i="33"/>
  <c r="L246" i="33"/>
  <c r="C89" i="33"/>
  <c r="C129" i="33"/>
  <c r="F128" i="33"/>
  <c r="C128" i="33" s="1"/>
  <c r="C141" i="33"/>
  <c r="L174" i="33"/>
  <c r="L173" i="33" s="1"/>
  <c r="O196" i="33"/>
  <c r="C198" i="33"/>
  <c r="C240" i="33"/>
  <c r="I238" i="33"/>
  <c r="I231" i="33" s="1"/>
  <c r="I230" i="33" s="1"/>
  <c r="C197" i="33"/>
  <c r="F196" i="33"/>
  <c r="C203" i="33"/>
  <c r="H194" i="33"/>
  <c r="C208" i="33"/>
  <c r="I205" i="33"/>
  <c r="I204" i="33" s="1"/>
  <c r="I195" i="33" s="1"/>
  <c r="I194" i="33" s="1"/>
  <c r="C211" i="33"/>
  <c r="C223" i="33"/>
  <c r="O231" i="33"/>
  <c r="C249" i="33"/>
  <c r="F246" i="33"/>
  <c r="C263" i="33"/>
  <c r="C281" i="33"/>
  <c r="D286" i="33"/>
  <c r="I283" i="33"/>
  <c r="I289" i="33" s="1"/>
  <c r="C284" i="33"/>
  <c r="L290" i="33"/>
  <c r="L288" i="33" s="1"/>
  <c r="F136" i="33"/>
  <c r="C136" i="33" s="1"/>
  <c r="F144" i="33"/>
  <c r="C144" i="33" s="1"/>
  <c r="F160" i="33"/>
  <c r="C175" i="33"/>
  <c r="C189" i="33"/>
  <c r="F188" i="33"/>
  <c r="L196" i="33"/>
  <c r="D194" i="33"/>
  <c r="O216" i="33"/>
  <c r="O204" i="33" s="1"/>
  <c r="L216" i="33"/>
  <c r="C232" i="33"/>
  <c r="C233" i="33"/>
  <c r="K231" i="33"/>
  <c r="K230" i="33" s="1"/>
  <c r="K194" i="33" s="1"/>
  <c r="C241" i="33"/>
  <c r="F238" i="33"/>
  <c r="E230" i="33"/>
  <c r="E286" i="33" s="1"/>
  <c r="C253" i="33"/>
  <c r="F252" i="33"/>
  <c r="O251" i="33"/>
  <c r="C265" i="33"/>
  <c r="F264" i="33"/>
  <c r="C264" i="33" s="1"/>
  <c r="C271" i="33"/>
  <c r="L270" i="33"/>
  <c r="L269" i="33" s="1"/>
  <c r="C273" i="33"/>
  <c r="F272" i="33"/>
  <c r="C267" i="33"/>
  <c r="C293" i="33"/>
  <c r="F290" i="33"/>
  <c r="F288" i="33" s="1"/>
  <c r="C199" i="33"/>
  <c r="C200" i="33"/>
  <c r="C207" i="33"/>
  <c r="C209" i="33"/>
  <c r="F205" i="33"/>
  <c r="C219" i="33"/>
  <c r="C220" i="33"/>
  <c r="C227" i="33"/>
  <c r="C235" i="33"/>
  <c r="C236" i="33"/>
  <c r="C239" i="33"/>
  <c r="L238" i="33"/>
  <c r="L231" i="33" s="1"/>
  <c r="M230" i="33"/>
  <c r="E259" i="33"/>
  <c r="C261" i="33"/>
  <c r="F260" i="33"/>
  <c r="O259" i="33"/>
  <c r="I270" i="33"/>
  <c r="I269" i="33" s="1"/>
  <c r="M270" i="33"/>
  <c r="M269" i="33" s="1"/>
  <c r="M194" i="33" s="1"/>
  <c r="C277" i="33"/>
  <c r="F276" i="33"/>
  <c r="C276" i="33" s="1"/>
  <c r="C292" i="33"/>
  <c r="I290" i="33"/>
  <c r="C295" i="33"/>
  <c r="C297" i="33"/>
  <c r="O288" i="33"/>
  <c r="J52" i="33" l="1"/>
  <c r="J51" i="33" s="1"/>
  <c r="J286" i="33"/>
  <c r="J50" i="31"/>
  <c r="J287" i="31"/>
  <c r="K194" i="30"/>
  <c r="K51" i="30" s="1"/>
  <c r="K286" i="30"/>
  <c r="D52" i="31"/>
  <c r="D51" i="31" s="1"/>
  <c r="D286" i="31"/>
  <c r="G287" i="31"/>
  <c r="G50" i="31"/>
  <c r="G287" i="30"/>
  <c r="G50" i="30"/>
  <c r="M50" i="30"/>
  <c r="M287" i="30"/>
  <c r="H287" i="31"/>
  <c r="H50" i="31"/>
  <c r="K51" i="33"/>
  <c r="O83" i="33"/>
  <c r="O75" i="33" s="1"/>
  <c r="O75" i="32"/>
  <c r="O52" i="32" s="1"/>
  <c r="C69" i="33"/>
  <c r="M52" i="33"/>
  <c r="M51" i="33" s="1"/>
  <c r="L130" i="32"/>
  <c r="M52" i="32"/>
  <c r="M51" i="32" s="1"/>
  <c r="C188" i="32"/>
  <c r="F187" i="32"/>
  <c r="C233" i="31"/>
  <c r="F231" i="31"/>
  <c r="C77" i="32"/>
  <c r="N51" i="30"/>
  <c r="O75" i="31"/>
  <c r="G286" i="30"/>
  <c r="F165" i="31"/>
  <c r="C165" i="31" s="1"/>
  <c r="C166" i="31"/>
  <c r="C196" i="30"/>
  <c r="F195" i="30"/>
  <c r="C195" i="30" s="1"/>
  <c r="C55" i="30"/>
  <c r="F54" i="30"/>
  <c r="F83" i="30"/>
  <c r="C58" i="30"/>
  <c r="J287" i="30"/>
  <c r="H52" i="33"/>
  <c r="L75" i="33"/>
  <c r="I194" i="32"/>
  <c r="L75" i="30"/>
  <c r="L52" i="30" s="1"/>
  <c r="C103" i="32"/>
  <c r="C187" i="32"/>
  <c r="C95" i="32"/>
  <c r="C67" i="31"/>
  <c r="O53" i="30"/>
  <c r="O286" i="30" s="1"/>
  <c r="C21" i="30"/>
  <c r="F20" i="30"/>
  <c r="C235" i="30"/>
  <c r="F231" i="30"/>
  <c r="C144" i="31"/>
  <c r="L259" i="30"/>
  <c r="C259" i="30" s="1"/>
  <c r="C204" i="30"/>
  <c r="C175" i="30"/>
  <c r="F174" i="30"/>
  <c r="I83" i="33"/>
  <c r="L230" i="32"/>
  <c r="L259" i="32"/>
  <c r="L286" i="31"/>
  <c r="L52" i="31"/>
  <c r="C130" i="30"/>
  <c r="E52" i="33"/>
  <c r="L259" i="33"/>
  <c r="L230" i="33" s="1"/>
  <c r="L83" i="32"/>
  <c r="C151" i="32"/>
  <c r="C205" i="32"/>
  <c r="L230" i="30"/>
  <c r="E287" i="31"/>
  <c r="E50" i="31"/>
  <c r="C174" i="31"/>
  <c r="F173" i="31"/>
  <c r="M52" i="31"/>
  <c r="M51" i="31" s="1"/>
  <c r="J286" i="30"/>
  <c r="F130" i="31"/>
  <c r="C130" i="31" s="1"/>
  <c r="N51" i="32"/>
  <c r="I194" i="31"/>
  <c r="H287" i="30"/>
  <c r="H50" i="30"/>
  <c r="C160" i="33"/>
  <c r="G51" i="33"/>
  <c r="D52" i="33"/>
  <c r="C288" i="32"/>
  <c r="C173" i="32"/>
  <c r="L75" i="32"/>
  <c r="I75" i="31"/>
  <c r="C173" i="31"/>
  <c r="C270" i="30"/>
  <c r="F67" i="33"/>
  <c r="C67" i="33" s="1"/>
  <c r="J51" i="32"/>
  <c r="E52" i="32"/>
  <c r="E51" i="32" s="1"/>
  <c r="O195" i="32"/>
  <c r="O194" i="32" s="1"/>
  <c r="O51" i="32" s="1"/>
  <c r="F204" i="32"/>
  <c r="C204" i="32" s="1"/>
  <c r="F251" i="31"/>
  <c r="C251" i="31" s="1"/>
  <c r="C252" i="31"/>
  <c r="C272" i="31"/>
  <c r="F270" i="31"/>
  <c r="C196" i="31"/>
  <c r="F195" i="31"/>
  <c r="C205" i="31"/>
  <c r="F204" i="31"/>
  <c r="C204" i="31" s="1"/>
  <c r="C54" i="31"/>
  <c r="F53" i="31"/>
  <c r="C53" i="31" s="1"/>
  <c r="K50" i="33"/>
  <c r="K287" i="33"/>
  <c r="N286" i="33"/>
  <c r="N52" i="33"/>
  <c r="N51" i="33" s="1"/>
  <c r="J50" i="33"/>
  <c r="J287" i="33"/>
  <c r="G287" i="33"/>
  <c r="G50" i="33"/>
  <c r="I288" i="33"/>
  <c r="C289" i="33"/>
  <c r="G287" i="32"/>
  <c r="G50" i="32"/>
  <c r="C283" i="33"/>
  <c r="C238" i="33"/>
  <c r="F231" i="33"/>
  <c r="H286" i="33"/>
  <c r="C246" i="33"/>
  <c r="C103" i="33"/>
  <c r="C192" i="33"/>
  <c r="F191" i="33"/>
  <c r="C191" i="33" s="1"/>
  <c r="I130" i="33"/>
  <c r="C76" i="33"/>
  <c r="C216" i="33"/>
  <c r="E194" i="33"/>
  <c r="E51" i="33" s="1"/>
  <c r="C151" i="33"/>
  <c r="L270" i="32"/>
  <c r="L269" i="32" s="1"/>
  <c r="L286" i="32" s="1"/>
  <c r="E286" i="32"/>
  <c r="C196" i="32"/>
  <c r="C259" i="32"/>
  <c r="F83" i="32"/>
  <c r="C112" i="32"/>
  <c r="L52" i="32"/>
  <c r="I75" i="30"/>
  <c r="C83" i="30"/>
  <c r="O52" i="30"/>
  <c r="O51" i="30" s="1"/>
  <c r="C205" i="33"/>
  <c r="F204" i="33"/>
  <c r="C252" i="33"/>
  <c r="F251" i="33"/>
  <c r="C251" i="33" s="1"/>
  <c r="C196" i="33"/>
  <c r="F195" i="33"/>
  <c r="K286" i="33"/>
  <c r="O195" i="33"/>
  <c r="F174" i="33"/>
  <c r="D51" i="33"/>
  <c r="C54" i="33"/>
  <c r="F53" i="33"/>
  <c r="C31" i="31"/>
  <c r="L26" i="31"/>
  <c r="C283" i="31"/>
  <c r="O286" i="32"/>
  <c r="C252" i="32"/>
  <c r="C233" i="32"/>
  <c r="F130" i="32"/>
  <c r="C130" i="32" s="1"/>
  <c r="C136" i="32"/>
  <c r="C289" i="30"/>
  <c r="F288" i="30"/>
  <c r="C288" i="30" s="1"/>
  <c r="C77" i="30"/>
  <c r="F76" i="30"/>
  <c r="C69" i="30"/>
  <c r="I67" i="30"/>
  <c r="F289" i="31"/>
  <c r="C260" i="33"/>
  <c r="F259" i="33"/>
  <c r="C259" i="33" s="1"/>
  <c r="C290" i="33"/>
  <c r="F270" i="33"/>
  <c r="C272" i="33"/>
  <c r="C188" i="33"/>
  <c r="F187" i="33"/>
  <c r="C187" i="33" s="1"/>
  <c r="O230" i="33"/>
  <c r="F130" i="33"/>
  <c r="C130" i="33" s="1"/>
  <c r="C131" i="33"/>
  <c r="C122" i="33"/>
  <c r="L204" i="33"/>
  <c r="L195" i="33" s="1"/>
  <c r="L194" i="33" s="1"/>
  <c r="L26" i="33"/>
  <c r="C31" i="33"/>
  <c r="C290" i="32"/>
  <c r="I75" i="33"/>
  <c r="I52" i="33" s="1"/>
  <c r="I51" i="33" s="1"/>
  <c r="C55" i="33"/>
  <c r="C41" i="32"/>
  <c r="F20" i="32"/>
  <c r="C231" i="32"/>
  <c r="F230" i="32"/>
  <c r="C251" i="32"/>
  <c r="L26" i="32"/>
  <c r="C31" i="32"/>
  <c r="I75" i="32"/>
  <c r="C76" i="32"/>
  <c r="C83" i="31"/>
  <c r="F75" i="31"/>
  <c r="L26" i="30"/>
  <c r="C31" i="30"/>
  <c r="C288" i="33"/>
  <c r="M286" i="33"/>
  <c r="C166" i="33"/>
  <c r="F165" i="33"/>
  <c r="C165" i="33" s="1"/>
  <c r="C84" i="33"/>
  <c r="F83" i="33"/>
  <c r="C83" i="33" s="1"/>
  <c r="H51" i="33"/>
  <c r="O52" i="33"/>
  <c r="L52" i="33"/>
  <c r="F269" i="32"/>
  <c r="L194" i="32"/>
  <c r="L194" i="31"/>
  <c r="L269" i="30"/>
  <c r="C281" i="30"/>
  <c r="C54" i="32"/>
  <c r="I53" i="32"/>
  <c r="E287" i="32" l="1"/>
  <c r="E50" i="32"/>
  <c r="M287" i="33"/>
  <c r="M50" i="33"/>
  <c r="I286" i="32"/>
  <c r="C195" i="31"/>
  <c r="N50" i="32"/>
  <c r="N287" i="32"/>
  <c r="C231" i="30"/>
  <c r="F230" i="30"/>
  <c r="F230" i="31"/>
  <c r="C230" i="31" s="1"/>
  <c r="C231" i="31"/>
  <c r="M50" i="32"/>
  <c r="M287" i="32"/>
  <c r="O194" i="33"/>
  <c r="J50" i="32"/>
  <c r="J287" i="32"/>
  <c r="I52" i="31"/>
  <c r="I51" i="31" s="1"/>
  <c r="I286" i="31"/>
  <c r="F195" i="32"/>
  <c r="C195" i="32" s="1"/>
  <c r="O52" i="31"/>
  <c r="O51" i="31" s="1"/>
  <c r="O286" i="31"/>
  <c r="K50" i="30"/>
  <c r="K287" i="30"/>
  <c r="O51" i="33"/>
  <c r="F269" i="31"/>
  <c r="C270" i="31"/>
  <c r="C54" i="30"/>
  <c r="F53" i="30"/>
  <c r="N50" i="30"/>
  <c r="N287" i="30"/>
  <c r="L51" i="31"/>
  <c r="L50" i="31" s="1"/>
  <c r="M50" i="31"/>
  <c r="M287" i="31"/>
  <c r="C174" i="30"/>
  <c r="F173" i="30"/>
  <c r="C173" i="30" s="1"/>
  <c r="D287" i="31"/>
  <c r="D50" i="31"/>
  <c r="F288" i="31"/>
  <c r="C288" i="31" s="1"/>
  <c r="C289" i="31"/>
  <c r="C26" i="33"/>
  <c r="L20" i="33"/>
  <c r="C20" i="33" s="1"/>
  <c r="F75" i="33"/>
  <c r="C75" i="33" s="1"/>
  <c r="N50" i="33"/>
  <c r="N287" i="33"/>
  <c r="L194" i="30"/>
  <c r="L51" i="30" s="1"/>
  <c r="L50" i="30" s="1"/>
  <c r="L286" i="30"/>
  <c r="C269" i="32"/>
  <c r="H287" i="33"/>
  <c r="H50" i="33"/>
  <c r="I287" i="33"/>
  <c r="I50" i="33"/>
  <c r="O286" i="33"/>
  <c r="C67" i="30"/>
  <c r="I53" i="30"/>
  <c r="I286" i="30" s="1"/>
  <c r="O50" i="30"/>
  <c r="O287" i="30"/>
  <c r="O50" i="32"/>
  <c r="O287" i="32"/>
  <c r="O50" i="33"/>
  <c r="O287" i="33"/>
  <c r="C53" i="33"/>
  <c r="I52" i="32"/>
  <c r="I51" i="32" s="1"/>
  <c r="C53" i="32"/>
  <c r="C270" i="32"/>
  <c r="C26" i="30"/>
  <c r="L20" i="30"/>
  <c r="C20" i="30" s="1"/>
  <c r="L287" i="30"/>
  <c r="L287" i="32"/>
  <c r="C26" i="32"/>
  <c r="L20" i="32"/>
  <c r="C20" i="32" s="1"/>
  <c r="I286" i="33"/>
  <c r="F269" i="33"/>
  <c r="C270" i="33"/>
  <c r="C269" i="30"/>
  <c r="L287" i="31"/>
  <c r="C26" i="31"/>
  <c r="L20" i="31"/>
  <c r="C20" i="31" s="1"/>
  <c r="D287" i="33"/>
  <c r="D50" i="33"/>
  <c r="C195" i="33"/>
  <c r="L51" i="32"/>
  <c r="L50" i="32" s="1"/>
  <c r="E287" i="33"/>
  <c r="E50" i="33"/>
  <c r="L286" i="33"/>
  <c r="C230" i="32"/>
  <c r="F194" i="32"/>
  <c r="C194" i="32" s="1"/>
  <c r="F75" i="32"/>
  <c r="F286" i="32" s="1"/>
  <c r="C286" i="32" s="1"/>
  <c r="C83" i="32"/>
  <c r="F230" i="33"/>
  <c r="C230" i="33" s="1"/>
  <c r="C231" i="33"/>
  <c r="L51" i="33"/>
  <c r="L50" i="33" s="1"/>
  <c r="C75" i="31"/>
  <c r="F52" i="31"/>
  <c r="F75" i="30"/>
  <c r="C76" i="30"/>
  <c r="C174" i="33"/>
  <c r="F173" i="33"/>
  <c r="C173" i="33" s="1"/>
  <c r="C204" i="33"/>
  <c r="F286" i="31" l="1"/>
  <c r="C286" i="31" s="1"/>
  <c r="C269" i="31"/>
  <c r="I287" i="31"/>
  <c r="I50" i="31"/>
  <c r="C230" i="30"/>
  <c r="F194" i="30"/>
  <c r="C194" i="30" s="1"/>
  <c r="F194" i="31"/>
  <c r="C194" i="31" s="1"/>
  <c r="O287" i="31"/>
  <c r="O50" i="31"/>
  <c r="C52" i="31"/>
  <c r="F51" i="31"/>
  <c r="F52" i="33"/>
  <c r="C75" i="30"/>
  <c r="F52" i="30"/>
  <c r="F286" i="30"/>
  <c r="C286" i="30" s="1"/>
  <c r="C75" i="32"/>
  <c r="F52" i="32"/>
  <c r="F194" i="33"/>
  <c r="C194" i="33" s="1"/>
  <c r="C269" i="33"/>
  <c r="F286" i="33"/>
  <c r="C286" i="33" s="1"/>
  <c r="I52" i="30"/>
  <c r="I51" i="30" s="1"/>
  <c r="C53" i="30"/>
  <c r="L287" i="33"/>
  <c r="I287" i="32"/>
  <c r="I50" i="32"/>
  <c r="F51" i="33" l="1"/>
  <c r="C52" i="33"/>
  <c r="F51" i="30"/>
  <c r="C52" i="30"/>
  <c r="I287" i="30"/>
  <c r="I50" i="30"/>
  <c r="F51" i="32"/>
  <c r="C52" i="32"/>
  <c r="C51" i="31"/>
  <c r="F287" i="31"/>
  <c r="C287" i="31" s="1"/>
  <c r="F50" i="31"/>
  <c r="C50" i="31" s="1"/>
  <c r="F287" i="32" l="1"/>
  <c r="C287" i="32" s="1"/>
  <c r="F50" i="32"/>
  <c r="C50" i="32" s="1"/>
  <c r="C51" i="32"/>
  <c r="F287" i="30"/>
  <c r="C287" i="30" s="1"/>
  <c r="F50" i="30"/>
  <c r="C50" i="30" s="1"/>
  <c r="C51" i="30"/>
  <c r="F287" i="33"/>
  <c r="C287" i="33" s="1"/>
  <c r="C51" i="33"/>
  <c r="F50" i="33"/>
  <c r="C50" i="33" s="1"/>
  <c r="O298" i="29" l="1"/>
  <c r="L298" i="29"/>
  <c r="I298" i="29"/>
  <c r="F298" i="29"/>
  <c r="O297" i="29"/>
  <c r="L297" i="29"/>
  <c r="I297" i="29"/>
  <c r="F297" i="29"/>
  <c r="O296" i="29"/>
  <c r="L296" i="29"/>
  <c r="I296" i="29"/>
  <c r="F296" i="29"/>
  <c r="C296" i="29" s="1"/>
  <c r="O295" i="29"/>
  <c r="L295" i="29"/>
  <c r="I295" i="29"/>
  <c r="F295" i="29"/>
  <c r="O294" i="29"/>
  <c r="L294" i="29"/>
  <c r="I294" i="29"/>
  <c r="C294" i="29" s="1"/>
  <c r="F294" i="29"/>
  <c r="O293" i="29"/>
  <c r="L293" i="29"/>
  <c r="I293" i="29"/>
  <c r="I290" i="29" s="1"/>
  <c r="F293" i="29"/>
  <c r="O292" i="29"/>
  <c r="L292" i="29"/>
  <c r="I292" i="29"/>
  <c r="C292" i="29" s="1"/>
  <c r="F292" i="29"/>
  <c r="O291" i="29"/>
  <c r="L291" i="29"/>
  <c r="I291" i="29"/>
  <c r="F291" i="29"/>
  <c r="F290" i="29" s="1"/>
  <c r="N290" i="29"/>
  <c r="M290" i="29"/>
  <c r="K290" i="29"/>
  <c r="J290" i="29"/>
  <c r="H290" i="29"/>
  <c r="G290" i="29"/>
  <c r="E290" i="29"/>
  <c r="D290" i="29"/>
  <c r="O285" i="29"/>
  <c r="L285" i="29"/>
  <c r="I285" i="29"/>
  <c r="F285" i="29"/>
  <c r="O284" i="29"/>
  <c r="O283" i="29" s="1"/>
  <c r="L284" i="29"/>
  <c r="I284" i="29"/>
  <c r="F284" i="29"/>
  <c r="F283" i="29" s="1"/>
  <c r="C284" i="29"/>
  <c r="N283" i="29"/>
  <c r="M283" i="29"/>
  <c r="L283" i="29"/>
  <c r="K283" i="29"/>
  <c r="J283" i="29"/>
  <c r="I283" i="29"/>
  <c r="H283" i="29"/>
  <c r="G283" i="29"/>
  <c r="E283" i="29"/>
  <c r="D283" i="29"/>
  <c r="O282" i="29"/>
  <c r="L282" i="29"/>
  <c r="L281" i="29" s="1"/>
  <c r="I282" i="29"/>
  <c r="I281" i="29" s="1"/>
  <c r="F282" i="29"/>
  <c r="O281" i="29"/>
  <c r="N281" i="29"/>
  <c r="M281" i="29"/>
  <c r="K281" i="29"/>
  <c r="J281" i="29"/>
  <c r="H281" i="29"/>
  <c r="G281" i="29"/>
  <c r="F281" i="29"/>
  <c r="E281" i="29"/>
  <c r="D281" i="29"/>
  <c r="O280" i="29"/>
  <c r="L280" i="29"/>
  <c r="I280" i="29"/>
  <c r="F280" i="29"/>
  <c r="C280" i="29" s="1"/>
  <c r="O279" i="29"/>
  <c r="L279" i="29"/>
  <c r="I279" i="29"/>
  <c r="F279" i="29"/>
  <c r="O278" i="29"/>
  <c r="L278" i="29"/>
  <c r="I278" i="29"/>
  <c r="F278" i="29"/>
  <c r="O277" i="29"/>
  <c r="L277" i="29"/>
  <c r="I277" i="29"/>
  <c r="F277" i="29"/>
  <c r="O276" i="29"/>
  <c r="N276" i="29"/>
  <c r="M276" i="29"/>
  <c r="K276" i="29"/>
  <c r="J276" i="29"/>
  <c r="H276" i="29"/>
  <c r="G276" i="29"/>
  <c r="E276" i="29"/>
  <c r="D276" i="29"/>
  <c r="O275" i="29"/>
  <c r="L275" i="29"/>
  <c r="I275" i="29"/>
  <c r="F275" i="29"/>
  <c r="O274" i="29"/>
  <c r="L274" i="29"/>
  <c r="I274" i="29"/>
  <c r="F274" i="29"/>
  <c r="O273" i="29"/>
  <c r="L273" i="29"/>
  <c r="C273" i="29" s="1"/>
  <c r="I273" i="29"/>
  <c r="F273" i="29"/>
  <c r="O272" i="29"/>
  <c r="N272" i="29"/>
  <c r="M272" i="29"/>
  <c r="K272" i="29"/>
  <c r="K270" i="29" s="1"/>
  <c r="K269" i="29" s="1"/>
  <c r="J272" i="29"/>
  <c r="H272" i="29"/>
  <c r="H270" i="29" s="1"/>
  <c r="H269" i="29" s="1"/>
  <c r="G272" i="29"/>
  <c r="G270" i="29" s="1"/>
  <c r="G269" i="29" s="1"/>
  <c r="F272" i="29"/>
  <c r="E272" i="29"/>
  <c r="D272" i="29"/>
  <c r="D270" i="29" s="1"/>
  <c r="D269" i="29" s="1"/>
  <c r="O271" i="29"/>
  <c r="L271" i="29"/>
  <c r="I271" i="29"/>
  <c r="F271" i="29"/>
  <c r="N270" i="29"/>
  <c r="M270" i="29"/>
  <c r="M269" i="29" s="1"/>
  <c r="J270" i="29"/>
  <c r="E270" i="29"/>
  <c r="E269" i="29" s="1"/>
  <c r="N269" i="29"/>
  <c r="J269" i="29"/>
  <c r="O268" i="29"/>
  <c r="L268" i="29"/>
  <c r="I268" i="29"/>
  <c r="F268" i="29"/>
  <c r="C268" i="29" s="1"/>
  <c r="O267" i="29"/>
  <c r="L267" i="29"/>
  <c r="I267" i="29"/>
  <c r="F267" i="29"/>
  <c r="O266" i="29"/>
  <c r="L266" i="29"/>
  <c r="I266" i="29"/>
  <c r="F266" i="29"/>
  <c r="O265" i="29"/>
  <c r="L265" i="29"/>
  <c r="I265" i="29"/>
  <c r="F265" i="29"/>
  <c r="O264" i="29"/>
  <c r="N264" i="29"/>
  <c r="M264" i="29"/>
  <c r="K264" i="29"/>
  <c r="J264" i="29"/>
  <c r="H264" i="29"/>
  <c r="G264" i="29"/>
  <c r="E264" i="29"/>
  <c r="D264" i="29"/>
  <c r="O263" i="29"/>
  <c r="L263" i="29"/>
  <c r="I263" i="29"/>
  <c r="F263" i="29"/>
  <c r="C263" i="29" s="1"/>
  <c r="O262" i="29"/>
  <c r="L262" i="29"/>
  <c r="I262" i="29"/>
  <c r="F262" i="29"/>
  <c r="C262" i="29" s="1"/>
  <c r="O261" i="29"/>
  <c r="L261" i="29"/>
  <c r="I261" i="29"/>
  <c r="F261" i="29"/>
  <c r="O260" i="29"/>
  <c r="O259" i="29" s="1"/>
  <c r="N260" i="29"/>
  <c r="M260" i="29"/>
  <c r="K260" i="29"/>
  <c r="K259" i="29" s="1"/>
  <c r="J260" i="29"/>
  <c r="H260" i="29"/>
  <c r="G260" i="29"/>
  <c r="G259" i="29" s="1"/>
  <c r="E260" i="29"/>
  <c r="E259" i="29" s="1"/>
  <c r="D260" i="29"/>
  <c r="N259" i="29"/>
  <c r="M259" i="29"/>
  <c r="J259" i="29"/>
  <c r="H259" i="29"/>
  <c r="D259" i="29"/>
  <c r="O258" i="29"/>
  <c r="L258" i="29"/>
  <c r="I258" i="29"/>
  <c r="F258" i="29"/>
  <c r="O257" i="29"/>
  <c r="L257" i="29"/>
  <c r="I257" i="29"/>
  <c r="F257" i="29"/>
  <c r="O256" i="29"/>
  <c r="L256" i="29"/>
  <c r="I256" i="29"/>
  <c r="F256" i="29"/>
  <c r="C256" i="29"/>
  <c r="O255" i="29"/>
  <c r="L255" i="29"/>
  <c r="I255" i="29"/>
  <c r="F255" i="29"/>
  <c r="C255" i="29" s="1"/>
  <c r="O254" i="29"/>
  <c r="L254" i="29"/>
  <c r="I254" i="29"/>
  <c r="F254" i="29"/>
  <c r="C254" i="29" s="1"/>
  <c r="O253" i="29"/>
  <c r="L253" i="29"/>
  <c r="L252" i="29" s="1"/>
  <c r="L251" i="29" s="1"/>
  <c r="I253" i="29"/>
  <c r="I252" i="29" s="1"/>
  <c r="I251" i="29" s="1"/>
  <c r="F253" i="29"/>
  <c r="O252" i="29"/>
  <c r="O251" i="29" s="1"/>
  <c r="N252" i="29"/>
  <c r="M252" i="29"/>
  <c r="K252" i="29"/>
  <c r="K251" i="29" s="1"/>
  <c r="J252" i="29"/>
  <c r="H252" i="29"/>
  <c r="G252" i="29"/>
  <c r="G251" i="29" s="1"/>
  <c r="E252" i="29"/>
  <c r="E251" i="29" s="1"/>
  <c r="D252" i="29"/>
  <c r="N251" i="29"/>
  <c r="M251" i="29"/>
  <c r="J251" i="29"/>
  <c r="H251" i="29"/>
  <c r="D251" i="29"/>
  <c r="O250" i="29"/>
  <c r="L250" i="29"/>
  <c r="I250" i="29"/>
  <c r="F250" i="29"/>
  <c r="C250" i="29" s="1"/>
  <c r="O249" i="29"/>
  <c r="L249" i="29"/>
  <c r="I249" i="29"/>
  <c r="F249" i="29"/>
  <c r="O248" i="29"/>
  <c r="L248" i="29"/>
  <c r="I248" i="29"/>
  <c r="F248" i="29"/>
  <c r="C248" i="29" s="1"/>
  <c r="O247" i="29"/>
  <c r="O246" i="29" s="1"/>
  <c r="L247" i="29"/>
  <c r="I247" i="29"/>
  <c r="I246" i="29" s="1"/>
  <c r="F247" i="29"/>
  <c r="F246" i="29" s="1"/>
  <c r="N246" i="29"/>
  <c r="M246" i="29"/>
  <c r="K246" i="29"/>
  <c r="J246" i="29"/>
  <c r="H246" i="29"/>
  <c r="G246" i="29"/>
  <c r="E246" i="29"/>
  <c r="D246" i="29"/>
  <c r="O245" i="29"/>
  <c r="L245" i="29"/>
  <c r="I245" i="29"/>
  <c r="C245" i="29" s="1"/>
  <c r="F245" i="29"/>
  <c r="O244" i="29"/>
  <c r="L244" i="29"/>
  <c r="I244" i="29"/>
  <c r="F244" i="29"/>
  <c r="C244" i="29" s="1"/>
  <c r="O243" i="29"/>
  <c r="L243" i="29"/>
  <c r="I243" i="29"/>
  <c r="F243" i="29"/>
  <c r="O242" i="29"/>
  <c r="L242" i="29"/>
  <c r="I242" i="29"/>
  <c r="F242" i="29"/>
  <c r="O241" i="29"/>
  <c r="L241" i="29"/>
  <c r="I241" i="29"/>
  <c r="F241" i="29"/>
  <c r="O240" i="29"/>
  <c r="L240" i="29"/>
  <c r="C240" i="29" s="1"/>
  <c r="I240" i="29"/>
  <c r="F240" i="29"/>
  <c r="O239" i="29"/>
  <c r="O238" i="29" s="1"/>
  <c r="L239" i="29"/>
  <c r="I239" i="29"/>
  <c r="F239" i="29"/>
  <c r="F238" i="29" s="1"/>
  <c r="N238" i="29"/>
  <c r="M238" i="29"/>
  <c r="K238" i="29"/>
  <c r="J238" i="29"/>
  <c r="I238" i="29"/>
  <c r="H238" i="29"/>
  <c r="G238" i="29"/>
  <c r="E238" i="29"/>
  <c r="D238" i="29"/>
  <c r="O237" i="29"/>
  <c r="L237" i="29"/>
  <c r="I237" i="29"/>
  <c r="C237" i="29" s="1"/>
  <c r="F237" i="29"/>
  <c r="O236" i="29"/>
  <c r="O235" i="29" s="1"/>
  <c r="L236" i="29"/>
  <c r="I236" i="29"/>
  <c r="C236" i="29" s="1"/>
  <c r="F236" i="29"/>
  <c r="F235" i="29" s="1"/>
  <c r="N235" i="29"/>
  <c r="M235" i="29"/>
  <c r="L235" i="29"/>
  <c r="K235" i="29"/>
  <c r="J235" i="29"/>
  <c r="I235" i="29"/>
  <c r="H235" i="29"/>
  <c r="G235" i="29"/>
  <c r="E235" i="29"/>
  <c r="D235" i="29"/>
  <c r="O234" i="29"/>
  <c r="L234" i="29"/>
  <c r="L233" i="29" s="1"/>
  <c r="I234" i="29"/>
  <c r="I233" i="29" s="1"/>
  <c r="F234" i="29"/>
  <c r="C234" i="29" s="1"/>
  <c r="O233" i="29"/>
  <c r="N233" i="29"/>
  <c r="N231" i="29" s="1"/>
  <c r="N230" i="29" s="1"/>
  <c r="M233" i="29"/>
  <c r="K233" i="29"/>
  <c r="J233" i="29"/>
  <c r="J231" i="29" s="1"/>
  <c r="J230" i="29" s="1"/>
  <c r="H233" i="29"/>
  <c r="G233" i="29"/>
  <c r="F233" i="29"/>
  <c r="E233" i="29"/>
  <c r="D233" i="29"/>
  <c r="D231" i="29" s="1"/>
  <c r="D230" i="29" s="1"/>
  <c r="O232" i="29"/>
  <c r="O231" i="29" s="1"/>
  <c r="O230" i="29" s="1"/>
  <c r="L232" i="29"/>
  <c r="I232" i="29"/>
  <c r="F232" i="29"/>
  <c r="C232" i="29" s="1"/>
  <c r="K231" i="29"/>
  <c r="K230" i="29" s="1"/>
  <c r="H231" i="29"/>
  <c r="H230" i="29" s="1"/>
  <c r="G231" i="29"/>
  <c r="O229" i="29"/>
  <c r="L229" i="29"/>
  <c r="I229" i="29"/>
  <c r="C229" i="29" s="1"/>
  <c r="F229" i="29"/>
  <c r="O228" i="29"/>
  <c r="O227" i="29" s="1"/>
  <c r="L228" i="29"/>
  <c r="L227" i="29" s="1"/>
  <c r="I228" i="29"/>
  <c r="C228" i="29" s="1"/>
  <c r="F228" i="29"/>
  <c r="F227" i="29" s="1"/>
  <c r="N227" i="29"/>
  <c r="M227" i="29"/>
  <c r="K227" i="29"/>
  <c r="J227" i="29"/>
  <c r="I227" i="29"/>
  <c r="H227" i="29"/>
  <c r="G227" i="29"/>
  <c r="E227" i="29"/>
  <c r="D227" i="29"/>
  <c r="O226" i="29"/>
  <c r="L226" i="29"/>
  <c r="I226" i="29"/>
  <c r="F226" i="29"/>
  <c r="C226" i="29" s="1"/>
  <c r="O225" i="29"/>
  <c r="L225" i="29"/>
  <c r="I225" i="29"/>
  <c r="F225" i="29"/>
  <c r="O224" i="29"/>
  <c r="L224" i="29"/>
  <c r="I224" i="29"/>
  <c r="F224" i="29"/>
  <c r="C224" i="29" s="1"/>
  <c r="O223" i="29"/>
  <c r="L223" i="29"/>
  <c r="I223" i="29"/>
  <c r="F223" i="29"/>
  <c r="O222" i="29"/>
  <c r="L222" i="29"/>
  <c r="I222" i="29"/>
  <c r="F222" i="29"/>
  <c r="O221" i="29"/>
  <c r="L221" i="29"/>
  <c r="I221" i="29"/>
  <c r="C221" i="29" s="1"/>
  <c r="F221" i="29"/>
  <c r="O220" i="29"/>
  <c r="L220" i="29"/>
  <c r="I220" i="29"/>
  <c r="C220" i="29" s="1"/>
  <c r="F220" i="29"/>
  <c r="O219" i="29"/>
  <c r="L219" i="29"/>
  <c r="I219" i="29"/>
  <c r="F219" i="29"/>
  <c r="O218" i="29"/>
  <c r="L218" i="29"/>
  <c r="I218" i="29"/>
  <c r="F218" i="29"/>
  <c r="C218" i="29" s="1"/>
  <c r="O217" i="29"/>
  <c r="L217" i="29"/>
  <c r="L216" i="29" s="1"/>
  <c r="I217" i="29"/>
  <c r="I216" i="29" s="1"/>
  <c r="F217" i="29"/>
  <c r="O216" i="29"/>
  <c r="N216" i="29"/>
  <c r="M216" i="29"/>
  <c r="K216" i="29"/>
  <c r="J216" i="29"/>
  <c r="H216" i="29"/>
  <c r="G216" i="29"/>
  <c r="E216" i="29"/>
  <c r="D216" i="29"/>
  <c r="O215" i="29"/>
  <c r="L215" i="29"/>
  <c r="I215" i="29"/>
  <c r="F215" i="29"/>
  <c r="O214" i="29"/>
  <c r="L214" i="29"/>
  <c r="I214" i="29"/>
  <c r="F214" i="29"/>
  <c r="O213" i="29"/>
  <c r="L213" i="29"/>
  <c r="I213" i="29"/>
  <c r="C213" i="29" s="1"/>
  <c r="F213" i="29"/>
  <c r="O212" i="29"/>
  <c r="L212" i="29"/>
  <c r="I212" i="29"/>
  <c r="F212" i="29"/>
  <c r="C212" i="29"/>
  <c r="O211" i="29"/>
  <c r="L211" i="29"/>
  <c r="I211" i="29"/>
  <c r="F211" i="29"/>
  <c r="C211" i="29" s="1"/>
  <c r="O210" i="29"/>
  <c r="L210" i="29"/>
  <c r="I210" i="29"/>
  <c r="F210" i="29"/>
  <c r="C210" i="29" s="1"/>
  <c r="O209" i="29"/>
  <c r="L209" i="29"/>
  <c r="I209" i="29"/>
  <c r="F209" i="29"/>
  <c r="O208" i="29"/>
  <c r="L208" i="29"/>
  <c r="I208" i="29"/>
  <c r="F208" i="29"/>
  <c r="C208" i="29" s="1"/>
  <c r="O207" i="29"/>
  <c r="L207" i="29"/>
  <c r="I207" i="29"/>
  <c r="F207" i="29"/>
  <c r="O206" i="29"/>
  <c r="L206" i="29"/>
  <c r="L205" i="29" s="1"/>
  <c r="I206" i="29"/>
  <c r="I205" i="29" s="1"/>
  <c r="F206" i="29"/>
  <c r="C206" i="29" s="1"/>
  <c r="N205" i="29"/>
  <c r="N204" i="29" s="1"/>
  <c r="M205" i="29"/>
  <c r="M204" i="29" s="1"/>
  <c r="K205" i="29"/>
  <c r="J205" i="29"/>
  <c r="J204" i="29" s="1"/>
  <c r="H205" i="29"/>
  <c r="G205" i="29"/>
  <c r="F205" i="29"/>
  <c r="E205" i="29"/>
  <c r="E204" i="29" s="1"/>
  <c r="D205" i="29"/>
  <c r="K204" i="29"/>
  <c r="H204" i="29"/>
  <c r="G204" i="29"/>
  <c r="D204" i="29"/>
  <c r="O203" i="29"/>
  <c r="L203" i="29"/>
  <c r="I203" i="29"/>
  <c r="F203" i="29"/>
  <c r="O202" i="29"/>
  <c r="L202" i="29"/>
  <c r="I202" i="29"/>
  <c r="F202" i="29"/>
  <c r="O201" i="29"/>
  <c r="L201" i="29"/>
  <c r="I201" i="29"/>
  <c r="F201" i="29"/>
  <c r="O200" i="29"/>
  <c r="L200" i="29"/>
  <c r="I200" i="29"/>
  <c r="F200" i="29"/>
  <c r="C200" i="29" s="1"/>
  <c r="O199" i="29"/>
  <c r="L199" i="29"/>
  <c r="L198" i="29" s="1"/>
  <c r="I199" i="29"/>
  <c r="F199" i="29"/>
  <c r="N198" i="29"/>
  <c r="N196" i="29" s="1"/>
  <c r="N195" i="29" s="1"/>
  <c r="N194" i="29" s="1"/>
  <c r="M198" i="29"/>
  <c r="M196" i="29" s="1"/>
  <c r="K198" i="29"/>
  <c r="J198" i="29"/>
  <c r="J196" i="29" s="1"/>
  <c r="J195" i="29" s="1"/>
  <c r="I198" i="29"/>
  <c r="H198" i="29"/>
  <c r="G198" i="29"/>
  <c r="E198" i="29"/>
  <c r="E196" i="29" s="1"/>
  <c r="E195" i="29" s="1"/>
  <c r="D198" i="29"/>
  <c r="O197" i="29"/>
  <c r="L197" i="29"/>
  <c r="I197" i="29"/>
  <c r="I196" i="29" s="1"/>
  <c r="F197" i="29"/>
  <c r="K196" i="29"/>
  <c r="H196" i="29"/>
  <c r="H195" i="29" s="1"/>
  <c r="H194" i="29" s="1"/>
  <c r="G196" i="29"/>
  <c r="G195" i="29" s="1"/>
  <c r="D196" i="29"/>
  <c r="M195" i="29"/>
  <c r="D195" i="29"/>
  <c r="J194" i="29"/>
  <c r="O193" i="29"/>
  <c r="L193" i="29"/>
  <c r="L192" i="29" s="1"/>
  <c r="L191" i="29" s="1"/>
  <c r="I193" i="29"/>
  <c r="I192" i="29" s="1"/>
  <c r="I191" i="29" s="1"/>
  <c r="F193" i="29"/>
  <c r="O192" i="29"/>
  <c r="N192" i="29"/>
  <c r="N191" i="29" s="1"/>
  <c r="M192" i="29"/>
  <c r="M191" i="29" s="1"/>
  <c r="M187" i="29" s="1"/>
  <c r="K192" i="29"/>
  <c r="K191" i="29" s="1"/>
  <c r="J192" i="29"/>
  <c r="J191" i="29" s="1"/>
  <c r="H192" i="29"/>
  <c r="G192" i="29"/>
  <c r="G191" i="29" s="1"/>
  <c r="F192" i="29"/>
  <c r="F191" i="29" s="1"/>
  <c r="E192" i="29"/>
  <c r="D192" i="29"/>
  <c r="O191" i="29"/>
  <c r="H191" i="29"/>
  <c r="E191" i="29"/>
  <c r="D191" i="29"/>
  <c r="O190" i="29"/>
  <c r="L190" i="29"/>
  <c r="I190" i="29"/>
  <c r="F190" i="29"/>
  <c r="O189" i="29"/>
  <c r="L189" i="29"/>
  <c r="L188" i="29" s="1"/>
  <c r="L187" i="29" s="1"/>
  <c r="I189" i="29"/>
  <c r="C189" i="29" s="1"/>
  <c r="F189" i="29"/>
  <c r="O188" i="29"/>
  <c r="N188" i="29"/>
  <c r="N187" i="29" s="1"/>
  <c r="M188" i="29"/>
  <c r="K188" i="29"/>
  <c r="K187" i="29" s="1"/>
  <c r="J188" i="29"/>
  <c r="J187" i="29" s="1"/>
  <c r="H188" i="29"/>
  <c r="G188" i="29"/>
  <c r="G187" i="29" s="1"/>
  <c r="F188" i="29"/>
  <c r="F187" i="29" s="1"/>
  <c r="E188" i="29"/>
  <c r="D188" i="29"/>
  <c r="D187" i="29" s="1"/>
  <c r="H187" i="29"/>
  <c r="E187" i="29"/>
  <c r="O186" i="29"/>
  <c r="L186" i="29"/>
  <c r="I186" i="29"/>
  <c r="F186" i="29"/>
  <c r="O185" i="29"/>
  <c r="L185" i="29"/>
  <c r="L184" i="29" s="1"/>
  <c r="I185" i="29"/>
  <c r="F185" i="29"/>
  <c r="O184" i="29"/>
  <c r="N184" i="29"/>
  <c r="M184" i="29"/>
  <c r="K184" i="29"/>
  <c r="J184" i="29"/>
  <c r="H184" i="29"/>
  <c r="G184" i="29"/>
  <c r="F184" i="29"/>
  <c r="E184" i="29"/>
  <c r="D184" i="29"/>
  <c r="O183" i="29"/>
  <c r="L183" i="29"/>
  <c r="I183" i="29"/>
  <c r="F183" i="29"/>
  <c r="C183" i="29" s="1"/>
  <c r="O182" i="29"/>
  <c r="L182" i="29"/>
  <c r="I182" i="29"/>
  <c r="F182" i="29"/>
  <c r="C182" i="29" s="1"/>
  <c r="O181" i="29"/>
  <c r="L181" i="29"/>
  <c r="I181" i="29"/>
  <c r="F181" i="29"/>
  <c r="O180" i="29"/>
  <c r="O179" i="29" s="1"/>
  <c r="L180" i="29"/>
  <c r="I180" i="29"/>
  <c r="F180" i="29"/>
  <c r="F179" i="29" s="1"/>
  <c r="N179" i="29"/>
  <c r="M179" i="29"/>
  <c r="L179" i="29"/>
  <c r="K179" i="29"/>
  <c r="J179" i="29"/>
  <c r="H179" i="29"/>
  <c r="G179" i="29"/>
  <c r="E179" i="29"/>
  <c r="D179" i="29"/>
  <c r="O178" i="29"/>
  <c r="L178" i="29"/>
  <c r="I178" i="29"/>
  <c r="F178" i="29"/>
  <c r="O177" i="29"/>
  <c r="L177" i="29"/>
  <c r="I177" i="29"/>
  <c r="F177" i="29"/>
  <c r="O176" i="29"/>
  <c r="O175" i="29" s="1"/>
  <c r="L176" i="29"/>
  <c r="L175" i="29" s="1"/>
  <c r="L174" i="29" s="1"/>
  <c r="I176" i="29"/>
  <c r="C176" i="29" s="1"/>
  <c r="F176" i="29"/>
  <c r="F175" i="29" s="1"/>
  <c r="N175" i="29"/>
  <c r="M175" i="29"/>
  <c r="K175" i="29"/>
  <c r="K174" i="29" s="1"/>
  <c r="K173" i="29" s="1"/>
  <c r="J175" i="29"/>
  <c r="H175" i="29"/>
  <c r="H174" i="29" s="1"/>
  <c r="H173" i="29" s="1"/>
  <c r="G175" i="29"/>
  <c r="G174" i="29" s="1"/>
  <c r="G173" i="29" s="1"/>
  <c r="E175" i="29"/>
  <c r="D175" i="29"/>
  <c r="D174" i="29" s="1"/>
  <c r="D173" i="29" s="1"/>
  <c r="N174" i="29"/>
  <c r="M174" i="29"/>
  <c r="M173" i="29" s="1"/>
  <c r="J174" i="29"/>
  <c r="E174" i="29"/>
  <c r="E173" i="29" s="1"/>
  <c r="N173" i="29"/>
  <c r="J173" i="29"/>
  <c r="O172" i="29"/>
  <c r="L172" i="29"/>
  <c r="I172" i="29"/>
  <c r="F172" i="29"/>
  <c r="C172" i="29" s="1"/>
  <c r="O171" i="29"/>
  <c r="L171" i="29"/>
  <c r="I171" i="29"/>
  <c r="F171" i="29"/>
  <c r="O170" i="29"/>
  <c r="L170" i="29"/>
  <c r="I170" i="29"/>
  <c r="F170" i="29"/>
  <c r="C170" i="29" s="1"/>
  <c r="O169" i="29"/>
  <c r="L169" i="29"/>
  <c r="I169" i="29"/>
  <c r="F169" i="29"/>
  <c r="O168" i="29"/>
  <c r="L168" i="29"/>
  <c r="I168" i="29"/>
  <c r="F168" i="29"/>
  <c r="C168" i="29" s="1"/>
  <c r="O167" i="29"/>
  <c r="O166" i="29" s="1"/>
  <c r="O165" i="29" s="1"/>
  <c r="L167" i="29"/>
  <c r="I167" i="29"/>
  <c r="F167" i="29"/>
  <c r="F166" i="29" s="1"/>
  <c r="N166" i="29"/>
  <c r="M166" i="29"/>
  <c r="M165" i="29" s="1"/>
  <c r="K166" i="29"/>
  <c r="J166" i="29"/>
  <c r="I166" i="29"/>
  <c r="I165" i="29" s="1"/>
  <c r="H166" i="29"/>
  <c r="H165" i="29" s="1"/>
  <c r="G166" i="29"/>
  <c r="E166" i="29"/>
  <c r="E165" i="29" s="1"/>
  <c r="D166" i="29"/>
  <c r="D165" i="29" s="1"/>
  <c r="N165" i="29"/>
  <c r="K165" i="29"/>
  <c r="J165" i="29"/>
  <c r="G165" i="29"/>
  <c r="O164" i="29"/>
  <c r="L164" i="29"/>
  <c r="I164" i="29"/>
  <c r="F164" i="29"/>
  <c r="C164" i="29" s="1"/>
  <c r="O163" i="29"/>
  <c r="L163" i="29"/>
  <c r="I163" i="29"/>
  <c r="F163" i="29"/>
  <c r="O162" i="29"/>
  <c r="L162" i="29"/>
  <c r="I162" i="29"/>
  <c r="F162" i="29"/>
  <c r="O161" i="29"/>
  <c r="L161" i="29"/>
  <c r="L160" i="29" s="1"/>
  <c r="I161" i="29"/>
  <c r="C161" i="29" s="1"/>
  <c r="F161" i="29"/>
  <c r="O160" i="29"/>
  <c r="N160" i="29"/>
  <c r="M160" i="29"/>
  <c r="K160" i="29"/>
  <c r="J160" i="29"/>
  <c r="H160" i="29"/>
  <c r="G160" i="29"/>
  <c r="F160" i="29"/>
  <c r="E160" i="29"/>
  <c r="D160" i="29"/>
  <c r="O159" i="29"/>
  <c r="L159" i="29"/>
  <c r="I159" i="29"/>
  <c r="F159" i="29"/>
  <c r="O158" i="29"/>
  <c r="L158" i="29"/>
  <c r="I158" i="29"/>
  <c r="F158" i="29"/>
  <c r="C158" i="29" s="1"/>
  <c r="O157" i="29"/>
  <c r="L157" i="29"/>
  <c r="I157" i="29"/>
  <c r="F157" i="29"/>
  <c r="O156" i="29"/>
  <c r="L156" i="29"/>
  <c r="I156" i="29"/>
  <c r="F156" i="29"/>
  <c r="C156" i="29" s="1"/>
  <c r="O155" i="29"/>
  <c r="L155" i="29"/>
  <c r="I155" i="29"/>
  <c r="F155" i="29"/>
  <c r="O154" i="29"/>
  <c r="L154" i="29"/>
  <c r="I154" i="29"/>
  <c r="F154" i="29"/>
  <c r="C154" i="29" s="1"/>
  <c r="O153" i="29"/>
  <c r="L153" i="29"/>
  <c r="I153" i="29"/>
  <c r="F153" i="29"/>
  <c r="O152" i="29"/>
  <c r="O151" i="29" s="1"/>
  <c r="L152" i="29"/>
  <c r="I152" i="29"/>
  <c r="F152" i="29"/>
  <c r="F151" i="29" s="1"/>
  <c r="N151" i="29"/>
  <c r="M151" i="29"/>
  <c r="L151" i="29"/>
  <c r="K151" i="29"/>
  <c r="J151" i="29"/>
  <c r="H151" i="29"/>
  <c r="G151" i="29"/>
  <c r="E151" i="29"/>
  <c r="D151" i="29"/>
  <c r="O150" i="29"/>
  <c r="L150" i="29"/>
  <c r="I150" i="29"/>
  <c r="F150" i="29"/>
  <c r="O149" i="29"/>
  <c r="L149" i="29"/>
  <c r="I149" i="29"/>
  <c r="F149" i="29"/>
  <c r="O148" i="29"/>
  <c r="L148" i="29"/>
  <c r="I148" i="29"/>
  <c r="F148" i="29"/>
  <c r="C148" i="29" s="1"/>
  <c r="O147" i="29"/>
  <c r="L147" i="29"/>
  <c r="I147" i="29"/>
  <c r="F147" i="29"/>
  <c r="C147" i="29" s="1"/>
  <c r="O146" i="29"/>
  <c r="L146" i="29"/>
  <c r="I146" i="29"/>
  <c r="F146" i="29"/>
  <c r="C146" i="29" s="1"/>
  <c r="O145" i="29"/>
  <c r="L145" i="29"/>
  <c r="L144" i="29" s="1"/>
  <c r="I145" i="29"/>
  <c r="F145" i="29"/>
  <c r="O144" i="29"/>
  <c r="N144" i="29"/>
  <c r="M144" i="29"/>
  <c r="K144" i="29"/>
  <c r="J144" i="29"/>
  <c r="H144" i="29"/>
  <c r="G144" i="29"/>
  <c r="E144" i="29"/>
  <c r="D144" i="29"/>
  <c r="O143" i="29"/>
  <c r="L143" i="29"/>
  <c r="I143" i="29"/>
  <c r="F143" i="29"/>
  <c r="C143" i="29" s="1"/>
  <c r="O142" i="29"/>
  <c r="L142" i="29"/>
  <c r="L141" i="29" s="1"/>
  <c r="I142" i="29"/>
  <c r="I141" i="29" s="1"/>
  <c r="F142" i="29"/>
  <c r="C142" i="29" s="1"/>
  <c r="N141" i="29"/>
  <c r="M141" i="29"/>
  <c r="K141" i="29"/>
  <c r="J141" i="29"/>
  <c r="H141" i="29"/>
  <c r="G141" i="29"/>
  <c r="F141" i="29"/>
  <c r="E141" i="29"/>
  <c r="D141" i="29"/>
  <c r="O140" i="29"/>
  <c r="L140" i="29"/>
  <c r="I140" i="29"/>
  <c r="F140" i="29"/>
  <c r="C140" i="29" s="1"/>
  <c r="O139" i="29"/>
  <c r="L139" i="29"/>
  <c r="I139" i="29"/>
  <c r="F139" i="29"/>
  <c r="O138" i="29"/>
  <c r="L138" i="29"/>
  <c r="I138" i="29"/>
  <c r="F138" i="29"/>
  <c r="C138" i="29" s="1"/>
  <c r="O137" i="29"/>
  <c r="L137" i="29"/>
  <c r="L136" i="29" s="1"/>
  <c r="I137" i="29"/>
  <c r="F137" i="29"/>
  <c r="O136" i="29"/>
  <c r="N136" i="29"/>
  <c r="M136" i="29"/>
  <c r="K136" i="29"/>
  <c r="J136" i="29"/>
  <c r="H136" i="29"/>
  <c r="G136" i="29"/>
  <c r="E136" i="29"/>
  <c r="D136" i="29"/>
  <c r="O135" i="29"/>
  <c r="L135" i="29"/>
  <c r="I135" i="29"/>
  <c r="F135" i="29"/>
  <c r="C135" i="29" s="1"/>
  <c r="O134" i="29"/>
  <c r="L134" i="29"/>
  <c r="I134" i="29"/>
  <c r="F134" i="29"/>
  <c r="C134" i="29" s="1"/>
  <c r="O133" i="29"/>
  <c r="L133" i="29"/>
  <c r="I133" i="29"/>
  <c r="F133" i="29"/>
  <c r="O132" i="29"/>
  <c r="O131" i="29" s="1"/>
  <c r="L132" i="29"/>
  <c r="I132" i="29"/>
  <c r="F132" i="29"/>
  <c r="F131" i="29" s="1"/>
  <c r="C132" i="29"/>
  <c r="N131" i="29"/>
  <c r="M131" i="29"/>
  <c r="L131" i="29"/>
  <c r="L130" i="29" s="1"/>
  <c r="K131" i="29"/>
  <c r="K130" i="29" s="1"/>
  <c r="J131" i="29"/>
  <c r="H131" i="29"/>
  <c r="H130" i="29" s="1"/>
  <c r="G131" i="29"/>
  <c r="G130" i="29" s="1"/>
  <c r="E131" i="29"/>
  <c r="D131" i="29"/>
  <c r="D130" i="29" s="1"/>
  <c r="M130" i="29"/>
  <c r="E130" i="29"/>
  <c r="O129" i="29"/>
  <c r="L129" i="29"/>
  <c r="L128" i="29" s="1"/>
  <c r="I129" i="29"/>
  <c r="F129" i="29"/>
  <c r="O128" i="29"/>
  <c r="N128" i="29"/>
  <c r="M128" i="29"/>
  <c r="K128" i="29"/>
  <c r="J128" i="29"/>
  <c r="H128" i="29"/>
  <c r="G128" i="29"/>
  <c r="F128" i="29"/>
  <c r="E128" i="29"/>
  <c r="D128" i="29"/>
  <c r="O127" i="29"/>
  <c r="L127" i="29"/>
  <c r="I127" i="29"/>
  <c r="F127" i="29"/>
  <c r="O126" i="29"/>
  <c r="L126" i="29"/>
  <c r="I126" i="29"/>
  <c r="F126" i="29"/>
  <c r="O125" i="29"/>
  <c r="L125" i="29"/>
  <c r="I125" i="29"/>
  <c r="F125" i="29"/>
  <c r="O124" i="29"/>
  <c r="L124" i="29"/>
  <c r="I124" i="29"/>
  <c r="F124" i="29"/>
  <c r="C124" i="29" s="1"/>
  <c r="O123" i="29"/>
  <c r="O122" i="29" s="1"/>
  <c r="L123" i="29"/>
  <c r="I123" i="29"/>
  <c r="F123" i="29"/>
  <c r="F122" i="29" s="1"/>
  <c r="N122" i="29"/>
  <c r="M122" i="29"/>
  <c r="K122" i="29"/>
  <c r="J122" i="29"/>
  <c r="I122" i="29"/>
  <c r="H122" i="29"/>
  <c r="G122" i="29"/>
  <c r="E122" i="29"/>
  <c r="D122" i="29"/>
  <c r="O121" i="29"/>
  <c r="L121" i="29"/>
  <c r="I121" i="29"/>
  <c r="F121" i="29"/>
  <c r="O120" i="29"/>
  <c r="L120" i="29"/>
  <c r="I120" i="29"/>
  <c r="F120" i="29"/>
  <c r="C120" i="29" s="1"/>
  <c r="O119" i="29"/>
  <c r="L119" i="29"/>
  <c r="I119" i="29"/>
  <c r="F119" i="29"/>
  <c r="O118" i="29"/>
  <c r="L118" i="29"/>
  <c r="I118" i="29"/>
  <c r="F118" i="29"/>
  <c r="C118" i="29" s="1"/>
  <c r="O117" i="29"/>
  <c r="L117" i="29"/>
  <c r="I117" i="29"/>
  <c r="F117" i="29"/>
  <c r="N116" i="29"/>
  <c r="M116" i="29"/>
  <c r="K116" i="29"/>
  <c r="J116" i="29"/>
  <c r="H116" i="29"/>
  <c r="G116" i="29"/>
  <c r="E116" i="29"/>
  <c r="D116" i="29"/>
  <c r="O115" i="29"/>
  <c r="L115" i="29"/>
  <c r="I115" i="29"/>
  <c r="F115" i="29"/>
  <c r="O114" i="29"/>
  <c r="L114" i="29"/>
  <c r="I114" i="29"/>
  <c r="F114" i="29"/>
  <c r="O113" i="29"/>
  <c r="L113" i="29"/>
  <c r="L112" i="29" s="1"/>
  <c r="I113" i="29"/>
  <c r="I112" i="29" s="1"/>
  <c r="F113" i="29"/>
  <c r="O112" i="29"/>
  <c r="N112" i="29"/>
  <c r="M112" i="29"/>
  <c r="K112" i="29"/>
  <c r="J112" i="29"/>
  <c r="H112" i="29"/>
  <c r="G112" i="29"/>
  <c r="E112" i="29"/>
  <c r="D112" i="29"/>
  <c r="O111" i="29"/>
  <c r="L111" i="29"/>
  <c r="I111" i="29"/>
  <c r="F111" i="29"/>
  <c r="O110" i="29"/>
  <c r="L110" i="29"/>
  <c r="I110" i="29"/>
  <c r="F110" i="29"/>
  <c r="O109" i="29"/>
  <c r="L109" i="29"/>
  <c r="I109" i="29"/>
  <c r="F109" i="29"/>
  <c r="O108" i="29"/>
  <c r="L108" i="29"/>
  <c r="I108" i="29"/>
  <c r="F108" i="29"/>
  <c r="C108" i="29" s="1"/>
  <c r="O107" i="29"/>
  <c r="L107" i="29"/>
  <c r="I107" i="29"/>
  <c r="F107" i="29"/>
  <c r="O106" i="29"/>
  <c r="L106" i="29"/>
  <c r="I106" i="29"/>
  <c r="F106" i="29"/>
  <c r="O105" i="29"/>
  <c r="L105" i="29"/>
  <c r="I105" i="29"/>
  <c r="F105" i="29"/>
  <c r="O104" i="29"/>
  <c r="L104" i="29"/>
  <c r="I104" i="29"/>
  <c r="C104" i="29" s="1"/>
  <c r="F104" i="29"/>
  <c r="N103" i="29"/>
  <c r="M103" i="29"/>
  <c r="K103" i="29"/>
  <c r="J103" i="29"/>
  <c r="H103" i="29"/>
  <c r="G103" i="29"/>
  <c r="E103" i="29"/>
  <c r="D103" i="29"/>
  <c r="O102" i="29"/>
  <c r="L102" i="29"/>
  <c r="I102" i="29"/>
  <c r="F102" i="29"/>
  <c r="O101" i="29"/>
  <c r="L101" i="29"/>
  <c r="I101" i="29"/>
  <c r="F101" i="29"/>
  <c r="C101" i="29" s="1"/>
  <c r="O100" i="29"/>
  <c r="L100" i="29"/>
  <c r="I100" i="29"/>
  <c r="F100" i="29"/>
  <c r="C100" i="29" s="1"/>
  <c r="O99" i="29"/>
  <c r="L99" i="29"/>
  <c r="I99" i="29"/>
  <c r="F99" i="29"/>
  <c r="O98" i="29"/>
  <c r="L98" i="29"/>
  <c r="I98" i="29"/>
  <c r="F98" i="29"/>
  <c r="O97" i="29"/>
  <c r="L97" i="29"/>
  <c r="I97" i="29"/>
  <c r="F97" i="29"/>
  <c r="C97" i="29" s="1"/>
  <c r="O96" i="29"/>
  <c r="O95" i="29" s="1"/>
  <c r="L96" i="29"/>
  <c r="I96" i="29"/>
  <c r="F96" i="29"/>
  <c r="C96" i="29" s="1"/>
  <c r="N95" i="29"/>
  <c r="M95" i="29"/>
  <c r="L95" i="29"/>
  <c r="K95" i="29"/>
  <c r="J95" i="29"/>
  <c r="H95" i="29"/>
  <c r="G95" i="29"/>
  <c r="E95" i="29"/>
  <c r="D95" i="29"/>
  <c r="O94" i="29"/>
  <c r="L94" i="29"/>
  <c r="I94" i="29"/>
  <c r="F94" i="29"/>
  <c r="O93" i="29"/>
  <c r="L93" i="29"/>
  <c r="I93" i="29"/>
  <c r="F93" i="29"/>
  <c r="O92" i="29"/>
  <c r="L92" i="29"/>
  <c r="L89" i="29" s="1"/>
  <c r="I92" i="29"/>
  <c r="F92" i="29"/>
  <c r="C92" i="29"/>
  <c r="O91" i="29"/>
  <c r="L91" i="29"/>
  <c r="I91" i="29"/>
  <c r="F91" i="29"/>
  <c r="C91" i="29" s="1"/>
  <c r="O90" i="29"/>
  <c r="L90" i="29"/>
  <c r="I90" i="29"/>
  <c r="F90" i="29"/>
  <c r="N89" i="29"/>
  <c r="M89" i="29"/>
  <c r="K89" i="29"/>
  <c r="J89" i="29"/>
  <c r="I89" i="29"/>
  <c r="H89" i="29"/>
  <c r="G89" i="29"/>
  <c r="E89" i="29"/>
  <c r="D89" i="29"/>
  <c r="O88" i="29"/>
  <c r="L88" i="29"/>
  <c r="I88" i="29"/>
  <c r="F88" i="29"/>
  <c r="C88" i="29" s="1"/>
  <c r="O87" i="29"/>
  <c r="L87" i="29"/>
  <c r="I87" i="29"/>
  <c r="F87" i="29"/>
  <c r="O86" i="29"/>
  <c r="L86" i="29"/>
  <c r="I86" i="29"/>
  <c r="F86" i="29"/>
  <c r="O85" i="29"/>
  <c r="L85" i="29"/>
  <c r="L84" i="29" s="1"/>
  <c r="I85" i="29"/>
  <c r="F85" i="29"/>
  <c r="O84" i="29"/>
  <c r="N84" i="29"/>
  <c r="N83" i="29" s="1"/>
  <c r="M84" i="29"/>
  <c r="K84" i="29"/>
  <c r="J84" i="29"/>
  <c r="J83" i="29" s="1"/>
  <c r="H84" i="29"/>
  <c r="G84" i="29"/>
  <c r="G83" i="29" s="1"/>
  <c r="E84" i="29"/>
  <c r="D84" i="29"/>
  <c r="K83" i="29"/>
  <c r="D83" i="29"/>
  <c r="O82" i="29"/>
  <c r="L82" i="29"/>
  <c r="I82" i="29"/>
  <c r="F82" i="29"/>
  <c r="C82" i="29" s="1"/>
  <c r="O81" i="29"/>
  <c r="L81" i="29"/>
  <c r="L80" i="29" s="1"/>
  <c r="I81" i="29"/>
  <c r="I80" i="29" s="1"/>
  <c r="F81" i="29"/>
  <c r="C81" i="29" s="1"/>
  <c r="O80" i="29"/>
  <c r="N80" i="29"/>
  <c r="M80" i="29"/>
  <c r="K80" i="29"/>
  <c r="J80" i="29"/>
  <c r="H80" i="29"/>
  <c r="G80" i="29"/>
  <c r="G76" i="29" s="1"/>
  <c r="F80" i="29"/>
  <c r="C80" i="29" s="1"/>
  <c r="E80" i="29"/>
  <c r="D80" i="29"/>
  <c r="O79" i="29"/>
  <c r="L79" i="29"/>
  <c r="C79" i="29" s="1"/>
  <c r="I79" i="29"/>
  <c r="F79" i="29"/>
  <c r="O78" i="29"/>
  <c r="L78" i="29"/>
  <c r="I78" i="29"/>
  <c r="I77" i="29" s="1"/>
  <c r="F78" i="29"/>
  <c r="N77" i="29"/>
  <c r="N76" i="29" s="1"/>
  <c r="M77" i="29"/>
  <c r="K77" i="29"/>
  <c r="J77" i="29"/>
  <c r="J76" i="29" s="1"/>
  <c r="H77" i="29"/>
  <c r="G77" i="29"/>
  <c r="E77" i="29"/>
  <c r="D77" i="29"/>
  <c r="D76" i="29" s="1"/>
  <c r="H76" i="29"/>
  <c r="E76" i="29"/>
  <c r="O74" i="29"/>
  <c r="L74" i="29"/>
  <c r="I74" i="29"/>
  <c r="F74" i="29"/>
  <c r="C74" i="29"/>
  <c r="O73" i="29"/>
  <c r="L73" i="29"/>
  <c r="I73" i="29"/>
  <c r="F73" i="29"/>
  <c r="C73" i="29" s="1"/>
  <c r="O72" i="29"/>
  <c r="L72" i="29"/>
  <c r="I72" i="29"/>
  <c r="F72" i="29"/>
  <c r="C72" i="29" s="1"/>
  <c r="O71" i="29"/>
  <c r="L71" i="29"/>
  <c r="I71" i="29"/>
  <c r="F71" i="29"/>
  <c r="O70" i="29"/>
  <c r="L70" i="29"/>
  <c r="I70" i="29"/>
  <c r="F70" i="29"/>
  <c r="F69" i="29" s="1"/>
  <c r="N69" i="29"/>
  <c r="M69" i="29"/>
  <c r="M67" i="29" s="1"/>
  <c r="L69" i="29"/>
  <c r="K69" i="29"/>
  <c r="J69" i="29"/>
  <c r="J67" i="29" s="1"/>
  <c r="H69" i="29"/>
  <c r="H67" i="29" s="1"/>
  <c r="G69" i="29"/>
  <c r="G67" i="29" s="1"/>
  <c r="E69" i="29"/>
  <c r="E67" i="29" s="1"/>
  <c r="D69" i="29"/>
  <c r="D67" i="29" s="1"/>
  <c r="O68" i="29"/>
  <c r="L68" i="29"/>
  <c r="L67" i="29" s="1"/>
  <c r="I68" i="29"/>
  <c r="F68" i="29"/>
  <c r="N67" i="29"/>
  <c r="K67" i="29"/>
  <c r="O66" i="29"/>
  <c r="L66" i="29"/>
  <c r="I66" i="29"/>
  <c r="F66" i="29"/>
  <c r="C66" i="29"/>
  <c r="O65" i="29"/>
  <c r="L65" i="29"/>
  <c r="I65" i="29"/>
  <c r="F65" i="29"/>
  <c r="C65" i="29" s="1"/>
  <c r="O64" i="29"/>
  <c r="L64" i="29"/>
  <c r="I64" i="29"/>
  <c r="F64" i="29"/>
  <c r="C64" i="29" s="1"/>
  <c r="O63" i="29"/>
  <c r="L63" i="29"/>
  <c r="I63" i="29"/>
  <c r="F63" i="29"/>
  <c r="O62" i="29"/>
  <c r="O58" i="29" s="1"/>
  <c r="O54" i="29" s="1"/>
  <c r="L62" i="29"/>
  <c r="I62" i="29"/>
  <c r="F62" i="29"/>
  <c r="C62" i="29" s="1"/>
  <c r="O61" i="29"/>
  <c r="L61" i="29"/>
  <c r="I61" i="29"/>
  <c r="F61" i="29"/>
  <c r="O60" i="29"/>
  <c r="L60" i="29"/>
  <c r="I60" i="29"/>
  <c r="F60" i="29"/>
  <c r="O59" i="29"/>
  <c r="L59" i="29"/>
  <c r="I59" i="29"/>
  <c r="I58" i="29" s="1"/>
  <c r="F59" i="29"/>
  <c r="N58" i="29"/>
  <c r="M58" i="29"/>
  <c r="K58" i="29"/>
  <c r="K54" i="29" s="1"/>
  <c r="K53" i="29" s="1"/>
  <c r="J58" i="29"/>
  <c r="H58" i="29"/>
  <c r="G58" i="29"/>
  <c r="E58" i="29"/>
  <c r="D58" i="29"/>
  <c r="O57" i="29"/>
  <c r="L57" i="29"/>
  <c r="I57" i="29"/>
  <c r="F57" i="29"/>
  <c r="O56" i="29"/>
  <c r="L56" i="29"/>
  <c r="L55" i="29" s="1"/>
  <c r="I56" i="29"/>
  <c r="I55" i="29" s="1"/>
  <c r="I54" i="29" s="1"/>
  <c r="F56" i="29"/>
  <c r="O55" i="29"/>
  <c r="N55" i="29"/>
  <c r="N54" i="29" s="1"/>
  <c r="N53" i="29" s="1"/>
  <c r="M55" i="29"/>
  <c r="M54" i="29" s="1"/>
  <c r="M53" i="29" s="1"/>
  <c r="K55" i="29"/>
  <c r="J55" i="29"/>
  <c r="J54" i="29" s="1"/>
  <c r="H55" i="29"/>
  <c r="H54" i="29" s="1"/>
  <c r="G55" i="29"/>
  <c r="F55" i="29"/>
  <c r="E55" i="29"/>
  <c r="D55" i="29"/>
  <c r="D54" i="29" s="1"/>
  <c r="G54" i="29"/>
  <c r="O47" i="29"/>
  <c r="C47" i="29" s="1"/>
  <c r="O46" i="29"/>
  <c r="O45" i="29" s="1"/>
  <c r="C46" i="29"/>
  <c r="N45" i="29"/>
  <c r="M45" i="29"/>
  <c r="L44" i="29"/>
  <c r="I44" i="29"/>
  <c r="I43" i="29" s="1"/>
  <c r="F44" i="29"/>
  <c r="C44" i="29" s="1"/>
  <c r="L43" i="29"/>
  <c r="K43" i="29"/>
  <c r="J43" i="29"/>
  <c r="H43" i="29"/>
  <c r="G43" i="29"/>
  <c r="F43" i="29"/>
  <c r="E43" i="29"/>
  <c r="D43" i="29"/>
  <c r="F42" i="29"/>
  <c r="F41" i="29" s="1"/>
  <c r="C41" i="29" s="1"/>
  <c r="E41" i="29"/>
  <c r="D41" i="29"/>
  <c r="L40" i="29"/>
  <c r="C40" i="29" s="1"/>
  <c r="L39" i="29"/>
  <c r="C39" i="29" s="1"/>
  <c r="L38" i="29"/>
  <c r="C38" i="29" s="1"/>
  <c r="L37" i="29"/>
  <c r="L36" i="29" s="1"/>
  <c r="C36" i="29" s="1"/>
  <c r="K36" i="29"/>
  <c r="J36" i="29"/>
  <c r="L35" i="29"/>
  <c r="C35" i="29" s="1"/>
  <c r="L34" i="29"/>
  <c r="C34" i="29" s="1"/>
  <c r="K33" i="29"/>
  <c r="J33" i="29"/>
  <c r="L32" i="29"/>
  <c r="C32" i="29" s="1"/>
  <c r="K31" i="29"/>
  <c r="K26" i="29" s="1"/>
  <c r="J31" i="29"/>
  <c r="L30" i="29"/>
  <c r="C30" i="29" s="1"/>
  <c r="L29" i="29"/>
  <c r="C29" i="29" s="1"/>
  <c r="L28" i="29"/>
  <c r="L27" i="29" s="1"/>
  <c r="K27" i="29"/>
  <c r="J27" i="29"/>
  <c r="J26" i="29"/>
  <c r="F25" i="29"/>
  <c r="C25" i="29" s="1"/>
  <c r="I24" i="29"/>
  <c r="F24" i="29"/>
  <c r="C24" i="29" s="1"/>
  <c r="O23" i="29"/>
  <c r="L23" i="29"/>
  <c r="I23" i="29"/>
  <c r="F23" i="29"/>
  <c r="O22" i="29"/>
  <c r="L22" i="29"/>
  <c r="I22" i="29"/>
  <c r="I21" i="29" s="1"/>
  <c r="F22" i="29"/>
  <c r="O21" i="29"/>
  <c r="O289" i="29" s="1"/>
  <c r="N21" i="29"/>
  <c r="N289" i="29" s="1"/>
  <c r="N288" i="29" s="1"/>
  <c r="M21" i="29"/>
  <c r="M289" i="29" s="1"/>
  <c r="M288" i="29" s="1"/>
  <c r="K21" i="29"/>
  <c r="J21" i="29"/>
  <c r="J289" i="29" s="1"/>
  <c r="J288" i="29" s="1"/>
  <c r="H21" i="29"/>
  <c r="H289" i="29" s="1"/>
  <c r="H288" i="29" s="1"/>
  <c r="G21" i="29"/>
  <c r="F21" i="29"/>
  <c r="F289" i="29" s="1"/>
  <c r="E21" i="29"/>
  <c r="E289" i="29" s="1"/>
  <c r="E288" i="29" s="1"/>
  <c r="D21" i="29"/>
  <c r="D289" i="29" s="1"/>
  <c r="D288" i="29" s="1"/>
  <c r="M20" i="29"/>
  <c r="D20" i="29"/>
  <c r="O298" i="28"/>
  <c r="L298" i="28"/>
  <c r="I298" i="28"/>
  <c r="F298" i="28"/>
  <c r="O297" i="28"/>
  <c r="L297" i="28"/>
  <c r="I297" i="28"/>
  <c r="F297" i="28"/>
  <c r="O296" i="28"/>
  <c r="L296" i="28"/>
  <c r="I296" i="28"/>
  <c r="F296" i="28"/>
  <c r="C296" i="28" s="1"/>
  <c r="O295" i="28"/>
  <c r="L295" i="28"/>
  <c r="I295" i="28"/>
  <c r="F295" i="28"/>
  <c r="O294" i="28"/>
  <c r="L294" i="28"/>
  <c r="I294" i="28"/>
  <c r="F294" i="28"/>
  <c r="O293" i="28"/>
  <c r="L293" i="28"/>
  <c r="I293" i="28"/>
  <c r="F293" i="28"/>
  <c r="F290" i="28" s="1"/>
  <c r="O292" i="28"/>
  <c r="L292" i="28"/>
  <c r="I292" i="28"/>
  <c r="F292" i="28"/>
  <c r="C292" i="28" s="1"/>
  <c r="O291" i="28"/>
  <c r="L291" i="28"/>
  <c r="I291" i="28"/>
  <c r="I290" i="28" s="1"/>
  <c r="F291" i="28"/>
  <c r="N290" i="28"/>
  <c r="M290" i="28"/>
  <c r="K290" i="28"/>
  <c r="J290" i="28"/>
  <c r="H290" i="28"/>
  <c r="G290" i="28"/>
  <c r="E290" i="28"/>
  <c r="D290" i="28"/>
  <c r="O285" i="28"/>
  <c r="L285" i="28"/>
  <c r="I285" i="28"/>
  <c r="F285" i="28"/>
  <c r="C285" i="28" s="1"/>
  <c r="O284" i="28"/>
  <c r="L284" i="28"/>
  <c r="I284" i="28"/>
  <c r="I283" i="28" s="1"/>
  <c r="F284" i="28"/>
  <c r="N283" i="28"/>
  <c r="M283" i="28"/>
  <c r="L283" i="28"/>
  <c r="K283" i="28"/>
  <c r="J283" i="28"/>
  <c r="H283" i="28"/>
  <c r="G283" i="28"/>
  <c r="E283" i="28"/>
  <c r="D283" i="28"/>
  <c r="O282" i="28"/>
  <c r="L282" i="28"/>
  <c r="L281" i="28" s="1"/>
  <c r="I282" i="28"/>
  <c r="I281" i="28" s="1"/>
  <c r="F282" i="28"/>
  <c r="O281" i="28"/>
  <c r="N281" i="28"/>
  <c r="M281" i="28"/>
  <c r="K281" i="28"/>
  <c r="J281" i="28"/>
  <c r="H281" i="28"/>
  <c r="G281" i="28"/>
  <c r="F281" i="28"/>
  <c r="E281" i="28"/>
  <c r="D281" i="28"/>
  <c r="O280" i="28"/>
  <c r="L280" i="28"/>
  <c r="I280" i="28"/>
  <c r="F280" i="28"/>
  <c r="C280" i="28" s="1"/>
  <c r="O279" i="28"/>
  <c r="L279" i="28"/>
  <c r="I279" i="28"/>
  <c r="F279" i="28"/>
  <c r="O278" i="28"/>
  <c r="L278" i="28"/>
  <c r="I278" i="28"/>
  <c r="F278" i="28"/>
  <c r="O277" i="28"/>
  <c r="O276" i="28" s="1"/>
  <c r="L277" i="28"/>
  <c r="L276" i="28" s="1"/>
  <c r="I277" i="28"/>
  <c r="I276" i="28" s="1"/>
  <c r="F277" i="28"/>
  <c r="N276" i="28"/>
  <c r="M276" i="28"/>
  <c r="K276" i="28"/>
  <c r="J276" i="28"/>
  <c r="J270" i="28" s="1"/>
  <c r="J269" i="28" s="1"/>
  <c r="H276" i="28"/>
  <c r="G276" i="28"/>
  <c r="E276" i="28"/>
  <c r="D276" i="28"/>
  <c r="O275" i="28"/>
  <c r="L275" i="28"/>
  <c r="I275" i="28"/>
  <c r="F275" i="28"/>
  <c r="C275" i="28" s="1"/>
  <c r="O274" i="28"/>
  <c r="L274" i="28"/>
  <c r="I274" i="28"/>
  <c r="F274" i="28"/>
  <c r="C274" i="28" s="1"/>
  <c r="O273" i="28"/>
  <c r="O272" i="28" s="1"/>
  <c r="L273" i="28"/>
  <c r="I273" i="28"/>
  <c r="I272" i="28" s="1"/>
  <c r="F273" i="28"/>
  <c r="C273" i="28" s="1"/>
  <c r="N272" i="28"/>
  <c r="M272" i="28"/>
  <c r="L272" i="28"/>
  <c r="K272" i="28"/>
  <c r="K270" i="28" s="1"/>
  <c r="K269" i="28" s="1"/>
  <c r="J272" i="28"/>
  <c r="H272" i="28"/>
  <c r="H270" i="28" s="1"/>
  <c r="H269" i="28" s="1"/>
  <c r="G272" i="28"/>
  <c r="G270" i="28" s="1"/>
  <c r="G269" i="28" s="1"/>
  <c r="F272" i="28"/>
  <c r="E272" i="28"/>
  <c r="D272" i="28"/>
  <c r="D270" i="28" s="1"/>
  <c r="D269" i="28" s="1"/>
  <c r="O271" i="28"/>
  <c r="L271" i="28"/>
  <c r="I271" i="28"/>
  <c r="F271" i="28"/>
  <c r="N270" i="28"/>
  <c r="N269" i="28" s="1"/>
  <c r="M270" i="28"/>
  <c r="M269" i="28" s="1"/>
  <c r="I270" i="28"/>
  <c r="I269" i="28" s="1"/>
  <c r="E270" i="28"/>
  <c r="E269" i="28" s="1"/>
  <c r="O268" i="28"/>
  <c r="L268" i="28"/>
  <c r="I268" i="28"/>
  <c r="F268" i="28"/>
  <c r="O267" i="28"/>
  <c r="L267" i="28"/>
  <c r="I267" i="28"/>
  <c r="F267" i="28"/>
  <c r="O266" i="28"/>
  <c r="L266" i="28"/>
  <c r="I266" i="28"/>
  <c r="F266" i="28"/>
  <c r="O265" i="28"/>
  <c r="L265" i="28"/>
  <c r="C265" i="28" s="1"/>
  <c r="I265" i="28"/>
  <c r="I264" i="28" s="1"/>
  <c r="I259" i="28" s="1"/>
  <c r="F265" i="28"/>
  <c r="O264" i="28"/>
  <c r="N264" i="28"/>
  <c r="M264" i="28"/>
  <c r="K264" i="28"/>
  <c r="J264" i="28"/>
  <c r="H264" i="28"/>
  <c r="G264" i="28"/>
  <c r="E264" i="28"/>
  <c r="D264" i="28"/>
  <c r="O263" i="28"/>
  <c r="L263" i="28"/>
  <c r="I263" i="28"/>
  <c r="F263" i="28"/>
  <c r="O262" i="28"/>
  <c r="L262" i="28"/>
  <c r="I262" i="28"/>
  <c r="F262" i="28"/>
  <c r="O261" i="28"/>
  <c r="L261" i="28"/>
  <c r="I261" i="28"/>
  <c r="I260" i="28" s="1"/>
  <c r="F261" i="28"/>
  <c r="O260" i="28"/>
  <c r="O259" i="28" s="1"/>
  <c r="N260" i="28"/>
  <c r="M260" i="28"/>
  <c r="K260" i="28"/>
  <c r="K259" i="28" s="1"/>
  <c r="J260" i="28"/>
  <c r="J259" i="28" s="1"/>
  <c r="H260" i="28"/>
  <c r="H259" i="28" s="1"/>
  <c r="G260" i="28"/>
  <c r="E260" i="28"/>
  <c r="D260" i="28"/>
  <c r="D259" i="28" s="1"/>
  <c r="M259" i="28"/>
  <c r="E259" i="28"/>
  <c r="O258" i="28"/>
  <c r="L258" i="28"/>
  <c r="I258" i="28"/>
  <c r="F258" i="28"/>
  <c r="O257" i="28"/>
  <c r="L257" i="28"/>
  <c r="I257" i="28"/>
  <c r="C257" i="28" s="1"/>
  <c r="F257" i="28"/>
  <c r="O256" i="28"/>
  <c r="L256" i="28"/>
  <c r="I256" i="28"/>
  <c r="F256" i="28"/>
  <c r="O255" i="28"/>
  <c r="L255" i="28"/>
  <c r="I255" i="28"/>
  <c r="F255" i="28"/>
  <c r="C255" i="28" s="1"/>
  <c r="O254" i="28"/>
  <c r="L254" i="28"/>
  <c r="I254" i="28"/>
  <c r="F254" i="28"/>
  <c r="O253" i="28"/>
  <c r="O252" i="28" s="1"/>
  <c r="O251" i="28" s="1"/>
  <c r="L253" i="28"/>
  <c r="L252" i="28" s="1"/>
  <c r="L251" i="28" s="1"/>
  <c r="I253" i="28"/>
  <c r="F253" i="28"/>
  <c r="N252" i="28"/>
  <c r="N251" i="28" s="1"/>
  <c r="M252" i="28"/>
  <c r="K252" i="28"/>
  <c r="K251" i="28" s="1"/>
  <c r="J252" i="28"/>
  <c r="J251" i="28" s="1"/>
  <c r="H252" i="28"/>
  <c r="H251" i="28" s="1"/>
  <c r="G252" i="28"/>
  <c r="G251" i="28" s="1"/>
  <c r="E252" i="28"/>
  <c r="D252" i="28"/>
  <c r="D251" i="28" s="1"/>
  <c r="M251" i="28"/>
  <c r="E251" i="28"/>
  <c r="O250" i="28"/>
  <c r="L250" i="28"/>
  <c r="I250" i="28"/>
  <c r="F250" i="28"/>
  <c r="O249" i="28"/>
  <c r="L249" i="28"/>
  <c r="I249" i="28"/>
  <c r="F249" i="28"/>
  <c r="O248" i="28"/>
  <c r="L248" i="28"/>
  <c r="L246" i="28" s="1"/>
  <c r="I248" i="28"/>
  <c r="F248" i="28"/>
  <c r="C248" i="28"/>
  <c r="O247" i="28"/>
  <c r="L247" i="28"/>
  <c r="I247" i="28"/>
  <c r="F247" i="28"/>
  <c r="C247" i="28" s="1"/>
  <c r="N246" i="28"/>
  <c r="M246" i="28"/>
  <c r="K246" i="28"/>
  <c r="J246" i="28"/>
  <c r="I246" i="28"/>
  <c r="H246" i="28"/>
  <c r="G246" i="28"/>
  <c r="E246" i="28"/>
  <c r="D246" i="28"/>
  <c r="O245" i="28"/>
  <c r="L245" i="28"/>
  <c r="I245" i="28"/>
  <c r="F245" i="28"/>
  <c r="O244" i="28"/>
  <c r="L244" i="28"/>
  <c r="I244" i="28"/>
  <c r="F244" i="28"/>
  <c r="O243" i="28"/>
  <c r="L243" i="28"/>
  <c r="I243" i="28"/>
  <c r="F243" i="28"/>
  <c r="C243" i="28" s="1"/>
  <c r="O242" i="28"/>
  <c r="L242" i="28"/>
  <c r="I242" i="28"/>
  <c r="F242" i="28"/>
  <c r="O241" i="28"/>
  <c r="L241" i="28"/>
  <c r="I241" i="28"/>
  <c r="F241" i="28"/>
  <c r="C241" i="28"/>
  <c r="O240" i="28"/>
  <c r="L240" i="28"/>
  <c r="I240" i="28"/>
  <c r="F240" i="28"/>
  <c r="O239" i="28"/>
  <c r="L239" i="28"/>
  <c r="L238" i="28" s="1"/>
  <c r="I239" i="28"/>
  <c r="F239" i="28"/>
  <c r="C239" i="28" s="1"/>
  <c r="N238" i="28"/>
  <c r="M238" i="28"/>
  <c r="K238" i="28"/>
  <c r="J238" i="28"/>
  <c r="I238" i="28"/>
  <c r="H238" i="28"/>
  <c r="G238" i="28"/>
  <c r="E238" i="28"/>
  <c r="D238" i="28"/>
  <c r="O237" i="28"/>
  <c r="L237" i="28"/>
  <c r="I237" i="28"/>
  <c r="F237" i="28"/>
  <c r="O236" i="28"/>
  <c r="L236" i="28"/>
  <c r="C236" i="28" s="1"/>
  <c r="I236" i="28"/>
  <c r="F236" i="28"/>
  <c r="F235" i="28" s="1"/>
  <c r="O235" i="28"/>
  <c r="N235" i="28"/>
  <c r="M235" i="28"/>
  <c r="K235" i="28"/>
  <c r="J235" i="28"/>
  <c r="H235" i="28"/>
  <c r="H231" i="28" s="1"/>
  <c r="G235" i="28"/>
  <c r="E235" i="28"/>
  <c r="D235" i="28"/>
  <c r="O234" i="28"/>
  <c r="L234" i="28"/>
  <c r="L233" i="28" s="1"/>
  <c r="I234" i="28"/>
  <c r="F234" i="28"/>
  <c r="O233" i="28"/>
  <c r="N233" i="28"/>
  <c r="M233" i="28"/>
  <c r="K233" i="28"/>
  <c r="J233" i="28"/>
  <c r="J231" i="28" s="1"/>
  <c r="J230" i="28" s="1"/>
  <c r="I233" i="28"/>
  <c r="H233" i="28"/>
  <c r="G233" i="28"/>
  <c r="F233" i="28"/>
  <c r="C233" i="28" s="1"/>
  <c r="E233" i="28"/>
  <c r="D233" i="28"/>
  <c r="O232" i="28"/>
  <c r="L232" i="28"/>
  <c r="I232" i="28"/>
  <c r="F232" i="28"/>
  <c r="C232" i="28" s="1"/>
  <c r="K231" i="28"/>
  <c r="E231" i="28"/>
  <c r="E230" i="28" s="1"/>
  <c r="O229" i="28"/>
  <c r="L229" i="28"/>
  <c r="I229" i="28"/>
  <c r="F229" i="28"/>
  <c r="C229" i="28" s="1"/>
  <c r="O228" i="28"/>
  <c r="O227" i="28" s="1"/>
  <c r="L228" i="28"/>
  <c r="L227" i="28" s="1"/>
  <c r="I228" i="28"/>
  <c r="F228" i="28"/>
  <c r="F227" i="28" s="1"/>
  <c r="N227" i="28"/>
  <c r="M227" i="28"/>
  <c r="K227" i="28"/>
  <c r="J227" i="28"/>
  <c r="I227" i="28"/>
  <c r="H227" i="28"/>
  <c r="G227" i="28"/>
  <c r="E227" i="28"/>
  <c r="D227" i="28"/>
  <c r="O226" i="28"/>
  <c r="L226" i="28"/>
  <c r="I226" i="28"/>
  <c r="F226" i="28"/>
  <c r="O225" i="28"/>
  <c r="L225" i="28"/>
  <c r="I225" i="28"/>
  <c r="F225" i="28"/>
  <c r="C225" i="28" s="1"/>
  <c r="O224" i="28"/>
  <c r="L224" i="28"/>
  <c r="I224" i="28"/>
  <c r="F224" i="28"/>
  <c r="O223" i="28"/>
  <c r="L223" i="28"/>
  <c r="I223" i="28"/>
  <c r="F223" i="28"/>
  <c r="O222" i="28"/>
  <c r="L222" i="28"/>
  <c r="I222" i="28"/>
  <c r="F222" i="28"/>
  <c r="O221" i="28"/>
  <c r="L221" i="28"/>
  <c r="I221" i="28"/>
  <c r="F221" i="28"/>
  <c r="C221" i="28" s="1"/>
  <c r="O220" i="28"/>
  <c r="L220" i="28"/>
  <c r="I220" i="28"/>
  <c r="F220" i="28"/>
  <c r="O219" i="28"/>
  <c r="L219" i="28"/>
  <c r="I219" i="28"/>
  <c r="F219" i="28"/>
  <c r="O218" i="28"/>
  <c r="L218" i="28"/>
  <c r="C218" i="28" s="1"/>
  <c r="I218" i="28"/>
  <c r="F218" i="28"/>
  <c r="O217" i="28"/>
  <c r="O216" i="28" s="1"/>
  <c r="L217" i="28"/>
  <c r="L216" i="28" s="1"/>
  <c r="I217" i="28"/>
  <c r="F217" i="28"/>
  <c r="F216" i="28" s="1"/>
  <c r="N216" i="28"/>
  <c r="M216" i="28"/>
  <c r="K216" i="28"/>
  <c r="J216" i="28"/>
  <c r="H216" i="28"/>
  <c r="G216" i="28"/>
  <c r="E216" i="28"/>
  <c r="D216" i="28"/>
  <c r="O215" i="28"/>
  <c r="L215" i="28"/>
  <c r="I215" i="28"/>
  <c r="F215" i="28"/>
  <c r="C215" i="28" s="1"/>
  <c r="O214" i="28"/>
  <c r="L214" i="28"/>
  <c r="I214" i="28"/>
  <c r="F214" i="28"/>
  <c r="O213" i="28"/>
  <c r="L213" i="28"/>
  <c r="I213" i="28"/>
  <c r="F213" i="28"/>
  <c r="C213" i="28" s="1"/>
  <c r="O212" i="28"/>
  <c r="L212" i="28"/>
  <c r="I212" i="28"/>
  <c r="F212" i="28"/>
  <c r="O211" i="28"/>
  <c r="L211" i="28"/>
  <c r="I211" i="28"/>
  <c r="F211" i="28"/>
  <c r="O210" i="28"/>
  <c r="L210" i="28"/>
  <c r="I210" i="28"/>
  <c r="F210" i="28"/>
  <c r="O209" i="28"/>
  <c r="L209" i="28"/>
  <c r="I209" i="28"/>
  <c r="F209" i="28"/>
  <c r="C209" i="28" s="1"/>
  <c r="O208" i="28"/>
  <c r="L208" i="28"/>
  <c r="I208" i="28"/>
  <c r="F208" i="28"/>
  <c r="O207" i="28"/>
  <c r="L207" i="28"/>
  <c r="I207" i="28"/>
  <c r="F207" i="28"/>
  <c r="O206" i="28"/>
  <c r="L206" i="28"/>
  <c r="C206" i="28" s="1"/>
  <c r="I206" i="28"/>
  <c r="I205" i="28" s="1"/>
  <c r="F206" i="28"/>
  <c r="O205" i="28"/>
  <c r="O204" i="28" s="1"/>
  <c r="N205" i="28"/>
  <c r="N204" i="28" s="1"/>
  <c r="M205" i="28"/>
  <c r="K205" i="28"/>
  <c r="K204" i="28" s="1"/>
  <c r="J205" i="28"/>
  <c r="J204" i="28" s="1"/>
  <c r="H205" i="28"/>
  <c r="G205" i="28"/>
  <c r="G204" i="28" s="1"/>
  <c r="E205" i="28"/>
  <c r="D205" i="28"/>
  <c r="H204" i="28"/>
  <c r="D204" i="28"/>
  <c r="O203" i="28"/>
  <c r="L203" i="28"/>
  <c r="I203" i="28"/>
  <c r="F203" i="28"/>
  <c r="C203" i="28" s="1"/>
  <c r="O202" i="28"/>
  <c r="L202" i="28"/>
  <c r="I202" i="28"/>
  <c r="F202" i="28"/>
  <c r="O201" i="28"/>
  <c r="L201" i="28"/>
  <c r="I201" i="28"/>
  <c r="F201" i="28"/>
  <c r="C201" i="28" s="1"/>
  <c r="O200" i="28"/>
  <c r="L200" i="28"/>
  <c r="I200" i="28"/>
  <c r="F200" i="28"/>
  <c r="O199" i="28"/>
  <c r="L199" i="28"/>
  <c r="L198" i="28" s="1"/>
  <c r="I199" i="28"/>
  <c r="I198" i="28" s="1"/>
  <c r="F199" i="28"/>
  <c r="O198" i="28"/>
  <c r="N198" i="28"/>
  <c r="N196" i="28" s="1"/>
  <c r="N195" i="28" s="1"/>
  <c r="M198" i="28"/>
  <c r="M196" i="28" s="1"/>
  <c r="K198" i="28"/>
  <c r="K196" i="28" s="1"/>
  <c r="K195" i="28" s="1"/>
  <c r="J198" i="28"/>
  <c r="J196" i="28" s="1"/>
  <c r="J195" i="28" s="1"/>
  <c r="H198" i="28"/>
  <c r="H196" i="28" s="1"/>
  <c r="H195" i="28" s="1"/>
  <c r="G198" i="28"/>
  <c r="G196" i="28" s="1"/>
  <c r="G195" i="28" s="1"/>
  <c r="F198" i="28"/>
  <c r="E198" i="28"/>
  <c r="D198" i="28"/>
  <c r="O197" i="28"/>
  <c r="O196" i="28" s="1"/>
  <c r="O195" i="28" s="1"/>
  <c r="L197" i="28"/>
  <c r="I197" i="28"/>
  <c r="F197" i="28"/>
  <c r="F196" i="28" s="1"/>
  <c r="C197" i="28"/>
  <c r="E196" i="28"/>
  <c r="D196" i="28"/>
  <c r="D195" i="28" s="1"/>
  <c r="O193" i="28"/>
  <c r="O192" i="28" s="1"/>
  <c r="O191" i="28" s="1"/>
  <c r="L193" i="28"/>
  <c r="I193" i="28"/>
  <c r="F193" i="28"/>
  <c r="F192" i="28" s="1"/>
  <c r="N192" i="28"/>
  <c r="M192" i="28"/>
  <c r="L192" i="28"/>
  <c r="L191" i="28" s="1"/>
  <c r="K192" i="28"/>
  <c r="K191" i="28" s="1"/>
  <c r="J192" i="28"/>
  <c r="I192" i="28"/>
  <c r="H192" i="28"/>
  <c r="H191" i="28" s="1"/>
  <c r="G192" i="28"/>
  <c r="G191" i="28" s="1"/>
  <c r="E192" i="28"/>
  <c r="D192" i="28"/>
  <c r="D191" i="28" s="1"/>
  <c r="N191" i="28"/>
  <c r="M191" i="28"/>
  <c r="J191" i="28"/>
  <c r="I191" i="28"/>
  <c r="E191" i="28"/>
  <c r="O190" i="28"/>
  <c r="L190" i="28"/>
  <c r="I190" i="28"/>
  <c r="F190" i="28"/>
  <c r="O189" i="28"/>
  <c r="O188" i="28" s="1"/>
  <c r="O187" i="28" s="1"/>
  <c r="L189" i="28"/>
  <c r="I189" i="28"/>
  <c r="F189" i="28"/>
  <c r="F188" i="28" s="1"/>
  <c r="N188" i="28"/>
  <c r="M188" i="28"/>
  <c r="L188" i="28"/>
  <c r="L187" i="28" s="1"/>
  <c r="K188" i="28"/>
  <c r="K187" i="28" s="1"/>
  <c r="J188" i="28"/>
  <c r="I188" i="28"/>
  <c r="H188" i="28"/>
  <c r="H187" i="28" s="1"/>
  <c r="G188" i="28"/>
  <c r="G187" i="28" s="1"/>
  <c r="E188" i="28"/>
  <c r="D188" i="28"/>
  <c r="D187" i="28" s="1"/>
  <c r="N187" i="28"/>
  <c r="M187" i="28"/>
  <c r="J187" i="28"/>
  <c r="I187" i="28"/>
  <c r="E187" i="28"/>
  <c r="O186" i="28"/>
  <c r="L186" i="28"/>
  <c r="I186" i="28"/>
  <c r="F186" i="28"/>
  <c r="O185" i="28"/>
  <c r="O184" i="28" s="1"/>
  <c r="L185" i="28"/>
  <c r="I185" i="28"/>
  <c r="F185" i="28"/>
  <c r="F184" i="28" s="1"/>
  <c r="N184" i="28"/>
  <c r="M184" i="28"/>
  <c r="L184" i="28"/>
  <c r="K184" i="28"/>
  <c r="J184" i="28"/>
  <c r="I184" i="28"/>
  <c r="H184" i="28"/>
  <c r="G184" i="28"/>
  <c r="E184" i="28"/>
  <c r="D184" i="28"/>
  <c r="O183" i="28"/>
  <c r="L183" i="28"/>
  <c r="I183" i="28"/>
  <c r="F183" i="28"/>
  <c r="O182" i="28"/>
  <c r="L182" i="28"/>
  <c r="I182" i="28"/>
  <c r="F182" i="28"/>
  <c r="O181" i="28"/>
  <c r="L181" i="28"/>
  <c r="I181" i="28"/>
  <c r="F181" i="28"/>
  <c r="C181" i="28"/>
  <c r="O180" i="28"/>
  <c r="L180" i="28"/>
  <c r="I180" i="28"/>
  <c r="F180" i="28"/>
  <c r="F179" i="28" s="1"/>
  <c r="N179" i="28"/>
  <c r="M179" i="28"/>
  <c r="K179" i="28"/>
  <c r="J179" i="28"/>
  <c r="J174" i="28" s="1"/>
  <c r="J173" i="28" s="1"/>
  <c r="I179" i="28"/>
  <c r="H179" i="28"/>
  <c r="G179" i="28"/>
  <c r="E179" i="28"/>
  <c r="D179" i="28"/>
  <c r="O178" i="28"/>
  <c r="L178" i="28"/>
  <c r="I178" i="28"/>
  <c r="F178" i="28"/>
  <c r="O177" i="28"/>
  <c r="L177" i="28"/>
  <c r="I177" i="28"/>
  <c r="I175" i="28" s="1"/>
  <c r="I174" i="28" s="1"/>
  <c r="I173" i="28" s="1"/>
  <c r="F177" i="28"/>
  <c r="C177" i="28" s="1"/>
  <c r="O176" i="28"/>
  <c r="O175" i="28" s="1"/>
  <c r="L176" i="28"/>
  <c r="I176" i="28"/>
  <c r="F176" i="28"/>
  <c r="N175" i="28"/>
  <c r="M175" i="28"/>
  <c r="M174" i="28" s="1"/>
  <c r="M173" i="28" s="1"/>
  <c r="K175" i="28"/>
  <c r="J175" i="28"/>
  <c r="H175" i="28"/>
  <c r="H174" i="28" s="1"/>
  <c r="H173" i="28" s="1"/>
  <c r="G175" i="28"/>
  <c r="E175" i="28"/>
  <c r="D175" i="28"/>
  <c r="D174" i="28" s="1"/>
  <c r="D173" i="28" s="1"/>
  <c r="N174" i="28"/>
  <c r="N173" i="28" s="1"/>
  <c r="K174" i="28"/>
  <c r="G174" i="28"/>
  <c r="G173" i="28" s="1"/>
  <c r="K173" i="28"/>
  <c r="O172" i="28"/>
  <c r="L172" i="28"/>
  <c r="I172" i="28"/>
  <c r="F172" i="28"/>
  <c r="O171" i="28"/>
  <c r="L171" i="28"/>
  <c r="I171" i="28"/>
  <c r="F171" i="28"/>
  <c r="O170" i="28"/>
  <c r="L170" i="28"/>
  <c r="I170" i="28"/>
  <c r="F170" i="28"/>
  <c r="O169" i="28"/>
  <c r="L169" i="28"/>
  <c r="I169" i="28"/>
  <c r="F169" i="28"/>
  <c r="C169" i="28" s="1"/>
  <c r="O168" i="28"/>
  <c r="L168" i="28"/>
  <c r="I168" i="28"/>
  <c r="F168" i="28"/>
  <c r="O167" i="28"/>
  <c r="L167" i="28"/>
  <c r="L166" i="28" s="1"/>
  <c r="L165" i="28" s="1"/>
  <c r="I167" i="28"/>
  <c r="F167" i="28"/>
  <c r="N166" i="28"/>
  <c r="N165" i="28" s="1"/>
  <c r="M166" i="28"/>
  <c r="M165" i="28" s="1"/>
  <c r="K166" i="28"/>
  <c r="J166" i="28"/>
  <c r="J165" i="28" s="1"/>
  <c r="H166" i="28"/>
  <c r="G166" i="28"/>
  <c r="G165" i="28" s="1"/>
  <c r="F166" i="28"/>
  <c r="E166" i="28"/>
  <c r="E165" i="28" s="1"/>
  <c r="D166" i="28"/>
  <c r="K165" i="28"/>
  <c r="H165" i="28"/>
  <c r="D165" i="28"/>
  <c r="O164" i="28"/>
  <c r="L164" i="28"/>
  <c r="I164" i="28"/>
  <c r="F164" i="28"/>
  <c r="O163" i="28"/>
  <c r="L163" i="28"/>
  <c r="I163" i="28"/>
  <c r="F163" i="28"/>
  <c r="O162" i="28"/>
  <c r="L162" i="28"/>
  <c r="I162" i="28"/>
  <c r="F162" i="28"/>
  <c r="O161" i="28"/>
  <c r="O160" i="28" s="1"/>
  <c r="L161" i="28"/>
  <c r="I161" i="28"/>
  <c r="F161" i="28"/>
  <c r="F160" i="28" s="1"/>
  <c r="C161" i="28"/>
  <c r="N160" i="28"/>
  <c r="M160" i="28"/>
  <c r="L160" i="28"/>
  <c r="K160" i="28"/>
  <c r="J160" i="28"/>
  <c r="I160" i="28"/>
  <c r="H160" i="28"/>
  <c r="G160" i="28"/>
  <c r="E160" i="28"/>
  <c r="D160" i="28"/>
  <c r="O159" i="28"/>
  <c r="L159" i="28"/>
  <c r="I159" i="28"/>
  <c r="F159" i="28"/>
  <c r="O158" i="28"/>
  <c r="L158" i="28"/>
  <c r="C158" i="28" s="1"/>
  <c r="I158" i="28"/>
  <c r="F158" i="28"/>
  <c r="O157" i="28"/>
  <c r="L157" i="28"/>
  <c r="C157" i="28" s="1"/>
  <c r="I157" i="28"/>
  <c r="F157" i="28"/>
  <c r="O156" i="28"/>
  <c r="L156" i="28"/>
  <c r="I156" i="28"/>
  <c r="F156" i="28"/>
  <c r="O155" i="28"/>
  <c r="L155" i="28"/>
  <c r="I155" i="28"/>
  <c r="F155" i="28"/>
  <c r="O154" i="28"/>
  <c r="L154" i="28"/>
  <c r="I154" i="28"/>
  <c r="F154" i="28"/>
  <c r="O153" i="28"/>
  <c r="L153" i="28"/>
  <c r="I153" i="28"/>
  <c r="F153" i="28"/>
  <c r="C153" i="28"/>
  <c r="O152" i="28"/>
  <c r="L152" i="28"/>
  <c r="I152" i="28"/>
  <c r="I151" i="28" s="1"/>
  <c r="F152" i="28"/>
  <c r="F151" i="28" s="1"/>
  <c r="N151" i="28"/>
  <c r="M151" i="28"/>
  <c r="K151" i="28"/>
  <c r="J151" i="28"/>
  <c r="H151" i="28"/>
  <c r="G151" i="28"/>
  <c r="E151" i="28"/>
  <c r="D151" i="28"/>
  <c r="O150" i="28"/>
  <c r="L150" i="28"/>
  <c r="I150" i="28"/>
  <c r="F150" i="28"/>
  <c r="O149" i="28"/>
  <c r="L149" i="28"/>
  <c r="I149" i="28"/>
  <c r="F149" i="28"/>
  <c r="C149" i="28" s="1"/>
  <c r="O148" i="28"/>
  <c r="L148" i="28"/>
  <c r="I148" i="28"/>
  <c r="F148" i="28"/>
  <c r="O147" i="28"/>
  <c r="L147" i="28"/>
  <c r="I147" i="28"/>
  <c r="F147" i="28"/>
  <c r="O146" i="28"/>
  <c r="L146" i="28"/>
  <c r="C146" i="28" s="1"/>
  <c r="I146" i="28"/>
  <c r="F146" i="28"/>
  <c r="O145" i="28"/>
  <c r="O144" i="28" s="1"/>
  <c r="L145" i="28"/>
  <c r="C145" i="28" s="1"/>
  <c r="I145" i="28"/>
  <c r="F145" i="28"/>
  <c r="F144" i="28" s="1"/>
  <c r="N144" i="28"/>
  <c r="M144" i="28"/>
  <c r="K144" i="28"/>
  <c r="J144" i="28"/>
  <c r="H144" i="28"/>
  <c r="G144" i="28"/>
  <c r="E144" i="28"/>
  <c r="D144" i="28"/>
  <c r="O143" i="28"/>
  <c r="L143" i="28"/>
  <c r="I143" i="28"/>
  <c r="F143" i="28"/>
  <c r="C143" i="28" s="1"/>
  <c r="O142" i="28"/>
  <c r="L142" i="28"/>
  <c r="I142" i="28"/>
  <c r="I141" i="28" s="1"/>
  <c r="F142" i="28"/>
  <c r="O141" i="28"/>
  <c r="N141" i="28"/>
  <c r="M141" i="28"/>
  <c r="K141" i="28"/>
  <c r="J141" i="28"/>
  <c r="H141" i="28"/>
  <c r="G141" i="28"/>
  <c r="F141" i="28"/>
  <c r="E141" i="28"/>
  <c r="D141" i="28"/>
  <c r="O140" i="28"/>
  <c r="L140" i="28"/>
  <c r="I140" i="28"/>
  <c r="F140" i="28"/>
  <c r="O139" i="28"/>
  <c r="L139" i="28"/>
  <c r="I139" i="28"/>
  <c r="F139" i="28"/>
  <c r="O138" i="28"/>
  <c r="L138" i="28"/>
  <c r="C138" i="28" s="1"/>
  <c r="I138" i="28"/>
  <c r="F138" i="28"/>
  <c r="O137" i="28"/>
  <c r="O136" i="28" s="1"/>
  <c r="L137" i="28"/>
  <c r="C137" i="28" s="1"/>
  <c r="I137" i="28"/>
  <c r="F137" i="28"/>
  <c r="F136" i="28" s="1"/>
  <c r="N136" i="28"/>
  <c r="M136" i="28"/>
  <c r="K136" i="28"/>
  <c r="J136" i="28"/>
  <c r="H136" i="28"/>
  <c r="G136" i="28"/>
  <c r="E136" i="28"/>
  <c r="D136" i="28"/>
  <c r="O135" i="28"/>
  <c r="L135" i="28"/>
  <c r="I135" i="28"/>
  <c r="F135" i="28"/>
  <c r="C135" i="28" s="1"/>
  <c r="O134" i="28"/>
  <c r="L134" i="28"/>
  <c r="I134" i="28"/>
  <c r="F134" i="28"/>
  <c r="O133" i="28"/>
  <c r="L133" i="28"/>
  <c r="I133" i="28"/>
  <c r="F133" i="28"/>
  <c r="C133" i="28" s="1"/>
  <c r="O132" i="28"/>
  <c r="O131" i="28" s="1"/>
  <c r="L132" i="28"/>
  <c r="I132" i="28"/>
  <c r="I131" i="28" s="1"/>
  <c r="F132" i="28"/>
  <c r="N131" i="28"/>
  <c r="M131" i="28"/>
  <c r="M130" i="28" s="1"/>
  <c r="K131" i="28"/>
  <c r="J131" i="28"/>
  <c r="H131" i="28"/>
  <c r="H130" i="28" s="1"/>
  <c r="G131" i="28"/>
  <c r="E131" i="28"/>
  <c r="E130" i="28" s="1"/>
  <c r="D131" i="28"/>
  <c r="D130" i="28" s="1"/>
  <c r="N130" i="28"/>
  <c r="J130" i="28"/>
  <c r="O129" i="28"/>
  <c r="O128" i="28" s="1"/>
  <c r="L129" i="28"/>
  <c r="I129" i="28"/>
  <c r="I128" i="28" s="1"/>
  <c r="F129" i="28"/>
  <c r="F128" i="28" s="1"/>
  <c r="N128" i="28"/>
  <c r="M128" i="28"/>
  <c r="L128" i="28"/>
  <c r="K128" i="28"/>
  <c r="J128" i="28"/>
  <c r="H128" i="28"/>
  <c r="G128" i="28"/>
  <c r="E128" i="28"/>
  <c r="D128" i="28"/>
  <c r="O127" i="28"/>
  <c r="L127" i="28"/>
  <c r="I127" i="28"/>
  <c r="F127" i="28"/>
  <c r="O126" i="28"/>
  <c r="L126" i="28"/>
  <c r="I126" i="28"/>
  <c r="F126" i="28"/>
  <c r="O125" i="28"/>
  <c r="O122" i="28" s="1"/>
  <c r="L125" i="28"/>
  <c r="I125" i="28"/>
  <c r="F125" i="28"/>
  <c r="C125" i="28"/>
  <c r="O124" i="28"/>
  <c r="L124" i="28"/>
  <c r="I124" i="28"/>
  <c r="F124" i="28"/>
  <c r="C124" i="28" s="1"/>
  <c r="O123" i="28"/>
  <c r="L123" i="28"/>
  <c r="L122" i="28" s="1"/>
  <c r="I123" i="28"/>
  <c r="I122" i="28" s="1"/>
  <c r="F123" i="28"/>
  <c r="C123" i="28" s="1"/>
  <c r="N122" i="28"/>
  <c r="M122" i="28"/>
  <c r="K122" i="28"/>
  <c r="J122" i="28"/>
  <c r="H122" i="28"/>
  <c r="G122" i="28"/>
  <c r="E122" i="28"/>
  <c r="D122" i="28"/>
  <c r="O121" i="28"/>
  <c r="L121" i="28"/>
  <c r="I121" i="28"/>
  <c r="F121" i="28"/>
  <c r="C121" i="28" s="1"/>
  <c r="O120" i="28"/>
  <c r="L120" i="28"/>
  <c r="I120" i="28"/>
  <c r="F120" i="28"/>
  <c r="O119" i="28"/>
  <c r="L119" i="28"/>
  <c r="I119" i="28"/>
  <c r="F119" i="28"/>
  <c r="O118" i="28"/>
  <c r="L118" i="28"/>
  <c r="I118" i="28"/>
  <c r="F118" i="28"/>
  <c r="O117" i="28"/>
  <c r="O116" i="28" s="1"/>
  <c r="L117" i="28"/>
  <c r="L116" i="28" s="1"/>
  <c r="I117" i="28"/>
  <c r="F117" i="28"/>
  <c r="F116" i="28" s="1"/>
  <c r="N116" i="28"/>
  <c r="M116" i="28"/>
  <c r="K116" i="28"/>
  <c r="J116" i="28"/>
  <c r="H116" i="28"/>
  <c r="G116" i="28"/>
  <c r="E116" i="28"/>
  <c r="D116" i="28"/>
  <c r="O115" i="28"/>
  <c r="L115" i="28"/>
  <c r="I115" i="28"/>
  <c r="F115" i="28"/>
  <c r="C115" i="28" s="1"/>
  <c r="O114" i="28"/>
  <c r="L114" i="28"/>
  <c r="I114" i="28"/>
  <c r="F114" i="28"/>
  <c r="O113" i="28"/>
  <c r="O112" i="28" s="1"/>
  <c r="L113" i="28"/>
  <c r="I113" i="28"/>
  <c r="F113" i="28"/>
  <c r="F112" i="28" s="1"/>
  <c r="N112" i="28"/>
  <c r="M112" i="28"/>
  <c r="L112" i="28"/>
  <c r="K112" i="28"/>
  <c r="J112" i="28"/>
  <c r="H112" i="28"/>
  <c r="G112" i="28"/>
  <c r="E112" i="28"/>
  <c r="D112" i="28"/>
  <c r="O111" i="28"/>
  <c r="L111" i="28"/>
  <c r="I111" i="28"/>
  <c r="F111" i="28"/>
  <c r="O110" i="28"/>
  <c r="L110" i="28"/>
  <c r="I110" i="28"/>
  <c r="F110" i="28"/>
  <c r="O109" i="28"/>
  <c r="L109" i="28"/>
  <c r="C109" i="28" s="1"/>
  <c r="I109" i="28"/>
  <c r="F109" i="28"/>
  <c r="O108" i="28"/>
  <c r="L108" i="28"/>
  <c r="I108" i="28"/>
  <c r="F108" i="28"/>
  <c r="O107" i="28"/>
  <c r="L107" i="28"/>
  <c r="I107" i="28"/>
  <c r="F107" i="28"/>
  <c r="O106" i="28"/>
  <c r="L106" i="28"/>
  <c r="I106" i="28"/>
  <c r="F106" i="28"/>
  <c r="O105" i="28"/>
  <c r="L105" i="28"/>
  <c r="I105" i="28"/>
  <c r="F105" i="28"/>
  <c r="C105" i="28"/>
  <c r="O104" i="28"/>
  <c r="L104" i="28"/>
  <c r="I104" i="28"/>
  <c r="I103" i="28" s="1"/>
  <c r="F104" i="28"/>
  <c r="N103" i="28"/>
  <c r="M103" i="28"/>
  <c r="K103" i="28"/>
  <c r="J103" i="28"/>
  <c r="H103" i="28"/>
  <c r="G103" i="28"/>
  <c r="E103" i="28"/>
  <c r="D103" i="28"/>
  <c r="O102" i="28"/>
  <c r="L102" i="28"/>
  <c r="I102" i="28"/>
  <c r="C102" i="28" s="1"/>
  <c r="F102" i="28"/>
  <c r="O101" i="28"/>
  <c r="L101" i="28"/>
  <c r="I101" i="28"/>
  <c r="F101" i="28"/>
  <c r="C101" i="28" s="1"/>
  <c r="O100" i="28"/>
  <c r="L100" i="28"/>
  <c r="I100" i="28"/>
  <c r="F100" i="28"/>
  <c r="O99" i="28"/>
  <c r="L99" i="28"/>
  <c r="I99" i="28"/>
  <c r="F99" i="28"/>
  <c r="O98" i="28"/>
  <c r="L98" i="28"/>
  <c r="I98" i="28"/>
  <c r="F98" i="28"/>
  <c r="O97" i="28"/>
  <c r="L97" i="28"/>
  <c r="C97" i="28" s="1"/>
  <c r="I97" i="28"/>
  <c r="F97" i="28"/>
  <c r="O96" i="28"/>
  <c r="O95" i="28" s="1"/>
  <c r="L96" i="28"/>
  <c r="I96" i="28"/>
  <c r="F96" i="28"/>
  <c r="N95" i="28"/>
  <c r="M95" i="28"/>
  <c r="K95" i="28"/>
  <c r="J95" i="28"/>
  <c r="I95" i="28"/>
  <c r="H95" i="28"/>
  <c r="G95" i="28"/>
  <c r="E95" i="28"/>
  <c r="D95" i="28"/>
  <c r="O94" i="28"/>
  <c r="L94" i="28"/>
  <c r="I94" i="28"/>
  <c r="F94" i="28"/>
  <c r="O93" i="28"/>
  <c r="L93" i="28"/>
  <c r="I93" i="28"/>
  <c r="F93" i="28"/>
  <c r="C93" i="28" s="1"/>
  <c r="O92" i="28"/>
  <c r="L92" i="28"/>
  <c r="I92" i="28"/>
  <c r="F92" i="28"/>
  <c r="O91" i="28"/>
  <c r="L91" i="28"/>
  <c r="I91" i="28"/>
  <c r="F91" i="28"/>
  <c r="O90" i="28"/>
  <c r="L90" i="28"/>
  <c r="L89" i="28" s="1"/>
  <c r="I90" i="28"/>
  <c r="C90" i="28" s="1"/>
  <c r="F90" i="28"/>
  <c r="N89" i="28"/>
  <c r="M89" i="28"/>
  <c r="K89" i="28"/>
  <c r="J89" i="28"/>
  <c r="H89" i="28"/>
  <c r="G89" i="28"/>
  <c r="E89" i="28"/>
  <c r="D89" i="28"/>
  <c r="O88" i="28"/>
  <c r="L88" i="28"/>
  <c r="I88" i="28"/>
  <c r="F88" i="28"/>
  <c r="O87" i="28"/>
  <c r="L87" i="28"/>
  <c r="I87" i="28"/>
  <c r="F87" i="28"/>
  <c r="O86" i="28"/>
  <c r="L86" i="28"/>
  <c r="I86" i="28"/>
  <c r="F86" i="28"/>
  <c r="O85" i="28"/>
  <c r="O84" i="28" s="1"/>
  <c r="L85" i="28"/>
  <c r="I85" i="28"/>
  <c r="F85" i="28"/>
  <c r="F84" i="28" s="1"/>
  <c r="N84" i="28"/>
  <c r="M84" i="28"/>
  <c r="L84" i="28"/>
  <c r="K84" i="28"/>
  <c r="J84" i="28"/>
  <c r="H84" i="28"/>
  <c r="G84" i="28"/>
  <c r="E84" i="28"/>
  <c r="D84" i="28"/>
  <c r="E83" i="28"/>
  <c r="O82" i="28"/>
  <c r="L82" i="28"/>
  <c r="I82" i="28"/>
  <c r="F82" i="28"/>
  <c r="O81" i="28"/>
  <c r="O80" i="28" s="1"/>
  <c r="L81" i="28"/>
  <c r="I81" i="28"/>
  <c r="F81" i="28"/>
  <c r="F80" i="28" s="1"/>
  <c r="N80" i="28"/>
  <c r="M80" i="28"/>
  <c r="L80" i="28"/>
  <c r="K80" i="28"/>
  <c r="J80" i="28"/>
  <c r="H80" i="28"/>
  <c r="G80" i="28"/>
  <c r="E80" i="28"/>
  <c r="D80" i="28"/>
  <c r="O79" i="28"/>
  <c r="L79" i="28"/>
  <c r="I79" i="28"/>
  <c r="F79" i="28"/>
  <c r="O78" i="28"/>
  <c r="L78" i="28"/>
  <c r="L77" i="28" s="1"/>
  <c r="L76" i="28" s="1"/>
  <c r="I78" i="28"/>
  <c r="F78" i="28"/>
  <c r="O77" i="28"/>
  <c r="O76" i="28" s="1"/>
  <c r="N77" i="28"/>
  <c r="N76" i="28" s="1"/>
  <c r="M77" i="28"/>
  <c r="K77" i="28"/>
  <c r="J77" i="28"/>
  <c r="J76" i="28" s="1"/>
  <c r="H77" i="28"/>
  <c r="H76" i="28" s="1"/>
  <c r="G77" i="28"/>
  <c r="F77" i="28"/>
  <c r="E77" i="28"/>
  <c r="D77" i="28"/>
  <c r="M76" i="28"/>
  <c r="E76" i="28"/>
  <c r="D76" i="28"/>
  <c r="O74" i="28"/>
  <c r="L74" i="28"/>
  <c r="I74" i="28"/>
  <c r="F74" i="28"/>
  <c r="O73" i="28"/>
  <c r="L73" i="28"/>
  <c r="I73" i="28"/>
  <c r="F73" i="28"/>
  <c r="C73" i="28" s="1"/>
  <c r="O72" i="28"/>
  <c r="L72" i="28"/>
  <c r="I72" i="28"/>
  <c r="F72" i="28"/>
  <c r="O71" i="28"/>
  <c r="L71" i="28"/>
  <c r="I71" i="28"/>
  <c r="F71" i="28"/>
  <c r="O70" i="28"/>
  <c r="L70" i="28"/>
  <c r="L69" i="28" s="1"/>
  <c r="I70" i="28"/>
  <c r="F70" i="28"/>
  <c r="O69" i="28"/>
  <c r="N69" i="28"/>
  <c r="N67" i="28" s="1"/>
  <c r="M69" i="28"/>
  <c r="M67" i="28" s="1"/>
  <c r="K69" i="28"/>
  <c r="K67" i="28" s="1"/>
  <c r="J69" i="28"/>
  <c r="J67" i="28" s="1"/>
  <c r="H69" i="28"/>
  <c r="G69" i="28"/>
  <c r="G67" i="28" s="1"/>
  <c r="E69" i="28"/>
  <c r="D69" i="28"/>
  <c r="O68" i="28"/>
  <c r="L68" i="28"/>
  <c r="I68" i="28"/>
  <c r="F68" i="28"/>
  <c r="H67" i="28"/>
  <c r="E67" i="28"/>
  <c r="D67" i="28"/>
  <c r="O66" i="28"/>
  <c r="L66" i="28"/>
  <c r="I66" i="28"/>
  <c r="F66" i="28"/>
  <c r="O65" i="28"/>
  <c r="L65" i="28"/>
  <c r="C65" i="28" s="1"/>
  <c r="I65" i="28"/>
  <c r="F65" i="28"/>
  <c r="O64" i="28"/>
  <c r="L64" i="28"/>
  <c r="I64" i="28"/>
  <c r="F64" i="28"/>
  <c r="O63" i="28"/>
  <c r="L63" i="28"/>
  <c r="I63" i="28"/>
  <c r="F63" i="28"/>
  <c r="O62" i="28"/>
  <c r="L62" i="28"/>
  <c r="I62" i="28"/>
  <c r="F62" i="28"/>
  <c r="O61" i="28"/>
  <c r="L61" i="28"/>
  <c r="I61" i="28"/>
  <c r="F61" i="28"/>
  <c r="C61" i="28"/>
  <c r="O60" i="28"/>
  <c r="L60" i="28"/>
  <c r="I60" i="28"/>
  <c r="F60" i="28"/>
  <c r="C60" i="28" s="1"/>
  <c r="O59" i="28"/>
  <c r="L59" i="28"/>
  <c r="I59" i="28"/>
  <c r="F59" i="28"/>
  <c r="C59" i="28" s="1"/>
  <c r="N58" i="28"/>
  <c r="M58" i="28"/>
  <c r="K58" i="28"/>
  <c r="J58" i="28"/>
  <c r="J54" i="28" s="1"/>
  <c r="J53" i="28" s="1"/>
  <c r="H58" i="28"/>
  <c r="G58" i="28"/>
  <c r="E58" i="28"/>
  <c r="D58" i="28"/>
  <c r="O57" i="28"/>
  <c r="L57" i="28"/>
  <c r="I57" i="28"/>
  <c r="F57" i="28"/>
  <c r="C57" i="28" s="1"/>
  <c r="O56" i="28"/>
  <c r="L56" i="28"/>
  <c r="I56" i="28"/>
  <c r="I55" i="28" s="1"/>
  <c r="F56" i="28"/>
  <c r="N55" i="28"/>
  <c r="M55" i="28"/>
  <c r="M54" i="28" s="1"/>
  <c r="L55" i="28"/>
  <c r="K55" i="28"/>
  <c r="J55" i="28"/>
  <c r="H55" i="28"/>
  <c r="H54" i="28" s="1"/>
  <c r="H53" i="28" s="1"/>
  <c r="G55" i="28"/>
  <c r="E55" i="28"/>
  <c r="E54" i="28" s="1"/>
  <c r="D55" i="28"/>
  <c r="D54" i="28" s="1"/>
  <c r="D53" i="28" s="1"/>
  <c r="N54" i="28"/>
  <c r="N53" i="28" s="1"/>
  <c r="K54" i="28"/>
  <c r="G54" i="28"/>
  <c r="K53" i="28"/>
  <c r="G53" i="28"/>
  <c r="O47" i="28"/>
  <c r="C47" i="28"/>
  <c r="O46" i="28"/>
  <c r="O45" i="28" s="1"/>
  <c r="C45" i="28" s="1"/>
  <c r="C46" i="28"/>
  <c r="N45" i="28"/>
  <c r="M45" i="28"/>
  <c r="L44" i="28"/>
  <c r="L43" i="28" s="1"/>
  <c r="I44" i="28"/>
  <c r="F44" i="28"/>
  <c r="K43" i="28"/>
  <c r="J43" i="28"/>
  <c r="H43" i="28"/>
  <c r="G43" i="28"/>
  <c r="F43" i="28"/>
  <c r="E43" i="28"/>
  <c r="D43" i="28"/>
  <c r="F42" i="28"/>
  <c r="F41" i="28" s="1"/>
  <c r="C41" i="28" s="1"/>
  <c r="C42" i="28"/>
  <c r="E41" i="28"/>
  <c r="D41" i="28"/>
  <c r="L40" i="28"/>
  <c r="C40" i="28" s="1"/>
  <c r="L39" i="28"/>
  <c r="C39" i="28"/>
  <c r="L38" i="28"/>
  <c r="C38" i="28" s="1"/>
  <c r="L37" i="28"/>
  <c r="C37" i="28"/>
  <c r="L36" i="28"/>
  <c r="C36" i="28" s="1"/>
  <c r="K36" i="28"/>
  <c r="J36" i="28"/>
  <c r="L35" i="28"/>
  <c r="C35" i="28"/>
  <c r="L34" i="28"/>
  <c r="C34" i="28" s="1"/>
  <c r="K33" i="28"/>
  <c r="J33" i="28"/>
  <c r="L32" i="28"/>
  <c r="L31" i="28" s="1"/>
  <c r="K31" i="28"/>
  <c r="J31" i="28"/>
  <c r="C31" i="28"/>
  <c r="L30" i="28"/>
  <c r="C30" i="28" s="1"/>
  <c r="L29" i="28"/>
  <c r="C29" i="28" s="1"/>
  <c r="L28" i="28"/>
  <c r="C28" i="28" s="1"/>
  <c r="K27" i="28"/>
  <c r="J27" i="28"/>
  <c r="J26" i="28" s="1"/>
  <c r="F25" i="28"/>
  <c r="C25" i="28" s="1"/>
  <c r="I24" i="28"/>
  <c r="F24" i="28"/>
  <c r="O23" i="28"/>
  <c r="L23" i="28"/>
  <c r="I23" i="28"/>
  <c r="F23" i="28"/>
  <c r="O22" i="28"/>
  <c r="O21" i="28" s="1"/>
  <c r="L22" i="28"/>
  <c r="I22" i="28"/>
  <c r="C22" i="28" s="1"/>
  <c r="F22" i="28"/>
  <c r="F21" i="28" s="1"/>
  <c r="N21" i="28"/>
  <c r="N289" i="28" s="1"/>
  <c r="N288" i="28" s="1"/>
  <c r="M21" i="28"/>
  <c r="M289" i="28" s="1"/>
  <c r="M288" i="28" s="1"/>
  <c r="L21" i="28"/>
  <c r="L289" i="28" s="1"/>
  <c r="K21" i="28"/>
  <c r="K289" i="28" s="1"/>
  <c r="K288" i="28" s="1"/>
  <c r="J21" i="28"/>
  <c r="J289" i="28" s="1"/>
  <c r="J288" i="28" s="1"/>
  <c r="I21" i="28"/>
  <c r="I289" i="28" s="1"/>
  <c r="H21" i="28"/>
  <c r="H289" i="28" s="1"/>
  <c r="H288" i="28" s="1"/>
  <c r="G21" i="28"/>
  <c r="G289" i="28" s="1"/>
  <c r="G288" i="28" s="1"/>
  <c r="E21" i="28"/>
  <c r="E289" i="28" s="1"/>
  <c r="E288" i="28" s="1"/>
  <c r="D21" i="28"/>
  <c r="D289" i="28" s="1"/>
  <c r="D288" i="28" s="1"/>
  <c r="M20" i="28"/>
  <c r="E20" i="28"/>
  <c r="O298" i="27"/>
  <c r="L298" i="27"/>
  <c r="C298" i="27" s="1"/>
  <c r="I298" i="27"/>
  <c r="F298" i="27"/>
  <c r="O297" i="27"/>
  <c r="L297" i="27"/>
  <c r="C297" i="27" s="1"/>
  <c r="I297" i="27"/>
  <c r="F297" i="27"/>
  <c r="O296" i="27"/>
  <c r="L296" i="27"/>
  <c r="I296" i="27"/>
  <c r="F296" i="27"/>
  <c r="C296" i="27" s="1"/>
  <c r="O295" i="27"/>
  <c r="L295" i="27"/>
  <c r="I295" i="27"/>
  <c r="F295" i="27"/>
  <c r="C295" i="27" s="1"/>
  <c r="O294" i="27"/>
  <c r="L294" i="27"/>
  <c r="I294" i="27"/>
  <c r="F294" i="27"/>
  <c r="O293" i="27"/>
  <c r="L293" i="27"/>
  <c r="I293" i="27"/>
  <c r="F293" i="27"/>
  <c r="C293" i="27" s="1"/>
  <c r="O292" i="27"/>
  <c r="L292" i="27"/>
  <c r="I292" i="27"/>
  <c r="F292" i="27"/>
  <c r="C292" i="27" s="1"/>
  <c r="O291" i="27"/>
  <c r="L291" i="27"/>
  <c r="L290" i="27" s="1"/>
  <c r="I291" i="27"/>
  <c r="I290" i="27" s="1"/>
  <c r="F291" i="27"/>
  <c r="C291" i="27" s="1"/>
  <c r="N290" i="27"/>
  <c r="M290" i="27"/>
  <c r="K290" i="27"/>
  <c r="J290" i="27"/>
  <c r="H290" i="27"/>
  <c r="G290" i="27"/>
  <c r="F290" i="27"/>
  <c r="E290" i="27"/>
  <c r="D290" i="27"/>
  <c r="O285" i="27"/>
  <c r="L285" i="27"/>
  <c r="C285" i="27" s="1"/>
  <c r="I285" i="27"/>
  <c r="F285" i="27"/>
  <c r="O284" i="27"/>
  <c r="O283" i="27" s="1"/>
  <c r="L284" i="27"/>
  <c r="I284" i="27"/>
  <c r="F284" i="27"/>
  <c r="F283" i="27" s="1"/>
  <c r="N283" i="27"/>
  <c r="M283" i="27"/>
  <c r="L283" i="27"/>
  <c r="K283" i="27"/>
  <c r="J283" i="27"/>
  <c r="I283" i="27"/>
  <c r="H283" i="27"/>
  <c r="G283" i="27"/>
  <c r="E283" i="27"/>
  <c r="D283" i="27"/>
  <c r="O282" i="27"/>
  <c r="L282" i="27"/>
  <c r="I282" i="27"/>
  <c r="I281" i="27" s="1"/>
  <c r="F282" i="27"/>
  <c r="O281" i="27"/>
  <c r="N281" i="27"/>
  <c r="M281" i="27"/>
  <c r="K281" i="27"/>
  <c r="J281" i="27"/>
  <c r="H281" i="27"/>
  <c r="G281" i="27"/>
  <c r="F281" i="27"/>
  <c r="E281" i="27"/>
  <c r="D281" i="27"/>
  <c r="O280" i="27"/>
  <c r="L280" i="27"/>
  <c r="I280" i="27"/>
  <c r="F280" i="27"/>
  <c r="C280" i="27" s="1"/>
  <c r="O279" i="27"/>
  <c r="L279" i="27"/>
  <c r="I279" i="27"/>
  <c r="F279" i="27"/>
  <c r="C279" i="27" s="1"/>
  <c r="O278" i="27"/>
  <c r="L278" i="27"/>
  <c r="I278" i="27"/>
  <c r="F278" i="27"/>
  <c r="O277" i="27"/>
  <c r="O276" i="27" s="1"/>
  <c r="L277" i="27"/>
  <c r="I277" i="27"/>
  <c r="F277" i="27"/>
  <c r="F276" i="27" s="1"/>
  <c r="N276" i="27"/>
  <c r="M276" i="27"/>
  <c r="L276" i="27"/>
  <c r="K276" i="27"/>
  <c r="J276" i="27"/>
  <c r="H276" i="27"/>
  <c r="G276" i="27"/>
  <c r="E276" i="27"/>
  <c r="D276" i="27"/>
  <c r="O275" i="27"/>
  <c r="L275" i="27"/>
  <c r="I275" i="27"/>
  <c r="F275" i="27"/>
  <c r="O274" i="27"/>
  <c r="L274" i="27"/>
  <c r="C274" i="27" s="1"/>
  <c r="I274" i="27"/>
  <c r="F274" i="27"/>
  <c r="O273" i="27"/>
  <c r="O272" i="27" s="1"/>
  <c r="L273" i="27"/>
  <c r="L272" i="27" s="1"/>
  <c r="I273" i="27"/>
  <c r="C273" i="27" s="1"/>
  <c r="F273" i="27"/>
  <c r="F272" i="27" s="1"/>
  <c r="N272" i="27"/>
  <c r="M272" i="27"/>
  <c r="M270" i="27" s="1"/>
  <c r="M269" i="27" s="1"/>
  <c r="K272" i="27"/>
  <c r="J272" i="27"/>
  <c r="I272" i="27"/>
  <c r="H272" i="27"/>
  <c r="H270" i="27" s="1"/>
  <c r="H269" i="27" s="1"/>
  <c r="G272" i="27"/>
  <c r="E272" i="27"/>
  <c r="E270" i="27" s="1"/>
  <c r="E269" i="27" s="1"/>
  <c r="D272" i="27"/>
  <c r="D270" i="27" s="1"/>
  <c r="D269" i="27" s="1"/>
  <c r="O271" i="27"/>
  <c r="L271" i="27"/>
  <c r="I271" i="27"/>
  <c r="F271" i="27"/>
  <c r="C271" i="27" s="1"/>
  <c r="N270" i="27"/>
  <c r="N269" i="27" s="1"/>
  <c r="K270" i="27"/>
  <c r="J270" i="27"/>
  <c r="J269" i="27" s="1"/>
  <c r="G270" i="27"/>
  <c r="G269" i="27" s="1"/>
  <c r="K269" i="27"/>
  <c r="O268" i="27"/>
  <c r="L268" i="27"/>
  <c r="I268" i="27"/>
  <c r="F268" i="27"/>
  <c r="O267" i="27"/>
  <c r="L267" i="27"/>
  <c r="I267" i="27"/>
  <c r="F267" i="27"/>
  <c r="O266" i="27"/>
  <c r="L266" i="27"/>
  <c r="C266" i="27" s="1"/>
  <c r="I266" i="27"/>
  <c r="F266" i="27"/>
  <c r="O265" i="27"/>
  <c r="O264" i="27" s="1"/>
  <c r="L265" i="27"/>
  <c r="L264" i="27" s="1"/>
  <c r="I265" i="27"/>
  <c r="F265" i="27"/>
  <c r="F264" i="27" s="1"/>
  <c r="N264" i="27"/>
  <c r="M264" i="27"/>
  <c r="K264" i="27"/>
  <c r="J264" i="27"/>
  <c r="H264" i="27"/>
  <c r="G264" i="27"/>
  <c r="E264" i="27"/>
  <c r="D264" i="27"/>
  <c r="O263" i="27"/>
  <c r="L263" i="27"/>
  <c r="I263" i="27"/>
  <c r="F263" i="27"/>
  <c r="C263" i="27" s="1"/>
  <c r="O262" i="27"/>
  <c r="L262" i="27"/>
  <c r="I262" i="27"/>
  <c r="F262" i="27"/>
  <c r="O261" i="27"/>
  <c r="O260" i="27" s="1"/>
  <c r="O259" i="27" s="1"/>
  <c r="L261" i="27"/>
  <c r="I261" i="27"/>
  <c r="F261" i="27"/>
  <c r="F260" i="27" s="1"/>
  <c r="C261" i="27"/>
  <c r="N260" i="27"/>
  <c r="M260" i="27"/>
  <c r="L260" i="27"/>
  <c r="K260" i="27"/>
  <c r="K259" i="27" s="1"/>
  <c r="J260" i="27"/>
  <c r="H260" i="27"/>
  <c r="H259" i="27" s="1"/>
  <c r="G260" i="27"/>
  <c r="G259" i="27" s="1"/>
  <c r="E260" i="27"/>
  <c r="E259" i="27" s="1"/>
  <c r="D260" i="27"/>
  <c r="D259" i="27" s="1"/>
  <c r="N259" i="27"/>
  <c r="M259" i="27"/>
  <c r="J259" i="27"/>
  <c r="O258" i="27"/>
  <c r="L258" i="27"/>
  <c r="C258" i="27" s="1"/>
  <c r="I258" i="27"/>
  <c r="F258" i="27"/>
  <c r="O257" i="27"/>
  <c r="L257" i="27"/>
  <c r="I257" i="27"/>
  <c r="F257" i="27"/>
  <c r="C257" i="27" s="1"/>
  <c r="O256" i="27"/>
  <c r="L256" i="27"/>
  <c r="I256" i="27"/>
  <c r="F256" i="27"/>
  <c r="C256" i="27" s="1"/>
  <c r="O255" i="27"/>
  <c r="L255" i="27"/>
  <c r="I255" i="27"/>
  <c r="F255" i="27"/>
  <c r="C255" i="27" s="1"/>
  <c r="O254" i="27"/>
  <c r="L254" i="27"/>
  <c r="I254" i="27"/>
  <c r="F254" i="27"/>
  <c r="O253" i="27"/>
  <c r="O252" i="27" s="1"/>
  <c r="O251" i="27" s="1"/>
  <c r="L253" i="27"/>
  <c r="I253" i="27"/>
  <c r="F253" i="27"/>
  <c r="F252" i="27" s="1"/>
  <c r="C253" i="27"/>
  <c r="N252" i="27"/>
  <c r="M252" i="27"/>
  <c r="L252" i="27"/>
  <c r="L251" i="27" s="1"/>
  <c r="K252" i="27"/>
  <c r="K251" i="27" s="1"/>
  <c r="J252" i="27"/>
  <c r="H252" i="27"/>
  <c r="H251" i="27" s="1"/>
  <c r="G252" i="27"/>
  <c r="G251" i="27" s="1"/>
  <c r="E252" i="27"/>
  <c r="E251" i="27" s="1"/>
  <c r="D252" i="27"/>
  <c r="D251" i="27" s="1"/>
  <c r="N251" i="27"/>
  <c r="M251" i="27"/>
  <c r="J251" i="27"/>
  <c r="O250" i="27"/>
  <c r="L250" i="27"/>
  <c r="C250" i="27" s="1"/>
  <c r="I250" i="27"/>
  <c r="F250" i="27"/>
  <c r="O249" i="27"/>
  <c r="L249" i="27"/>
  <c r="I249" i="27"/>
  <c r="C249" i="27" s="1"/>
  <c r="F249" i="27"/>
  <c r="O248" i="27"/>
  <c r="L248" i="27"/>
  <c r="I248" i="27"/>
  <c r="F248" i="27"/>
  <c r="O247" i="27"/>
  <c r="L247" i="27"/>
  <c r="L246" i="27" s="1"/>
  <c r="I247" i="27"/>
  <c r="F247" i="27"/>
  <c r="F246" i="27" s="1"/>
  <c r="N246" i="27"/>
  <c r="M246" i="27"/>
  <c r="K246" i="27"/>
  <c r="J246" i="27"/>
  <c r="H246" i="27"/>
  <c r="G246" i="27"/>
  <c r="E246" i="27"/>
  <c r="D246" i="27"/>
  <c r="O245" i="27"/>
  <c r="L245" i="27"/>
  <c r="I245" i="27"/>
  <c r="F245" i="27"/>
  <c r="C245" i="27" s="1"/>
  <c r="O244" i="27"/>
  <c r="L244" i="27"/>
  <c r="I244" i="27"/>
  <c r="F244" i="27"/>
  <c r="C244" i="27" s="1"/>
  <c r="O243" i="27"/>
  <c r="L243" i="27"/>
  <c r="I243" i="27"/>
  <c r="F243" i="27"/>
  <c r="C243" i="27" s="1"/>
  <c r="O242" i="27"/>
  <c r="L242" i="27"/>
  <c r="I242" i="27"/>
  <c r="F242" i="27"/>
  <c r="O241" i="27"/>
  <c r="L241" i="27"/>
  <c r="I241" i="27"/>
  <c r="F241" i="27"/>
  <c r="C241" i="27" s="1"/>
  <c r="O240" i="27"/>
  <c r="L240" i="27"/>
  <c r="I240" i="27"/>
  <c r="F240" i="27"/>
  <c r="O239" i="27"/>
  <c r="L239" i="27"/>
  <c r="L238" i="27" s="1"/>
  <c r="I239" i="27"/>
  <c r="I238" i="27" s="1"/>
  <c r="F239" i="27"/>
  <c r="N238" i="27"/>
  <c r="M238" i="27"/>
  <c r="K238" i="27"/>
  <c r="J238" i="27"/>
  <c r="H238" i="27"/>
  <c r="G238" i="27"/>
  <c r="F238" i="27"/>
  <c r="E238" i="27"/>
  <c r="D238" i="27"/>
  <c r="O237" i="27"/>
  <c r="L237" i="27"/>
  <c r="I237" i="27"/>
  <c r="F237" i="27"/>
  <c r="C237" i="27" s="1"/>
  <c r="O236" i="27"/>
  <c r="O235" i="27" s="1"/>
  <c r="L236" i="27"/>
  <c r="I236" i="27"/>
  <c r="I235" i="27" s="1"/>
  <c r="F236" i="27"/>
  <c r="N235" i="27"/>
  <c r="M235" i="27"/>
  <c r="L235" i="27"/>
  <c r="K235" i="27"/>
  <c r="J235" i="27"/>
  <c r="H235" i="27"/>
  <c r="G235" i="27"/>
  <c r="E235" i="27"/>
  <c r="D235" i="27"/>
  <c r="O234" i="27"/>
  <c r="L234" i="27"/>
  <c r="I234" i="27"/>
  <c r="I233" i="27" s="1"/>
  <c r="F234" i="27"/>
  <c r="O233" i="27"/>
  <c r="N233" i="27"/>
  <c r="M233" i="27"/>
  <c r="K233" i="27"/>
  <c r="K231" i="27" s="1"/>
  <c r="K230" i="27" s="1"/>
  <c r="J233" i="27"/>
  <c r="H233" i="27"/>
  <c r="H231" i="27" s="1"/>
  <c r="G233" i="27"/>
  <c r="G231" i="27" s="1"/>
  <c r="G230" i="27" s="1"/>
  <c r="F233" i="27"/>
  <c r="E233" i="27"/>
  <c r="D233" i="27"/>
  <c r="D231" i="27" s="1"/>
  <c r="O232" i="27"/>
  <c r="L232" i="27"/>
  <c r="I232" i="27"/>
  <c r="F232" i="27"/>
  <c r="M231" i="27"/>
  <c r="M230" i="27" s="1"/>
  <c r="E231" i="27"/>
  <c r="O229" i="27"/>
  <c r="L229" i="27"/>
  <c r="I229" i="27"/>
  <c r="F229" i="27"/>
  <c r="C229" i="27" s="1"/>
  <c r="O228" i="27"/>
  <c r="O227" i="27" s="1"/>
  <c r="L228" i="27"/>
  <c r="L227" i="27" s="1"/>
  <c r="I228" i="27"/>
  <c r="F228" i="27"/>
  <c r="F227" i="27" s="1"/>
  <c r="N227" i="27"/>
  <c r="M227" i="27"/>
  <c r="K227" i="27"/>
  <c r="J227" i="27"/>
  <c r="I227" i="27"/>
  <c r="H227" i="27"/>
  <c r="G227" i="27"/>
  <c r="E227" i="27"/>
  <c r="D227" i="27"/>
  <c r="O226" i="27"/>
  <c r="L226" i="27"/>
  <c r="I226" i="27"/>
  <c r="F226" i="27"/>
  <c r="O225" i="27"/>
  <c r="L225" i="27"/>
  <c r="I225" i="27"/>
  <c r="F225" i="27"/>
  <c r="C225" i="27" s="1"/>
  <c r="O224" i="27"/>
  <c r="L224" i="27"/>
  <c r="I224" i="27"/>
  <c r="F224" i="27"/>
  <c r="O223" i="27"/>
  <c r="L223" i="27"/>
  <c r="I223" i="27"/>
  <c r="F223" i="27"/>
  <c r="O222" i="27"/>
  <c r="L222" i="27"/>
  <c r="I222" i="27"/>
  <c r="F222" i="27"/>
  <c r="O221" i="27"/>
  <c r="L221" i="27"/>
  <c r="I221" i="27"/>
  <c r="C221" i="27" s="1"/>
  <c r="F221" i="27"/>
  <c r="O220" i="27"/>
  <c r="L220" i="27"/>
  <c r="I220" i="27"/>
  <c r="F220" i="27"/>
  <c r="O219" i="27"/>
  <c r="L219" i="27"/>
  <c r="I219" i="27"/>
  <c r="F219" i="27"/>
  <c r="O218" i="27"/>
  <c r="L218" i="27"/>
  <c r="C218" i="27" s="1"/>
  <c r="I218" i="27"/>
  <c r="F218" i="27"/>
  <c r="O217" i="27"/>
  <c r="O216" i="27" s="1"/>
  <c r="L217" i="27"/>
  <c r="C217" i="27" s="1"/>
  <c r="I217" i="27"/>
  <c r="F217" i="27"/>
  <c r="F216" i="27" s="1"/>
  <c r="N216" i="27"/>
  <c r="M216" i="27"/>
  <c r="L216" i="27"/>
  <c r="K216" i="27"/>
  <c r="J216" i="27"/>
  <c r="H216" i="27"/>
  <c r="G216" i="27"/>
  <c r="E216" i="27"/>
  <c r="D216" i="27"/>
  <c r="O215" i="27"/>
  <c r="L215" i="27"/>
  <c r="I215" i="27"/>
  <c r="F215" i="27"/>
  <c r="O214" i="27"/>
  <c r="L214" i="27"/>
  <c r="C214" i="27" s="1"/>
  <c r="I214" i="27"/>
  <c r="F214" i="27"/>
  <c r="O213" i="27"/>
  <c r="L213" i="27"/>
  <c r="I213" i="27"/>
  <c r="F213" i="27"/>
  <c r="C213" i="27" s="1"/>
  <c r="O212" i="27"/>
  <c r="L212" i="27"/>
  <c r="I212" i="27"/>
  <c r="F212" i="27"/>
  <c r="O211" i="27"/>
  <c r="L211" i="27"/>
  <c r="I211" i="27"/>
  <c r="F211" i="27"/>
  <c r="O210" i="27"/>
  <c r="L210" i="27"/>
  <c r="I210" i="27"/>
  <c r="F210" i="27"/>
  <c r="O209" i="27"/>
  <c r="L209" i="27"/>
  <c r="I209" i="27"/>
  <c r="F209" i="27"/>
  <c r="C209" i="27"/>
  <c r="O208" i="27"/>
  <c r="L208" i="27"/>
  <c r="I208" i="27"/>
  <c r="F208" i="27"/>
  <c r="C208" i="27" s="1"/>
  <c r="O207" i="27"/>
  <c r="L207" i="27"/>
  <c r="I207" i="27"/>
  <c r="F207" i="27"/>
  <c r="C207" i="27" s="1"/>
  <c r="O206" i="27"/>
  <c r="L206" i="27"/>
  <c r="I206" i="27"/>
  <c r="I205" i="27" s="1"/>
  <c r="F206" i="27"/>
  <c r="O205" i="27"/>
  <c r="O204" i="27" s="1"/>
  <c r="N205" i="27"/>
  <c r="N204" i="27" s="1"/>
  <c r="M205" i="27"/>
  <c r="K205" i="27"/>
  <c r="K204" i="27" s="1"/>
  <c r="J205" i="27"/>
  <c r="J204" i="27" s="1"/>
  <c r="H205" i="27"/>
  <c r="G205" i="27"/>
  <c r="G204" i="27" s="1"/>
  <c r="E205" i="27"/>
  <c r="D205" i="27"/>
  <c r="D204" i="27" s="1"/>
  <c r="H204" i="27"/>
  <c r="O203" i="27"/>
  <c r="L203" i="27"/>
  <c r="I203" i="27"/>
  <c r="F203" i="27"/>
  <c r="C203" i="27" s="1"/>
  <c r="O202" i="27"/>
  <c r="L202" i="27"/>
  <c r="I202" i="27"/>
  <c r="F202" i="27"/>
  <c r="O201" i="27"/>
  <c r="L201" i="27"/>
  <c r="I201" i="27"/>
  <c r="F201" i="27"/>
  <c r="C201" i="27"/>
  <c r="O200" i="27"/>
  <c r="L200" i="27"/>
  <c r="I200" i="27"/>
  <c r="F200" i="27"/>
  <c r="C200" i="27" s="1"/>
  <c r="O199" i="27"/>
  <c r="L199" i="27"/>
  <c r="L198" i="27" s="1"/>
  <c r="I199" i="27"/>
  <c r="I198" i="27" s="1"/>
  <c r="F199" i="27"/>
  <c r="C199" i="27" s="1"/>
  <c r="O198" i="27"/>
  <c r="N198" i="27"/>
  <c r="N196" i="27" s="1"/>
  <c r="N195" i="27" s="1"/>
  <c r="M198" i="27"/>
  <c r="K198" i="27"/>
  <c r="K196" i="27" s="1"/>
  <c r="K195" i="27" s="1"/>
  <c r="J198" i="27"/>
  <c r="J196" i="27" s="1"/>
  <c r="J195" i="27" s="1"/>
  <c r="H198" i="27"/>
  <c r="G198" i="27"/>
  <c r="G196" i="27" s="1"/>
  <c r="G195" i="27" s="1"/>
  <c r="F198" i="27"/>
  <c r="E198" i="27"/>
  <c r="D198" i="27"/>
  <c r="O197" i="27"/>
  <c r="O196" i="27" s="1"/>
  <c r="O195" i="27" s="1"/>
  <c r="L197" i="27"/>
  <c r="I197" i="27"/>
  <c r="F197" i="27"/>
  <c r="F196" i="27" s="1"/>
  <c r="C197" i="27"/>
  <c r="M196" i="27"/>
  <c r="H196" i="27"/>
  <c r="H195" i="27" s="1"/>
  <c r="E196" i="27"/>
  <c r="D196" i="27"/>
  <c r="O193" i="27"/>
  <c r="O192" i="27" s="1"/>
  <c r="O191" i="27" s="1"/>
  <c r="L193" i="27"/>
  <c r="I193" i="27"/>
  <c r="F193" i="27"/>
  <c r="F192" i="27" s="1"/>
  <c r="C193" i="27"/>
  <c r="N192" i="27"/>
  <c r="M192" i="27"/>
  <c r="L192" i="27"/>
  <c r="L191" i="27" s="1"/>
  <c r="K192" i="27"/>
  <c r="K191" i="27" s="1"/>
  <c r="K187" i="27" s="1"/>
  <c r="J192" i="27"/>
  <c r="I192" i="27"/>
  <c r="H192" i="27"/>
  <c r="H191" i="27" s="1"/>
  <c r="G192" i="27"/>
  <c r="E192" i="27"/>
  <c r="D192" i="27"/>
  <c r="D191" i="27" s="1"/>
  <c r="N191" i="27"/>
  <c r="M191" i="27"/>
  <c r="J191" i="27"/>
  <c r="I191" i="27"/>
  <c r="G191" i="27"/>
  <c r="E191" i="27"/>
  <c r="O190" i="27"/>
  <c r="L190" i="27"/>
  <c r="I190" i="27"/>
  <c r="F190" i="27"/>
  <c r="O189" i="27"/>
  <c r="O188" i="27" s="1"/>
  <c r="O187" i="27" s="1"/>
  <c r="L189" i="27"/>
  <c r="I189" i="27"/>
  <c r="F189" i="27"/>
  <c r="F188" i="27" s="1"/>
  <c r="C189" i="27"/>
  <c r="N188" i="27"/>
  <c r="M188" i="27"/>
  <c r="L188" i="27"/>
  <c r="K188" i="27"/>
  <c r="J188" i="27"/>
  <c r="I188" i="27"/>
  <c r="H188" i="27"/>
  <c r="G188" i="27"/>
  <c r="E188" i="27"/>
  <c r="D188" i="27"/>
  <c r="N187" i="27"/>
  <c r="M187" i="27"/>
  <c r="J187" i="27"/>
  <c r="I187" i="27"/>
  <c r="G187" i="27"/>
  <c r="E187" i="27"/>
  <c r="O186" i="27"/>
  <c r="L186" i="27"/>
  <c r="I186" i="27"/>
  <c r="F186" i="27"/>
  <c r="O185" i="27"/>
  <c r="O184" i="27" s="1"/>
  <c r="L185" i="27"/>
  <c r="I185" i="27"/>
  <c r="F185" i="27"/>
  <c r="F184" i="27" s="1"/>
  <c r="C185" i="27"/>
  <c r="N184" i="27"/>
  <c r="M184" i="27"/>
  <c r="L184" i="27"/>
  <c r="K184" i="27"/>
  <c r="J184" i="27"/>
  <c r="I184" i="27"/>
  <c r="H184" i="27"/>
  <c r="G184" i="27"/>
  <c r="E184" i="27"/>
  <c r="D184" i="27"/>
  <c r="O183" i="27"/>
  <c r="L183" i="27"/>
  <c r="I183" i="27"/>
  <c r="F183" i="27"/>
  <c r="O182" i="27"/>
  <c r="L182" i="27"/>
  <c r="I182" i="27"/>
  <c r="F182" i="27"/>
  <c r="O181" i="27"/>
  <c r="O179" i="27" s="1"/>
  <c r="L181" i="27"/>
  <c r="I181" i="27"/>
  <c r="F181" i="27"/>
  <c r="C181" i="27"/>
  <c r="O180" i="27"/>
  <c r="L180" i="27"/>
  <c r="I180" i="27"/>
  <c r="I179" i="27" s="1"/>
  <c r="F180" i="27"/>
  <c r="F179" i="27" s="1"/>
  <c r="N179" i="27"/>
  <c r="M179" i="27"/>
  <c r="K179" i="27"/>
  <c r="J179" i="27"/>
  <c r="H179" i="27"/>
  <c r="G179" i="27"/>
  <c r="E179" i="27"/>
  <c r="D179" i="27"/>
  <c r="O178" i="27"/>
  <c r="L178" i="27"/>
  <c r="I178" i="27"/>
  <c r="F178" i="27"/>
  <c r="O177" i="27"/>
  <c r="L177" i="27"/>
  <c r="I177" i="27"/>
  <c r="C177" i="27" s="1"/>
  <c r="F177" i="27"/>
  <c r="O176" i="27"/>
  <c r="L176" i="27"/>
  <c r="I176" i="27"/>
  <c r="F176" i="27"/>
  <c r="F175" i="27" s="1"/>
  <c r="N175" i="27"/>
  <c r="M175" i="27"/>
  <c r="M174" i="27" s="1"/>
  <c r="M173" i="27" s="1"/>
  <c r="K175" i="27"/>
  <c r="J175" i="27"/>
  <c r="H175" i="27"/>
  <c r="H174" i="27" s="1"/>
  <c r="G175" i="27"/>
  <c r="E175" i="27"/>
  <c r="E174" i="27" s="1"/>
  <c r="E173" i="27" s="1"/>
  <c r="D175" i="27"/>
  <c r="D174" i="27" s="1"/>
  <c r="N174" i="27"/>
  <c r="N173" i="27" s="1"/>
  <c r="K174" i="27"/>
  <c r="J174" i="27"/>
  <c r="J173" i="27" s="1"/>
  <c r="G174" i="27"/>
  <c r="G173" i="27" s="1"/>
  <c r="K173" i="27"/>
  <c r="O172" i="27"/>
  <c r="L172" i="27"/>
  <c r="I172" i="27"/>
  <c r="F172" i="27"/>
  <c r="O171" i="27"/>
  <c r="L171" i="27"/>
  <c r="I171" i="27"/>
  <c r="F171" i="27"/>
  <c r="O170" i="27"/>
  <c r="L170" i="27"/>
  <c r="I170" i="27"/>
  <c r="F170" i="27"/>
  <c r="O169" i="27"/>
  <c r="O166" i="27" s="1"/>
  <c r="O165" i="27" s="1"/>
  <c r="L169" i="27"/>
  <c r="I169" i="27"/>
  <c r="F169" i="27"/>
  <c r="C169" i="27"/>
  <c r="O168" i="27"/>
  <c r="L168" i="27"/>
  <c r="I168" i="27"/>
  <c r="F168" i="27"/>
  <c r="C168" i="27" s="1"/>
  <c r="O167" i="27"/>
  <c r="L167" i="27"/>
  <c r="I167" i="27"/>
  <c r="F167" i="27"/>
  <c r="N166" i="27"/>
  <c r="N165" i="27" s="1"/>
  <c r="M166" i="27"/>
  <c r="K166" i="27"/>
  <c r="J166" i="27"/>
  <c r="J165" i="27" s="1"/>
  <c r="H166" i="27"/>
  <c r="G166" i="27"/>
  <c r="E166" i="27"/>
  <c r="D166" i="27"/>
  <c r="D165" i="27" s="1"/>
  <c r="M165" i="27"/>
  <c r="K165" i="27"/>
  <c r="H165" i="27"/>
  <c r="G165" i="27"/>
  <c r="E165" i="27"/>
  <c r="O164" i="27"/>
  <c r="L164" i="27"/>
  <c r="I164" i="27"/>
  <c r="F164" i="27"/>
  <c r="O163" i="27"/>
  <c r="L163" i="27"/>
  <c r="I163" i="27"/>
  <c r="F163" i="27"/>
  <c r="O162" i="27"/>
  <c r="L162" i="27"/>
  <c r="C162" i="27" s="1"/>
  <c r="I162" i="27"/>
  <c r="F162" i="27"/>
  <c r="O161" i="27"/>
  <c r="O160" i="27" s="1"/>
  <c r="L161" i="27"/>
  <c r="L160" i="27" s="1"/>
  <c r="I161" i="27"/>
  <c r="F161" i="27"/>
  <c r="F160" i="27" s="1"/>
  <c r="N160" i="27"/>
  <c r="M160" i="27"/>
  <c r="K160" i="27"/>
  <c r="J160" i="27"/>
  <c r="I160" i="27"/>
  <c r="H160" i="27"/>
  <c r="G160" i="27"/>
  <c r="E160" i="27"/>
  <c r="D160" i="27"/>
  <c r="O159" i="27"/>
  <c r="L159" i="27"/>
  <c r="I159" i="27"/>
  <c r="F159" i="27"/>
  <c r="O158" i="27"/>
  <c r="L158" i="27"/>
  <c r="I158" i="27"/>
  <c r="F158" i="27"/>
  <c r="O157" i="27"/>
  <c r="L157" i="27"/>
  <c r="I157" i="27"/>
  <c r="F157" i="27"/>
  <c r="C157" i="27" s="1"/>
  <c r="O156" i="27"/>
  <c r="L156" i="27"/>
  <c r="I156" i="27"/>
  <c r="F156" i="27"/>
  <c r="C156" i="27" s="1"/>
  <c r="O155" i="27"/>
  <c r="L155" i="27"/>
  <c r="I155" i="27"/>
  <c r="F155" i="27"/>
  <c r="O154" i="27"/>
  <c r="L154" i="27"/>
  <c r="I154" i="27"/>
  <c r="F154" i="27"/>
  <c r="O153" i="27"/>
  <c r="L153" i="27"/>
  <c r="I153" i="27"/>
  <c r="F153" i="27"/>
  <c r="C153" i="27" s="1"/>
  <c r="O152" i="27"/>
  <c r="L152" i="27"/>
  <c r="I152" i="27"/>
  <c r="F152" i="27"/>
  <c r="N151" i="27"/>
  <c r="M151" i="27"/>
  <c r="K151" i="27"/>
  <c r="J151" i="27"/>
  <c r="H151" i="27"/>
  <c r="G151" i="27"/>
  <c r="E151" i="27"/>
  <c r="D151" i="27"/>
  <c r="O150" i="27"/>
  <c r="L150" i="27"/>
  <c r="I150" i="27"/>
  <c r="F150" i="27"/>
  <c r="O149" i="27"/>
  <c r="L149" i="27"/>
  <c r="I149" i="27"/>
  <c r="F149" i="27"/>
  <c r="C149" i="27" s="1"/>
  <c r="O148" i="27"/>
  <c r="L148" i="27"/>
  <c r="I148" i="27"/>
  <c r="F148" i="27"/>
  <c r="O147" i="27"/>
  <c r="L147" i="27"/>
  <c r="I147" i="27"/>
  <c r="F147" i="27"/>
  <c r="O146" i="27"/>
  <c r="L146" i="27"/>
  <c r="I146" i="27"/>
  <c r="F146" i="27"/>
  <c r="O145" i="27"/>
  <c r="O144" i="27" s="1"/>
  <c r="L145" i="27"/>
  <c r="I145" i="27"/>
  <c r="F145" i="27"/>
  <c r="F144" i="27" s="1"/>
  <c r="N144" i="27"/>
  <c r="M144" i="27"/>
  <c r="K144" i="27"/>
  <c r="J144" i="27"/>
  <c r="H144" i="27"/>
  <c r="G144" i="27"/>
  <c r="E144" i="27"/>
  <c r="D144" i="27"/>
  <c r="O143" i="27"/>
  <c r="L143" i="27"/>
  <c r="I143" i="27"/>
  <c r="F143" i="27"/>
  <c r="O142" i="27"/>
  <c r="L142" i="27"/>
  <c r="I142" i="27"/>
  <c r="F142" i="27"/>
  <c r="O141" i="27"/>
  <c r="N141" i="27"/>
  <c r="M141" i="27"/>
  <c r="K141" i="27"/>
  <c r="J141" i="27"/>
  <c r="H141" i="27"/>
  <c r="G141" i="27"/>
  <c r="F141" i="27"/>
  <c r="E141" i="27"/>
  <c r="D141" i="27"/>
  <c r="O140" i="27"/>
  <c r="L140" i="27"/>
  <c r="I140" i="27"/>
  <c r="F140" i="27"/>
  <c r="O139" i="27"/>
  <c r="L139" i="27"/>
  <c r="I139" i="27"/>
  <c r="F139" i="27"/>
  <c r="O138" i="27"/>
  <c r="L138" i="27"/>
  <c r="I138" i="27"/>
  <c r="F138" i="27"/>
  <c r="O137" i="27"/>
  <c r="O136" i="27" s="1"/>
  <c r="L137" i="27"/>
  <c r="I137" i="27"/>
  <c r="F137" i="27"/>
  <c r="F136" i="27" s="1"/>
  <c r="C137" i="27"/>
  <c r="N136" i="27"/>
  <c r="M136" i="27"/>
  <c r="L136" i="27"/>
  <c r="K136" i="27"/>
  <c r="J136" i="27"/>
  <c r="H136" i="27"/>
  <c r="G136" i="27"/>
  <c r="E136" i="27"/>
  <c r="D136" i="27"/>
  <c r="O135" i="27"/>
  <c r="L135" i="27"/>
  <c r="I135" i="27"/>
  <c r="F135" i="27"/>
  <c r="O134" i="27"/>
  <c r="L134" i="27"/>
  <c r="I134" i="27"/>
  <c r="F134" i="27"/>
  <c r="O133" i="27"/>
  <c r="L133" i="27"/>
  <c r="I133" i="27"/>
  <c r="F133" i="27"/>
  <c r="C133" i="27" s="1"/>
  <c r="O132" i="27"/>
  <c r="L132" i="27"/>
  <c r="I132" i="27"/>
  <c r="I131" i="27" s="1"/>
  <c r="F132" i="27"/>
  <c r="N131" i="27"/>
  <c r="M131" i="27"/>
  <c r="M130" i="27" s="1"/>
  <c r="K131" i="27"/>
  <c r="J131" i="27"/>
  <c r="H131" i="27"/>
  <c r="G131" i="27"/>
  <c r="E131" i="27"/>
  <c r="E130" i="27" s="1"/>
  <c r="D131" i="27"/>
  <c r="N130" i="27"/>
  <c r="J130" i="27"/>
  <c r="O129" i="27"/>
  <c r="O128" i="27" s="1"/>
  <c r="L129" i="27"/>
  <c r="I129" i="27"/>
  <c r="F129" i="27"/>
  <c r="F128" i="27" s="1"/>
  <c r="N128" i="27"/>
  <c r="M128" i="27"/>
  <c r="L128" i="27"/>
  <c r="K128" i="27"/>
  <c r="J128" i="27"/>
  <c r="I128" i="27"/>
  <c r="H128" i="27"/>
  <c r="G128" i="27"/>
  <c r="E128" i="27"/>
  <c r="D128" i="27"/>
  <c r="O127" i="27"/>
  <c r="L127" i="27"/>
  <c r="I127" i="27"/>
  <c r="F127" i="27"/>
  <c r="O126" i="27"/>
  <c r="L126" i="27"/>
  <c r="I126" i="27"/>
  <c r="F126" i="27"/>
  <c r="O125" i="27"/>
  <c r="O122" i="27" s="1"/>
  <c r="L125" i="27"/>
  <c r="I125" i="27"/>
  <c r="F125" i="27"/>
  <c r="C125" i="27" s="1"/>
  <c r="O124" i="27"/>
  <c r="L124" i="27"/>
  <c r="I124" i="27"/>
  <c r="F124" i="27"/>
  <c r="O123" i="27"/>
  <c r="L123" i="27"/>
  <c r="I123" i="27"/>
  <c r="F123" i="27"/>
  <c r="N122" i="27"/>
  <c r="M122" i="27"/>
  <c r="K122" i="27"/>
  <c r="J122" i="27"/>
  <c r="H122" i="27"/>
  <c r="G122" i="27"/>
  <c r="E122" i="27"/>
  <c r="D122" i="27"/>
  <c r="O121" i="27"/>
  <c r="L121" i="27"/>
  <c r="I121" i="27"/>
  <c r="F121" i="27"/>
  <c r="C121" i="27" s="1"/>
  <c r="O120" i="27"/>
  <c r="L120" i="27"/>
  <c r="I120" i="27"/>
  <c r="F120" i="27"/>
  <c r="O119" i="27"/>
  <c r="L119" i="27"/>
  <c r="I119" i="27"/>
  <c r="F119" i="27"/>
  <c r="O118" i="27"/>
  <c r="L118" i="27"/>
  <c r="C118" i="27" s="1"/>
  <c r="I118" i="27"/>
  <c r="F118" i="27"/>
  <c r="O117" i="27"/>
  <c r="L117" i="27"/>
  <c r="I117" i="27"/>
  <c r="F117" i="27"/>
  <c r="F116" i="27" s="1"/>
  <c r="N116" i="27"/>
  <c r="M116" i="27"/>
  <c r="K116" i="27"/>
  <c r="J116" i="27"/>
  <c r="H116" i="27"/>
  <c r="G116" i="27"/>
  <c r="E116" i="27"/>
  <c r="D116" i="27"/>
  <c r="O115" i="27"/>
  <c r="L115" i="27"/>
  <c r="I115" i="27"/>
  <c r="F115" i="27"/>
  <c r="O114" i="27"/>
  <c r="L114" i="27"/>
  <c r="I114" i="27"/>
  <c r="F114" i="27"/>
  <c r="C114" i="27"/>
  <c r="O113" i="27"/>
  <c r="L113" i="27"/>
  <c r="L112" i="27" s="1"/>
  <c r="I113" i="27"/>
  <c r="F113" i="27"/>
  <c r="C113" i="27" s="1"/>
  <c r="N112" i="27"/>
  <c r="M112" i="27"/>
  <c r="K112" i="27"/>
  <c r="J112" i="27"/>
  <c r="I112" i="27"/>
  <c r="H112" i="27"/>
  <c r="G112" i="27"/>
  <c r="E112" i="27"/>
  <c r="D112" i="27"/>
  <c r="O111" i="27"/>
  <c r="L111" i="27"/>
  <c r="I111" i="27"/>
  <c r="F111" i="27"/>
  <c r="O110" i="27"/>
  <c r="L110" i="27"/>
  <c r="C110" i="27" s="1"/>
  <c r="I110" i="27"/>
  <c r="F110" i="27"/>
  <c r="O109" i="27"/>
  <c r="L109" i="27"/>
  <c r="I109" i="27"/>
  <c r="F109" i="27"/>
  <c r="C109" i="27" s="1"/>
  <c r="O108" i="27"/>
  <c r="L108" i="27"/>
  <c r="I108" i="27"/>
  <c r="F108" i="27"/>
  <c r="O107" i="27"/>
  <c r="L107" i="27"/>
  <c r="I107" i="27"/>
  <c r="F107" i="27"/>
  <c r="O106" i="27"/>
  <c r="L106" i="27"/>
  <c r="I106" i="27"/>
  <c r="F106" i="27"/>
  <c r="O105" i="27"/>
  <c r="L105" i="27"/>
  <c r="I105" i="27"/>
  <c r="F105" i="27"/>
  <c r="C105" i="27"/>
  <c r="O104" i="27"/>
  <c r="L104" i="27"/>
  <c r="I104" i="27"/>
  <c r="F104" i="27"/>
  <c r="F103" i="27" s="1"/>
  <c r="N103" i="27"/>
  <c r="M103" i="27"/>
  <c r="K103" i="27"/>
  <c r="J103" i="27"/>
  <c r="I103" i="27"/>
  <c r="H103" i="27"/>
  <c r="G103" i="27"/>
  <c r="E103" i="27"/>
  <c r="D103" i="27"/>
  <c r="O102" i="27"/>
  <c r="L102" i="27"/>
  <c r="I102" i="27"/>
  <c r="F102" i="27"/>
  <c r="O101" i="27"/>
  <c r="L101" i="27"/>
  <c r="I101" i="27"/>
  <c r="F101" i="27"/>
  <c r="C101" i="27" s="1"/>
  <c r="O100" i="27"/>
  <c r="L100" i="27"/>
  <c r="I100" i="27"/>
  <c r="F100" i="27"/>
  <c r="O99" i="27"/>
  <c r="L99" i="27"/>
  <c r="I99" i="27"/>
  <c r="F99" i="27"/>
  <c r="O98" i="27"/>
  <c r="L98" i="27"/>
  <c r="C98" i="27" s="1"/>
  <c r="I98" i="27"/>
  <c r="F98" i="27"/>
  <c r="O97" i="27"/>
  <c r="L97" i="27"/>
  <c r="I97" i="27"/>
  <c r="F97" i="27"/>
  <c r="C97" i="27" s="1"/>
  <c r="O96" i="27"/>
  <c r="O95" i="27" s="1"/>
  <c r="L96" i="27"/>
  <c r="I96" i="27"/>
  <c r="F96" i="27"/>
  <c r="N95" i="27"/>
  <c r="M95" i="27"/>
  <c r="K95" i="27"/>
  <c r="J95" i="27"/>
  <c r="I95" i="27"/>
  <c r="H95" i="27"/>
  <c r="G95" i="27"/>
  <c r="E95" i="27"/>
  <c r="D95" i="27"/>
  <c r="O94" i="27"/>
  <c r="L94" i="27"/>
  <c r="I94" i="27"/>
  <c r="F94" i="27"/>
  <c r="O93" i="27"/>
  <c r="L93" i="27"/>
  <c r="I93" i="27"/>
  <c r="F93" i="27"/>
  <c r="C93" i="27" s="1"/>
  <c r="O92" i="27"/>
  <c r="L92" i="27"/>
  <c r="I92" i="27"/>
  <c r="F92" i="27"/>
  <c r="O91" i="27"/>
  <c r="L91" i="27"/>
  <c r="I91" i="27"/>
  <c r="F91" i="27"/>
  <c r="O90" i="27"/>
  <c r="L90" i="27"/>
  <c r="I90" i="27"/>
  <c r="I89" i="27" s="1"/>
  <c r="F90" i="27"/>
  <c r="O89" i="27"/>
  <c r="N89" i="27"/>
  <c r="M89" i="27"/>
  <c r="K89" i="27"/>
  <c r="J89" i="27"/>
  <c r="H89" i="27"/>
  <c r="G89" i="27"/>
  <c r="E89" i="27"/>
  <c r="D89" i="27"/>
  <c r="O88" i="27"/>
  <c r="L88" i="27"/>
  <c r="I88" i="27"/>
  <c r="F88" i="27"/>
  <c r="O87" i="27"/>
  <c r="L87" i="27"/>
  <c r="I87" i="27"/>
  <c r="F87" i="27"/>
  <c r="O86" i="27"/>
  <c r="L86" i="27"/>
  <c r="C86" i="27" s="1"/>
  <c r="I86" i="27"/>
  <c r="F86" i="27"/>
  <c r="O85" i="27"/>
  <c r="O84" i="27" s="1"/>
  <c r="L85" i="27"/>
  <c r="L84" i="27" s="1"/>
  <c r="I85" i="27"/>
  <c r="F85" i="27"/>
  <c r="F84" i="27" s="1"/>
  <c r="N84" i="27"/>
  <c r="M84" i="27"/>
  <c r="K84" i="27"/>
  <c r="K83" i="27" s="1"/>
  <c r="J84" i="27"/>
  <c r="H84" i="27"/>
  <c r="H83" i="27" s="1"/>
  <c r="G84" i="27"/>
  <c r="G83" i="27" s="1"/>
  <c r="E84" i="27"/>
  <c r="D84" i="27"/>
  <c r="D83" i="27" s="1"/>
  <c r="M83" i="27"/>
  <c r="J83" i="27"/>
  <c r="E83" i="27"/>
  <c r="O82" i="27"/>
  <c r="L82" i="27"/>
  <c r="C82" i="27" s="1"/>
  <c r="I82" i="27"/>
  <c r="F82" i="27"/>
  <c r="O81" i="27"/>
  <c r="O80" i="27" s="1"/>
  <c r="L81" i="27"/>
  <c r="L80" i="27" s="1"/>
  <c r="I81" i="27"/>
  <c r="F81" i="27"/>
  <c r="F80" i="27" s="1"/>
  <c r="C81" i="27"/>
  <c r="N80" i="27"/>
  <c r="M80" i="27"/>
  <c r="K80" i="27"/>
  <c r="J80" i="27"/>
  <c r="I80" i="27"/>
  <c r="H80" i="27"/>
  <c r="G80" i="27"/>
  <c r="E80" i="27"/>
  <c r="E76" i="27" s="1"/>
  <c r="E75" i="27" s="1"/>
  <c r="D80" i="27"/>
  <c r="O79" i="27"/>
  <c r="L79" i="27"/>
  <c r="I79" i="27"/>
  <c r="F79" i="27"/>
  <c r="O78" i="27"/>
  <c r="L78" i="27"/>
  <c r="C78" i="27" s="1"/>
  <c r="I78" i="27"/>
  <c r="I77" i="27" s="1"/>
  <c r="F78" i="27"/>
  <c r="O77" i="27"/>
  <c r="N77" i="27"/>
  <c r="N76" i="27" s="1"/>
  <c r="M77" i="27"/>
  <c r="K77" i="27"/>
  <c r="K76" i="27" s="1"/>
  <c r="J77" i="27"/>
  <c r="H77" i="27"/>
  <c r="H76" i="27" s="1"/>
  <c r="G77" i="27"/>
  <c r="G76" i="27" s="1"/>
  <c r="F77" i="27"/>
  <c r="E77" i="27"/>
  <c r="D77" i="27"/>
  <c r="M76" i="27"/>
  <c r="D76" i="27"/>
  <c r="M75" i="27"/>
  <c r="O74" i="27"/>
  <c r="L74" i="27"/>
  <c r="I74" i="27"/>
  <c r="F74" i="27"/>
  <c r="O73" i="27"/>
  <c r="L73" i="27"/>
  <c r="I73" i="27"/>
  <c r="F73" i="27"/>
  <c r="C73" i="27" s="1"/>
  <c r="O72" i="27"/>
  <c r="L72" i="27"/>
  <c r="I72" i="27"/>
  <c r="F72" i="27"/>
  <c r="O71" i="27"/>
  <c r="L71" i="27"/>
  <c r="I71" i="27"/>
  <c r="F71" i="27"/>
  <c r="O70" i="27"/>
  <c r="L70" i="27"/>
  <c r="C70" i="27" s="1"/>
  <c r="I70" i="27"/>
  <c r="F70" i="27"/>
  <c r="O69" i="27"/>
  <c r="N69" i="27"/>
  <c r="M69" i="27"/>
  <c r="K69" i="27"/>
  <c r="K67" i="27" s="1"/>
  <c r="J69" i="27"/>
  <c r="J67" i="27" s="1"/>
  <c r="H69" i="27"/>
  <c r="G69" i="27"/>
  <c r="G67" i="27" s="1"/>
  <c r="E69" i="27"/>
  <c r="D69" i="27"/>
  <c r="D67" i="27" s="1"/>
  <c r="O68" i="27"/>
  <c r="O67" i="27" s="1"/>
  <c r="L68" i="27"/>
  <c r="I68" i="27"/>
  <c r="F68" i="27"/>
  <c r="N67" i="27"/>
  <c r="M67" i="27"/>
  <c r="H67" i="27"/>
  <c r="E67" i="27"/>
  <c r="O66" i="27"/>
  <c r="L66" i="27"/>
  <c r="I66" i="27"/>
  <c r="F66" i="27"/>
  <c r="O65" i="27"/>
  <c r="L65" i="27"/>
  <c r="I65" i="27"/>
  <c r="F65" i="27"/>
  <c r="C65" i="27" s="1"/>
  <c r="O64" i="27"/>
  <c r="L64" i="27"/>
  <c r="I64" i="27"/>
  <c r="F64" i="27"/>
  <c r="O63" i="27"/>
  <c r="L63" i="27"/>
  <c r="I63" i="27"/>
  <c r="F63" i="27"/>
  <c r="O62" i="27"/>
  <c r="L62" i="27"/>
  <c r="C62" i="27" s="1"/>
  <c r="I62" i="27"/>
  <c r="F62" i="27"/>
  <c r="O61" i="27"/>
  <c r="L61" i="27"/>
  <c r="I61" i="27"/>
  <c r="F61" i="27"/>
  <c r="C61" i="27"/>
  <c r="O60" i="27"/>
  <c r="L60" i="27"/>
  <c r="I60" i="27"/>
  <c r="F60" i="27"/>
  <c r="C60" i="27" s="1"/>
  <c r="O59" i="27"/>
  <c r="L59" i="27"/>
  <c r="I59" i="27"/>
  <c r="F59" i="27"/>
  <c r="C59" i="27" s="1"/>
  <c r="N58" i="27"/>
  <c r="M58" i="27"/>
  <c r="K58" i="27"/>
  <c r="J58" i="27"/>
  <c r="J54" i="27" s="1"/>
  <c r="H58" i="27"/>
  <c r="G58" i="27"/>
  <c r="E58" i="27"/>
  <c r="D58" i="27"/>
  <c r="O57" i="27"/>
  <c r="L57" i="27"/>
  <c r="I57" i="27"/>
  <c r="F57" i="27"/>
  <c r="C57" i="27" s="1"/>
  <c r="O56" i="27"/>
  <c r="L56" i="27"/>
  <c r="L55" i="27" s="1"/>
  <c r="I56" i="27"/>
  <c r="F56" i="27"/>
  <c r="N55" i="27"/>
  <c r="M55" i="27"/>
  <c r="M54" i="27" s="1"/>
  <c r="M53" i="27" s="1"/>
  <c r="M52" i="27" s="1"/>
  <c r="K55" i="27"/>
  <c r="J55" i="27"/>
  <c r="I55" i="27"/>
  <c r="H55" i="27"/>
  <c r="H54" i="27" s="1"/>
  <c r="H53" i="27" s="1"/>
  <c r="G55" i="27"/>
  <c r="E55" i="27"/>
  <c r="D55" i="27"/>
  <c r="D54" i="27" s="1"/>
  <c r="N54" i="27"/>
  <c r="N53" i="27" s="1"/>
  <c r="K54" i="27"/>
  <c r="G54" i="27"/>
  <c r="O47" i="27"/>
  <c r="C47" i="27" s="1"/>
  <c r="O46" i="27"/>
  <c r="C46" i="27" s="1"/>
  <c r="O45" i="27"/>
  <c r="N45" i="27"/>
  <c r="M45" i="27"/>
  <c r="L44" i="27"/>
  <c r="I44" i="27"/>
  <c r="I43" i="27" s="1"/>
  <c r="F44" i="27"/>
  <c r="L43" i="27"/>
  <c r="K43" i="27"/>
  <c r="J43" i="27"/>
  <c r="H43" i="27"/>
  <c r="G43" i="27"/>
  <c r="F43" i="27"/>
  <c r="E43" i="27"/>
  <c r="D43" i="27"/>
  <c r="F42" i="27"/>
  <c r="C42" i="27"/>
  <c r="F41" i="27"/>
  <c r="C41" i="27" s="1"/>
  <c r="E41" i="27"/>
  <c r="D41" i="27"/>
  <c r="L40" i="27"/>
  <c r="C40" i="27" s="1"/>
  <c r="L39" i="27"/>
  <c r="C39" i="27" s="1"/>
  <c r="L38" i="27"/>
  <c r="C38" i="27" s="1"/>
  <c r="L37" i="27"/>
  <c r="C37" i="27" s="1"/>
  <c r="K36" i="27"/>
  <c r="J36" i="27"/>
  <c r="L35" i="27"/>
  <c r="C35" i="27" s="1"/>
  <c r="L34" i="27"/>
  <c r="C34" i="27" s="1"/>
  <c r="L33" i="27"/>
  <c r="C33" i="27" s="1"/>
  <c r="K33" i="27"/>
  <c r="J33" i="27"/>
  <c r="L32" i="27"/>
  <c r="C32" i="27" s="1"/>
  <c r="K31" i="27"/>
  <c r="J31" i="27"/>
  <c r="L30" i="27"/>
  <c r="C30" i="27" s="1"/>
  <c r="L29" i="27"/>
  <c r="C29" i="27" s="1"/>
  <c r="L28" i="27"/>
  <c r="C28" i="27" s="1"/>
  <c r="K27" i="27"/>
  <c r="K26" i="27" s="1"/>
  <c r="K20" i="27" s="1"/>
  <c r="J27" i="27"/>
  <c r="F25" i="27"/>
  <c r="C25" i="27" s="1"/>
  <c r="I24" i="27"/>
  <c r="F24" i="27"/>
  <c r="C24" i="27" s="1"/>
  <c r="O23" i="27"/>
  <c r="L23" i="27"/>
  <c r="I23" i="27"/>
  <c r="F23" i="27"/>
  <c r="O22" i="27"/>
  <c r="L22" i="27"/>
  <c r="L21" i="27" s="1"/>
  <c r="I22" i="27"/>
  <c r="I21" i="27" s="1"/>
  <c r="F22" i="27"/>
  <c r="N21" i="27"/>
  <c r="N289" i="27" s="1"/>
  <c r="N288" i="27" s="1"/>
  <c r="M21" i="27"/>
  <c r="M289" i="27" s="1"/>
  <c r="M288" i="27" s="1"/>
  <c r="K21" i="27"/>
  <c r="K289" i="27" s="1"/>
  <c r="K288" i="27" s="1"/>
  <c r="J21" i="27"/>
  <c r="J289" i="27" s="1"/>
  <c r="J288" i="27" s="1"/>
  <c r="H21" i="27"/>
  <c r="H289" i="27" s="1"/>
  <c r="H288" i="27" s="1"/>
  <c r="G21" i="27"/>
  <c r="G289" i="27" s="1"/>
  <c r="G288" i="27" s="1"/>
  <c r="F21" i="27"/>
  <c r="F289" i="27" s="1"/>
  <c r="E21" i="27"/>
  <c r="E289" i="27" s="1"/>
  <c r="E288" i="27" s="1"/>
  <c r="D21" i="27"/>
  <c r="D289" i="27" s="1"/>
  <c r="D288" i="27" s="1"/>
  <c r="O298" i="26"/>
  <c r="L298" i="26"/>
  <c r="I298" i="26"/>
  <c r="F298" i="26"/>
  <c r="O297" i="26"/>
  <c r="L297" i="26"/>
  <c r="I297" i="26"/>
  <c r="F297" i="26"/>
  <c r="O296" i="26"/>
  <c r="L296" i="26"/>
  <c r="I296" i="26"/>
  <c r="C296" i="26" s="1"/>
  <c r="F296" i="26"/>
  <c r="O295" i="26"/>
  <c r="L295" i="26"/>
  <c r="I295" i="26"/>
  <c r="F295" i="26"/>
  <c r="C295" i="26" s="1"/>
  <c r="O294" i="26"/>
  <c r="L294" i="26"/>
  <c r="I294" i="26"/>
  <c r="F294" i="26"/>
  <c r="O293" i="26"/>
  <c r="L293" i="26"/>
  <c r="I293" i="26"/>
  <c r="F293" i="26"/>
  <c r="O292" i="26"/>
  <c r="L292" i="26"/>
  <c r="I292" i="26"/>
  <c r="F292" i="26"/>
  <c r="O291" i="26"/>
  <c r="O290" i="26" s="1"/>
  <c r="L291" i="26"/>
  <c r="L290" i="26" s="1"/>
  <c r="I291" i="26"/>
  <c r="F291" i="26"/>
  <c r="F290" i="26" s="1"/>
  <c r="N290" i="26"/>
  <c r="M290" i="26"/>
  <c r="K290" i="26"/>
  <c r="J290" i="26"/>
  <c r="H290" i="26"/>
  <c r="G290" i="26"/>
  <c r="E290" i="26"/>
  <c r="D290" i="26"/>
  <c r="O285" i="26"/>
  <c r="L285" i="26"/>
  <c r="I285" i="26"/>
  <c r="F285" i="26"/>
  <c r="C285" i="26" s="1"/>
  <c r="O284" i="26"/>
  <c r="L284" i="26"/>
  <c r="I284" i="26"/>
  <c r="I283" i="26" s="1"/>
  <c r="F284" i="26"/>
  <c r="O283" i="26"/>
  <c r="N283" i="26"/>
  <c r="M283" i="26"/>
  <c r="K283" i="26"/>
  <c r="J283" i="26"/>
  <c r="H283" i="26"/>
  <c r="G283" i="26"/>
  <c r="F283" i="26"/>
  <c r="E283" i="26"/>
  <c r="D283" i="26"/>
  <c r="O282" i="26"/>
  <c r="O281" i="26" s="1"/>
  <c r="L282" i="26"/>
  <c r="L281" i="26" s="1"/>
  <c r="I282" i="26"/>
  <c r="F282" i="26"/>
  <c r="F281" i="26" s="1"/>
  <c r="N281" i="26"/>
  <c r="M281" i="26"/>
  <c r="K281" i="26"/>
  <c r="J281" i="26"/>
  <c r="I281" i="26"/>
  <c r="H281" i="26"/>
  <c r="G281" i="26"/>
  <c r="E281" i="26"/>
  <c r="D281" i="26"/>
  <c r="O280" i="26"/>
  <c r="L280" i="26"/>
  <c r="I280" i="26"/>
  <c r="F280" i="26"/>
  <c r="O279" i="26"/>
  <c r="L279" i="26"/>
  <c r="I279" i="26"/>
  <c r="F279" i="26"/>
  <c r="C279" i="26" s="1"/>
  <c r="O278" i="26"/>
  <c r="L278" i="26"/>
  <c r="I278" i="26"/>
  <c r="F278" i="26"/>
  <c r="O277" i="26"/>
  <c r="L277" i="26"/>
  <c r="L276" i="26" s="1"/>
  <c r="I277" i="26"/>
  <c r="I276" i="26" s="1"/>
  <c r="F277" i="26"/>
  <c r="C277" i="26" s="1"/>
  <c r="N276" i="26"/>
  <c r="M276" i="26"/>
  <c r="K276" i="26"/>
  <c r="J276" i="26"/>
  <c r="H276" i="26"/>
  <c r="G276" i="26"/>
  <c r="F276" i="26"/>
  <c r="E276" i="26"/>
  <c r="D276" i="26"/>
  <c r="O275" i="26"/>
  <c r="L275" i="26"/>
  <c r="I275" i="26"/>
  <c r="F275" i="26"/>
  <c r="C275" i="26" s="1"/>
  <c r="O274" i="26"/>
  <c r="L274" i="26"/>
  <c r="I274" i="26"/>
  <c r="F274" i="26"/>
  <c r="O273" i="26"/>
  <c r="L273" i="26"/>
  <c r="L272" i="26" s="1"/>
  <c r="I273" i="26"/>
  <c r="I272" i="26" s="1"/>
  <c r="F273" i="26"/>
  <c r="O272" i="26"/>
  <c r="N272" i="26"/>
  <c r="N270" i="26" s="1"/>
  <c r="N269" i="26" s="1"/>
  <c r="M272" i="26"/>
  <c r="K272" i="26"/>
  <c r="J272" i="26"/>
  <c r="J270" i="26" s="1"/>
  <c r="J269" i="26" s="1"/>
  <c r="H272" i="26"/>
  <c r="G272" i="26"/>
  <c r="F272" i="26"/>
  <c r="C272" i="26" s="1"/>
  <c r="E272" i="26"/>
  <c r="D272" i="26"/>
  <c r="O271" i="26"/>
  <c r="L271" i="26"/>
  <c r="I271" i="26"/>
  <c r="F271" i="26"/>
  <c r="F270" i="26" s="1"/>
  <c r="M270" i="26"/>
  <c r="K270" i="26"/>
  <c r="K269" i="26" s="1"/>
  <c r="H270" i="26"/>
  <c r="H269" i="26" s="1"/>
  <c r="G270" i="26"/>
  <c r="G269" i="26" s="1"/>
  <c r="E270" i="26"/>
  <c r="E269" i="26" s="1"/>
  <c r="D270" i="26"/>
  <c r="D269" i="26" s="1"/>
  <c r="M269" i="26"/>
  <c r="O268" i="26"/>
  <c r="L268" i="26"/>
  <c r="I268" i="26"/>
  <c r="C268" i="26" s="1"/>
  <c r="F268" i="26"/>
  <c r="O267" i="26"/>
  <c r="L267" i="26"/>
  <c r="I267" i="26"/>
  <c r="C267" i="26" s="1"/>
  <c r="F267" i="26"/>
  <c r="O266" i="26"/>
  <c r="L266" i="26"/>
  <c r="I266" i="26"/>
  <c r="F266" i="26"/>
  <c r="O265" i="26"/>
  <c r="L265" i="26"/>
  <c r="L264" i="26" s="1"/>
  <c r="I265" i="26"/>
  <c r="F265" i="26"/>
  <c r="N264" i="26"/>
  <c r="M264" i="26"/>
  <c r="K264" i="26"/>
  <c r="J264" i="26"/>
  <c r="H264" i="26"/>
  <c r="G264" i="26"/>
  <c r="F264" i="26"/>
  <c r="E264" i="26"/>
  <c r="D264" i="26"/>
  <c r="O263" i="26"/>
  <c r="L263" i="26"/>
  <c r="I263" i="26"/>
  <c r="F263" i="26"/>
  <c r="C263" i="26"/>
  <c r="O262" i="26"/>
  <c r="L262" i="26"/>
  <c r="I262" i="26"/>
  <c r="F262" i="26"/>
  <c r="C262" i="26" s="1"/>
  <c r="O261" i="26"/>
  <c r="L261" i="26"/>
  <c r="L260" i="26" s="1"/>
  <c r="I261" i="26"/>
  <c r="I260" i="26" s="1"/>
  <c r="F261" i="26"/>
  <c r="C261" i="26" s="1"/>
  <c r="N260" i="26"/>
  <c r="N259" i="26" s="1"/>
  <c r="M260" i="26"/>
  <c r="K260" i="26"/>
  <c r="K259" i="26" s="1"/>
  <c r="J260" i="26"/>
  <c r="J259" i="26" s="1"/>
  <c r="H260" i="26"/>
  <c r="G260" i="26"/>
  <c r="E260" i="26"/>
  <c r="E259" i="26" s="1"/>
  <c r="D260" i="26"/>
  <c r="H259" i="26"/>
  <c r="G259" i="26"/>
  <c r="D259" i="26"/>
  <c r="O258" i="26"/>
  <c r="L258" i="26"/>
  <c r="I258" i="26"/>
  <c r="F258" i="26"/>
  <c r="O257" i="26"/>
  <c r="L257" i="26"/>
  <c r="I257" i="26"/>
  <c r="F257" i="26"/>
  <c r="O256" i="26"/>
  <c r="L256" i="26"/>
  <c r="I256" i="26"/>
  <c r="C256" i="26" s="1"/>
  <c r="F256" i="26"/>
  <c r="O255" i="26"/>
  <c r="L255" i="26"/>
  <c r="I255" i="26"/>
  <c r="F255" i="26"/>
  <c r="C255" i="26" s="1"/>
  <c r="O254" i="26"/>
  <c r="L254" i="26"/>
  <c r="I254" i="26"/>
  <c r="F254" i="26"/>
  <c r="O253" i="26"/>
  <c r="L253" i="26"/>
  <c r="L252" i="26" s="1"/>
  <c r="L251" i="26" s="1"/>
  <c r="I253" i="26"/>
  <c r="F253" i="26"/>
  <c r="N252" i="26"/>
  <c r="N251" i="26" s="1"/>
  <c r="M252" i="26"/>
  <c r="M251" i="26" s="1"/>
  <c r="K252" i="26"/>
  <c r="J252" i="26"/>
  <c r="J251" i="26" s="1"/>
  <c r="H252" i="26"/>
  <c r="G252" i="26"/>
  <c r="G251" i="26" s="1"/>
  <c r="F252" i="26"/>
  <c r="E252" i="26"/>
  <c r="E251" i="26" s="1"/>
  <c r="D252" i="26"/>
  <c r="K251" i="26"/>
  <c r="H251" i="26"/>
  <c r="D251" i="26"/>
  <c r="O250" i="26"/>
  <c r="L250" i="26"/>
  <c r="I250" i="26"/>
  <c r="F250" i="26"/>
  <c r="O249" i="26"/>
  <c r="L249" i="26"/>
  <c r="I249" i="26"/>
  <c r="F249" i="26"/>
  <c r="O248" i="26"/>
  <c r="L248" i="26"/>
  <c r="I248" i="26"/>
  <c r="F248" i="26"/>
  <c r="O247" i="26"/>
  <c r="O246" i="26" s="1"/>
  <c r="L247" i="26"/>
  <c r="I247" i="26"/>
  <c r="F247" i="26"/>
  <c r="F246" i="26" s="1"/>
  <c r="C247" i="26"/>
  <c r="N246" i="26"/>
  <c r="M246" i="26"/>
  <c r="L246" i="26"/>
  <c r="K246" i="26"/>
  <c r="J246" i="26"/>
  <c r="H246" i="26"/>
  <c r="G246" i="26"/>
  <c r="E246" i="26"/>
  <c r="D246" i="26"/>
  <c r="O245" i="26"/>
  <c r="L245" i="26"/>
  <c r="I245" i="26"/>
  <c r="F245" i="26"/>
  <c r="O244" i="26"/>
  <c r="L244" i="26"/>
  <c r="I244" i="26"/>
  <c r="C244" i="26" s="1"/>
  <c r="F244" i="26"/>
  <c r="O243" i="26"/>
  <c r="L243" i="26"/>
  <c r="I243" i="26"/>
  <c r="C243" i="26" s="1"/>
  <c r="F243" i="26"/>
  <c r="O242" i="26"/>
  <c r="L242" i="26"/>
  <c r="I242" i="26"/>
  <c r="F242" i="26"/>
  <c r="O241" i="26"/>
  <c r="L241" i="26"/>
  <c r="I241" i="26"/>
  <c r="F241" i="26"/>
  <c r="O240" i="26"/>
  <c r="L240" i="26"/>
  <c r="I240" i="26"/>
  <c r="F240" i="26"/>
  <c r="O239" i="26"/>
  <c r="O238" i="26" s="1"/>
  <c r="L239" i="26"/>
  <c r="L238" i="26" s="1"/>
  <c r="I239" i="26"/>
  <c r="F239" i="26"/>
  <c r="F238" i="26" s="1"/>
  <c r="N238" i="26"/>
  <c r="M238" i="26"/>
  <c r="K238" i="26"/>
  <c r="J238" i="26"/>
  <c r="H238" i="26"/>
  <c r="G238" i="26"/>
  <c r="E238" i="26"/>
  <c r="D238" i="26"/>
  <c r="O237" i="26"/>
  <c r="L237" i="26"/>
  <c r="I237" i="26"/>
  <c r="F237" i="26"/>
  <c r="C237" i="26" s="1"/>
  <c r="O236" i="26"/>
  <c r="L236" i="26"/>
  <c r="L235" i="26" s="1"/>
  <c r="I236" i="26"/>
  <c r="F236" i="26"/>
  <c r="O235" i="26"/>
  <c r="N235" i="26"/>
  <c r="M235" i="26"/>
  <c r="K235" i="26"/>
  <c r="J235" i="26"/>
  <c r="H235" i="26"/>
  <c r="G235" i="26"/>
  <c r="F235" i="26"/>
  <c r="E235" i="26"/>
  <c r="D235" i="26"/>
  <c r="O234" i="26"/>
  <c r="O233" i="26" s="1"/>
  <c r="L234" i="26"/>
  <c r="L233" i="26" s="1"/>
  <c r="I234" i="26"/>
  <c r="F234" i="26"/>
  <c r="F233" i="26" s="1"/>
  <c r="N233" i="26"/>
  <c r="M233" i="26"/>
  <c r="M231" i="26" s="1"/>
  <c r="K233" i="26"/>
  <c r="J233" i="26"/>
  <c r="I233" i="26"/>
  <c r="H233" i="26"/>
  <c r="G233" i="26"/>
  <c r="E233" i="26"/>
  <c r="E231" i="26" s="1"/>
  <c r="E230" i="26" s="1"/>
  <c r="D233" i="26"/>
  <c r="O232" i="26"/>
  <c r="L232" i="26"/>
  <c r="I232" i="26"/>
  <c r="F232" i="26"/>
  <c r="N231" i="26"/>
  <c r="K231" i="26"/>
  <c r="J231" i="26"/>
  <c r="J230" i="26" s="1"/>
  <c r="G231" i="26"/>
  <c r="O229" i="26"/>
  <c r="L229" i="26"/>
  <c r="I229" i="26"/>
  <c r="F229" i="26"/>
  <c r="O228" i="26"/>
  <c r="L228" i="26"/>
  <c r="L227" i="26" s="1"/>
  <c r="I228" i="26"/>
  <c r="F228" i="26"/>
  <c r="O227" i="26"/>
  <c r="N227" i="26"/>
  <c r="M227" i="26"/>
  <c r="K227" i="26"/>
  <c r="J227" i="26"/>
  <c r="H227" i="26"/>
  <c r="G227" i="26"/>
  <c r="F227" i="26"/>
  <c r="E227" i="26"/>
  <c r="D227" i="26"/>
  <c r="O226" i="26"/>
  <c r="L226" i="26"/>
  <c r="I226" i="26"/>
  <c r="F226" i="26"/>
  <c r="O225" i="26"/>
  <c r="L225" i="26"/>
  <c r="I225" i="26"/>
  <c r="F225" i="26"/>
  <c r="O224" i="26"/>
  <c r="L224" i="26"/>
  <c r="I224" i="26"/>
  <c r="F224" i="26"/>
  <c r="O223" i="26"/>
  <c r="L223" i="26"/>
  <c r="I223" i="26"/>
  <c r="F223" i="26"/>
  <c r="C223" i="26" s="1"/>
  <c r="O222" i="26"/>
  <c r="L222" i="26"/>
  <c r="I222" i="26"/>
  <c r="F222" i="26"/>
  <c r="O221" i="26"/>
  <c r="L221" i="26"/>
  <c r="I221" i="26"/>
  <c r="F221" i="26"/>
  <c r="O220" i="26"/>
  <c r="L220" i="26"/>
  <c r="I220" i="26"/>
  <c r="C220" i="26" s="1"/>
  <c r="F220" i="26"/>
  <c r="O219" i="26"/>
  <c r="L219" i="26"/>
  <c r="I219" i="26"/>
  <c r="F219" i="26"/>
  <c r="C219" i="26" s="1"/>
  <c r="O218" i="26"/>
  <c r="L218" i="26"/>
  <c r="I218" i="26"/>
  <c r="F218" i="26"/>
  <c r="O217" i="26"/>
  <c r="L217" i="26"/>
  <c r="L216" i="26" s="1"/>
  <c r="I217" i="26"/>
  <c r="F217" i="26"/>
  <c r="N216" i="26"/>
  <c r="M216" i="26"/>
  <c r="K216" i="26"/>
  <c r="J216" i="26"/>
  <c r="H216" i="26"/>
  <c r="G216" i="26"/>
  <c r="F216" i="26"/>
  <c r="E216" i="26"/>
  <c r="D216" i="26"/>
  <c r="O215" i="26"/>
  <c r="L215" i="26"/>
  <c r="I215" i="26"/>
  <c r="F215" i="26"/>
  <c r="C215" i="26"/>
  <c r="O214" i="26"/>
  <c r="L214" i="26"/>
  <c r="I214" i="26"/>
  <c r="F214" i="26"/>
  <c r="C214" i="26" s="1"/>
  <c r="O213" i="26"/>
  <c r="L213" i="26"/>
  <c r="I213" i="26"/>
  <c r="F213" i="26"/>
  <c r="C213" i="26" s="1"/>
  <c r="O212" i="26"/>
  <c r="L212" i="26"/>
  <c r="I212" i="26"/>
  <c r="F212" i="26"/>
  <c r="O211" i="26"/>
  <c r="L211" i="26"/>
  <c r="I211" i="26"/>
  <c r="F211" i="26"/>
  <c r="C211" i="26" s="1"/>
  <c r="O210" i="26"/>
  <c r="L210" i="26"/>
  <c r="I210" i="26"/>
  <c r="F210" i="26"/>
  <c r="O209" i="26"/>
  <c r="L209" i="26"/>
  <c r="I209" i="26"/>
  <c r="F209" i="26"/>
  <c r="O208" i="26"/>
  <c r="L208" i="26"/>
  <c r="I208" i="26"/>
  <c r="C208" i="26" s="1"/>
  <c r="F208" i="26"/>
  <c r="O207" i="26"/>
  <c r="L207" i="26"/>
  <c r="I207" i="26"/>
  <c r="F207" i="26"/>
  <c r="C207" i="26" s="1"/>
  <c r="O206" i="26"/>
  <c r="L206" i="26"/>
  <c r="I206" i="26"/>
  <c r="F206" i="26"/>
  <c r="N205" i="26"/>
  <c r="M205" i="26"/>
  <c r="M204" i="26" s="1"/>
  <c r="K205" i="26"/>
  <c r="J205" i="26"/>
  <c r="H205" i="26"/>
  <c r="H204" i="26" s="1"/>
  <c r="G205" i="26"/>
  <c r="E205" i="26"/>
  <c r="E204" i="26" s="1"/>
  <c r="D205" i="26"/>
  <c r="D204" i="26" s="1"/>
  <c r="N204" i="26"/>
  <c r="J204" i="26"/>
  <c r="O203" i="26"/>
  <c r="L203" i="26"/>
  <c r="I203" i="26"/>
  <c r="F203" i="26"/>
  <c r="C203" i="26" s="1"/>
  <c r="O202" i="26"/>
  <c r="L202" i="26"/>
  <c r="I202" i="26"/>
  <c r="F202" i="26"/>
  <c r="O201" i="26"/>
  <c r="L201" i="26"/>
  <c r="I201" i="26"/>
  <c r="F201" i="26"/>
  <c r="O200" i="26"/>
  <c r="L200" i="26"/>
  <c r="I200" i="26"/>
  <c r="F200" i="26"/>
  <c r="O199" i="26"/>
  <c r="O198" i="26" s="1"/>
  <c r="L199" i="26"/>
  <c r="I199" i="26"/>
  <c r="F199" i="26"/>
  <c r="F198" i="26" s="1"/>
  <c r="N198" i="26"/>
  <c r="M198" i="26"/>
  <c r="K198" i="26"/>
  <c r="K196" i="26" s="1"/>
  <c r="J198" i="26"/>
  <c r="H198" i="26"/>
  <c r="H196" i="26" s="1"/>
  <c r="G198" i="26"/>
  <c r="G196" i="26" s="1"/>
  <c r="E198" i="26"/>
  <c r="D198" i="26"/>
  <c r="D196" i="26" s="1"/>
  <c r="D195" i="26" s="1"/>
  <c r="O197" i="26"/>
  <c r="L197" i="26"/>
  <c r="I197" i="26"/>
  <c r="F197" i="26"/>
  <c r="N196" i="26"/>
  <c r="M196" i="26"/>
  <c r="J196" i="26"/>
  <c r="J195" i="26" s="1"/>
  <c r="J194" i="26" s="1"/>
  <c r="F196" i="26"/>
  <c r="E196" i="26"/>
  <c r="E195" i="26" s="1"/>
  <c r="O193" i="26"/>
  <c r="L193" i="26"/>
  <c r="L192" i="26" s="1"/>
  <c r="L191" i="26" s="1"/>
  <c r="I193" i="26"/>
  <c r="I192" i="26" s="1"/>
  <c r="I191" i="26" s="1"/>
  <c r="F193" i="26"/>
  <c r="O192" i="26"/>
  <c r="N192" i="26"/>
  <c r="N191" i="26" s="1"/>
  <c r="M192" i="26"/>
  <c r="M191" i="26" s="1"/>
  <c r="K192" i="26"/>
  <c r="J192" i="26"/>
  <c r="J191" i="26" s="1"/>
  <c r="H192" i="26"/>
  <c r="H191" i="26" s="1"/>
  <c r="H187" i="26" s="1"/>
  <c r="G192" i="26"/>
  <c r="F192" i="26"/>
  <c r="E192" i="26"/>
  <c r="E191" i="26" s="1"/>
  <c r="D192" i="26"/>
  <c r="O191" i="26"/>
  <c r="K191" i="26"/>
  <c r="G191" i="26"/>
  <c r="G187" i="26" s="1"/>
  <c r="D191" i="26"/>
  <c r="O190" i="26"/>
  <c r="L190" i="26"/>
  <c r="I190" i="26"/>
  <c r="F190" i="26"/>
  <c r="C190" i="26" s="1"/>
  <c r="O189" i="26"/>
  <c r="L189" i="26"/>
  <c r="L188" i="26" s="1"/>
  <c r="L187" i="26" s="1"/>
  <c r="I189" i="26"/>
  <c r="I188" i="26" s="1"/>
  <c r="I187" i="26" s="1"/>
  <c r="F189" i="26"/>
  <c r="N188" i="26"/>
  <c r="M188" i="26"/>
  <c r="K188" i="26"/>
  <c r="K187" i="26" s="1"/>
  <c r="J188" i="26"/>
  <c r="J187" i="26" s="1"/>
  <c r="H188" i="26"/>
  <c r="G188" i="26"/>
  <c r="F188" i="26"/>
  <c r="E188" i="26"/>
  <c r="E187" i="26" s="1"/>
  <c r="D188" i="26"/>
  <c r="D187" i="26"/>
  <c r="O186" i="26"/>
  <c r="L186" i="26"/>
  <c r="I186" i="26"/>
  <c r="F186" i="26"/>
  <c r="C186" i="26" s="1"/>
  <c r="O185" i="26"/>
  <c r="L185" i="26"/>
  <c r="L184" i="26" s="1"/>
  <c r="I185" i="26"/>
  <c r="I184" i="26" s="1"/>
  <c r="F185" i="26"/>
  <c r="C185" i="26" s="1"/>
  <c r="N184" i="26"/>
  <c r="M184" i="26"/>
  <c r="K184" i="26"/>
  <c r="J184" i="26"/>
  <c r="H184" i="26"/>
  <c r="G184" i="26"/>
  <c r="E184" i="26"/>
  <c r="D184" i="26"/>
  <c r="O183" i="26"/>
  <c r="O179" i="26" s="1"/>
  <c r="L183" i="26"/>
  <c r="I183" i="26"/>
  <c r="F183" i="26"/>
  <c r="C183" i="26" s="1"/>
  <c r="O182" i="26"/>
  <c r="L182" i="26"/>
  <c r="I182" i="26"/>
  <c r="F182" i="26"/>
  <c r="O181" i="26"/>
  <c r="L181" i="26"/>
  <c r="I181" i="26"/>
  <c r="F181" i="26"/>
  <c r="O180" i="26"/>
  <c r="L180" i="26"/>
  <c r="L179" i="26" s="1"/>
  <c r="I180" i="26"/>
  <c r="F180" i="26"/>
  <c r="N179" i="26"/>
  <c r="M179" i="26"/>
  <c r="K179" i="26"/>
  <c r="J179" i="26"/>
  <c r="H179" i="26"/>
  <c r="G179" i="26"/>
  <c r="E179" i="26"/>
  <c r="D179" i="26"/>
  <c r="O178" i="26"/>
  <c r="L178" i="26"/>
  <c r="I178" i="26"/>
  <c r="F178" i="26"/>
  <c r="O177" i="26"/>
  <c r="L177" i="26"/>
  <c r="I177" i="26"/>
  <c r="F177" i="26"/>
  <c r="O176" i="26"/>
  <c r="L176" i="26"/>
  <c r="L175" i="26" s="1"/>
  <c r="L174" i="26" s="1"/>
  <c r="L173" i="26" s="1"/>
  <c r="I176" i="26"/>
  <c r="F176" i="26"/>
  <c r="O175" i="26"/>
  <c r="N175" i="26"/>
  <c r="N174" i="26" s="1"/>
  <c r="M175" i="26"/>
  <c r="K175" i="26"/>
  <c r="K174" i="26" s="1"/>
  <c r="K173" i="26" s="1"/>
  <c r="J175" i="26"/>
  <c r="J174" i="26" s="1"/>
  <c r="H175" i="26"/>
  <c r="H174" i="26" s="1"/>
  <c r="H173" i="26" s="1"/>
  <c r="G175" i="26"/>
  <c r="E175" i="26"/>
  <c r="D175" i="26"/>
  <c r="M174" i="26"/>
  <c r="M173" i="26" s="1"/>
  <c r="E174" i="26"/>
  <c r="E173" i="26" s="1"/>
  <c r="D174" i="26"/>
  <c r="D173" i="26" s="1"/>
  <c r="O172" i="26"/>
  <c r="L172" i="26"/>
  <c r="I172" i="26"/>
  <c r="F172" i="26"/>
  <c r="O171" i="26"/>
  <c r="L171" i="26"/>
  <c r="C171" i="26" s="1"/>
  <c r="I171" i="26"/>
  <c r="F171" i="26"/>
  <c r="O170" i="26"/>
  <c r="L170" i="26"/>
  <c r="I170" i="26"/>
  <c r="F170" i="26"/>
  <c r="C170" i="26" s="1"/>
  <c r="O169" i="26"/>
  <c r="L169" i="26"/>
  <c r="I169" i="26"/>
  <c r="F169" i="26"/>
  <c r="C169" i="26" s="1"/>
  <c r="O168" i="26"/>
  <c r="L168" i="26"/>
  <c r="I168" i="26"/>
  <c r="F168" i="26"/>
  <c r="O167" i="26"/>
  <c r="O166" i="26" s="1"/>
  <c r="O165" i="26" s="1"/>
  <c r="L167" i="26"/>
  <c r="I167" i="26"/>
  <c r="F167" i="26"/>
  <c r="F166" i="26" s="1"/>
  <c r="F165" i="26" s="1"/>
  <c r="C167" i="26"/>
  <c r="N166" i="26"/>
  <c r="M166" i="26"/>
  <c r="K166" i="26"/>
  <c r="K165" i="26" s="1"/>
  <c r="J166" i="26"/>
  <c r="H166" i="26"/>
  <c r="G166" i="26"/>
  <c r="G165" i="26" s="1"/>
  <c r="E166" i="26"/>
  <c r="E165" i="26" s="1"/>
  <c r="D166" i="26"/>
  <c r="D165" i="26" s="1"/>
  <c r="N165" i="26"/>
  <c r="M165" i="26"/>
  <c r="J165" i="26"/>
  <c r="H165" i="26"/>
  <c r="O164" i="26"/>
  <c r="L164" i="26"/>
  <c r="I164" i="26"/>
  <c r="F164" i="26"/>
  <c r="O163" i="26"/>
  <c r="L163" i="26"/>
  <c r="I163" i="26"/>
  <c r="C163" i="26" s="1"/>
  <c r="F163" i="26"/>
  <c r="O162" i="26"/>
  <c r="L162" i="26"/>
  <c r="I162" i="26"/>
  <c r="F162" i="26"/>
  <c r="O161" i="26"/>
  <c r="L161" i="26"/>
  <c r="L160" i="26" s="1"/>
  <c r="I161" i="26"/>
  <c r="I160" i="26" s="1"/>
  <c r="F161" i="26"/>
  <c r="F160" i="26" s="1"/>
  <c r="N160" i="26"/>
  <c r="M160" i="26"/>
  <c r="K160" i="26"/>
  <c r="J160" i="26"/>
  <c r="H160" i="26"/>
  <c r="G160" i="26"/>
  <c r="E160" i="26"/>
  <c r="D160" i="26"/>
  <c r="O159" i="26"/>
  <c r="L159" i="26"/>
  <c r="I159" i="26"/>
  <c r="F159" i="26"/>
  <c r="O158" i="26"/>
  <c r="L158" i="26"/>
  <c r="I158" i="26"/>
  <c r="F158" i="26"/>
  <c r="O157" i="26"/>
  <c r="L157" i="26"/>
  <c r="I157" i="26"/>
  <c r="F157" i="26"/>
  <c r="O156" i="26"/>
  <c r="L156" i="26"/>
  <c r="I156" i="26"/>
  <c r="F156" i="26"/>
  <c r="C156" i="26"/>
  <c r="O155" i="26"/>
  <c r="L155" i="26"/>
  <c r="I155" i="26"/>
  <c r="F155" i="26"/>
  <c r="C155" i="26" s="1"/>
  <c r="O154" i="26"/>
  <c r="L154" i="26"/>
  <c r="I154" i="26"/>
  <c r="F154" i="26"/>
  <c r="C154" i="26" s="1"/>
  <c r="O153" i="26"/>
  <c r="L153" i="26"/>
  <c r="I153" i="26"/>
  <c r="F153" i="26"/>
  <c r="O152" i="26"/>
  <c r="L152" i="26"/>
  <c r="I152" i="26"/>
  <c r="F152" i="26"/>
  <c r="O151" i="26"/>
  <c r="N151" i="26"/>
  <c r="M151" i="26"/>
  <c r="K151" i="26"/>
  <c r="J151" i="26"/>
  <c r="H151" i="26"/>
  <c r="G151" i="26"/>
  <c r="F151" i="26"/>
  <c r="E151" i="26"/>
  <c r="D151" i="26"/>
  <c r="O150" i="26"/>
  <c r="L150" i="26"/>
  <c r="I150" i="26"/>
  <c r="F150" i="26"/>
  <c r="C150" i="26" s="1"/>
  <c r="O149" i="26"/>
  <c r="L149" i="26"/>
  <c r="I149" i="26"/>
  <c r="F149" i="26"/>
  <c r="O148" i="26"/>
  <c r="L148" i="26"/>
  <c r="I148" i="26"/>
  <c r="F148" i="26"/>
  <c r="C148" i="26"/>
  <c r="O147" i="26"/>
  <c r="L147" i="26"/>
  <c r="I147" i="26"/>
  <c r="F147" i="26"/>
  <c r="C147" i="26" s="1"/>
  <c r="O146" i="26"/>
  <c r="L146" i="26"/>
  <c r="I146" i="26"/>
  <c r="F146" i="26"/>
  <c r="O145" i="26"/>
  <c r="L145" i="26"/>
  <c r="L144" i="26" s="1"/>
  <c r="I145" i="26"/>
  <c r="F145" i="26"/>
  <c r="F144" i="26" s="1"/>
  <c r="C144" i="26" s="1"/>
  <c r="O144" i="26"/>
  <c r="N144" i="26"/>
  <c r="M144" i="26"/>
  <c r="K144" i="26"/>
  <c r="J144" i="26"/>
  <c r="I144" i="26"/>
  <c r="H144" i="26"/>
  <c r="G144" i="26"/>
  <c r="E144" i="26"/>
  <c r="D144" i="26"/>
  <c r="O143" i="26"/>
  <c r="L143" i="26"/>
  <c r="L141" i="26" s="1"/>
  <c r="I143" i="26"/>
  <c r="F143" i="26"/>
  <c r="C143" i="26"/>
  <c r="O142" i="26"/>
  <c r="L142" i="26"/>
  <c r="I142" i="26"/>
  <c r="F142" i="26"/>
  <c r="C142" i="26" s="1"/>
  <c r="N141" i="26"/>
  <c r="M141" i="26"/>
  <c r="K141" i="26"/>
  <c r="J141" i="26"/>
  <c r="I141" i="26"/>
  <c r="H141" i="26"/>
  <c r="G141" i="26"/>
  <c r="E141" i="26"/>
  <c r="D141" i="26"/>
  <c r="O140" i="26"/>
  <c r="L140" i="26"/>
  <c r="I140" i="26"/>
  <c r="F140" i="26"/>
  <c r="C140" i="26" s="1"/>
  <c r="O139" i="26"/>
  <c r="L139" i="26"/>
  <c r="I139" i="26"/>
  <c r="F139" i="26"/>
  <c r="O138" i="26"/>
  <c r="L138" i="26"/>
  <c r="I138" i="26"/>
  <c r="F138" i="26"/>
  <c r="O137" i="26"/>
  <c r="L137" i="26"/>
  <c r="L136" i="26" s="1"/>
  <c r="I137" i="26"/>
  <c r="F137" i="26"/>
  <c r="O136" i="26"/>
  <c r="N136" i="26"/>
  <c r="M136" i="26"/>
  <c r="K136" i="26"/>
  <c r="J136" i="26"/>
  <c r="H136" i="26"/>
  <c r="G136" i="26"/>
  <c r="F136" i="26"/>
  <c r="E136" i="26"/>
  <c r="D136" i="26"/>
  <c r="O135" i="26"/>
  <c r="L135" i="26"/>
  <c r="I135" i="26"/>
  <c r="F135" i="26"/>
  <c r="C135" i="26" s="1"/>
  <c r="O134" i="26"/>
  <c r="L134" i="26"/>
  <c r="I134" i="26"/>
  <c r="F134" i="26"/>
  <c r="C134" i="26" s="1"/>
  <c r="O133" i="26"/>
  <c r="L133" i="26"/>
  <c r="I133" i="26"/>
  <c r="F133" i="26"/>
  <c r="O132" i="26"/>
  <c r="O131" i="26" s="1"/>
  <c r="L132" i="26"/>
  <c r="I132" i="26"/>
  <c r="F132" i="26"/>
  <c r="F131" i="26" s="1"/>
  <c r="N131" i="26"/>
  <c r="M131" i="26"/>
  <c r="L131" i="26"/>
  <c r="K131" i="26"/>
  <c r="K130" i="26" s="1"/>
  <c r="J131" i="26"/>
  <c r="H131" i="26"/>
  <c r="H130" i="26" s="1"/>
  <c r="G131" i="26"/>
  <c r="G130" i="26" s="1"/>
  <c r="E131" i="26"/>
  <c r="D131" i="26"/>
  <c r="D130" i="26" s="1"/>
  <c r="M130" i="26"/>
  <c r="E130" i="26"/>
  <c r="O129" i="26"/>
  <c r="L129" i="26"/>
  <c r="L128" i="26" s="1"/>
  <c r="I129" i="26"/>
  <c r="F129" i="26"/>
  <c r="O128" i="26"/>
  <c r="N128" i="26"/>
  <c r="M128" i="26"/>
  <c r="K128" i="26"/>
  <c r="J128" i="26"/>
  <c r="H128" i="26"/>
  <c r="G128" i="26"/>
  <c r="F128" i="26"/>
  <c r="E128" i="26"/>
  <c r="D128" i="26"/>
  <c r="O127" i="26"/>
  <c r="L127" i="26"/>
  <c r="I127" i="26"/>
  <c r="F127" i="26"/>
  <c r="O126" i="26"/>
  <c r="L126" i="26"/>
  <c r="I126" i="26"/>
  <c r="F126" i="26"/>
  <c r="O125" i="26"/>
  <c r="L125" i="26"/>
  <c r="I125" i="26"/>
  <c r="F125" i="26"/>
  <c r="O124" i="26"/>
  <c r="L124" i="26"/>
  <c r="I124" i="26"/>
  <c r="F124" i="26"/>
  <c r="C124" i="26" s="1"/>
  <c r="O123" i="26"/>
  <c r="O122" i="26" s="1"/>
  <c r="L123" i="26"/>
  <c r="I123" i="26"/>
  <c r="F123" i="26"/>
  <c r="F122" i="26" s="1"/>
  <c r="N122" i="26"/>
  <c r="M122" i="26"/>
  <c r="K122" i="26"/>
  <c r="J122" i="26"/>
  <c r="I122" i="26"/>
  <c r="H122" i="26"/>
  <c r="G122" i="26"/>
  <c r="E122" i="26"/>
  <c r="D122" i="26"/>
  <c r="O121" i="26"/>
  <c r="L121" i="26"/>
  <c r="I121" i="26"/>
  <c r="F121" i="26"/>
  <c r="O120" i="26"/>
  <c r="L120" i="26"/>
  <c r="I120" i="26"/>
  <c r="F120" i="26"/>
  <c r="C120" i="26" s="1"/>
  <c r="O119" i="26"/>
  <c r="L119" i="26"/>
  <c r="I119" i="26"/>
  <c r="F119" i="26"/>
  <c r="O118" i="26"/>
  <c r="L118" i="26"/>
  <c r="I118" i="26"/>
  <c r="F118" i="26"/>
  <c r="O117" i="26"/>
  <c r="L117" i="26"/>
  <c r="L116" i="26" s="1"/>
  <c r="I117" i="26"/>
  <c r="C117" i="26" s="1"/>
  <c r="F117" i="26"/>
  <c r="O116" i="26"/>
  <c r="N116" i="26"/>
  <c r="M116" i="26"/>
  <c r="K116" i="26"/>
  <c r="J116" i="26"/>
  <c r="H116" i="26"/>
  <c r="G116" i="26"/>
  <c r="E116" i="26"/>
  <c r="D116" i="26"/>
  <c r="O115" i="26"/>
  <c r="L115" i="26"/>
  <c r="I115" i="26"/>
  <c r="F115" i="26"/>
  <c r="O114" i="26"/>
  <c r="L114" i="26"/>
  <c r="I114" i="26"/>
  <c r="F114" i="26"/>
  <c r="O113" i="26"/>
  <c r="L113" i="26"/>
  <c r="L112" i="26" s="1"/>
  <c r="I113" i="26"/>
  <c r="F113" i="26"/>
  <c r="O112" i="26"/>
  <c r="N112" i="26"/>
  <c r="M112" i="26"/>
  <c r="K112" i="26"/>
  <c r="J112" i="26"/>
  <c r="H112" i="26"/>
  <c r="G112" i="26"/>
  <c r="E112" i="26"/>
  <c r="D112" i="26"/>
  <c r="O111" i="26"/>
  <c r="L111" i="26"/>
  <c r="I111" i="26"/>
  <c r="F111" i="26"/>
  <c r="O110" i="26"/>
  <c r="L110" i="26"/>
  <c r="I110" i="26"/>
  <c r="F110" i="26"/>
  <c r="O109" i="26"/>
  <c r="L109" i="26"/>
  <c r="I109" i="26"/>
  <c r="C109" i="26" s="1"/>
  <c r="F109" i="26"/>
  <c r="O108" i="26"/>
  <c r="L108" i="26"/>
  <c r="I108" i="26"/>
  <c r="C108" i="26" s="1"/>
  <c r="F108" i="26"/>
  <c r="O107" i="26"/>
  <c r="L107" i="26"/>
  <c r="I107" i="26"/>
  <c r="F107" i="26"/>
  <c r="O106" i="26"/>
  <c r="L106" i="26"/>
  <c r="I106" i="26"/>
  <c r="F106" i="26"/>
  <c r="C106" i="26" s="1"/>
  <c r="O105" i="26"/>
  <c r="L105" i="26"/>
  <c r="I105" i="26"/>
  <c r="F105" i="26"/>
  <c r="O104" i="26"/>
  <c r="L104" i="26"/>
  <c r="I104" i="26"/>
  <c r="F104" i="26"/>
  <c r="F103" i="26" s="1"/>
  <c r="N103" i="26"/>
  <c r="M103" i="26"/>
  <c r="L103" i="26"/>
  <c r="K103" i="26"/>
  <c r="J103" i="26"/>
  <c r="H103" i="26"/>
  <c r="G103" i="26"/>
  <c r="E103" i="26"/>
  <c r="D103" i="26"/>
  <c r="O102" i="26"/>
  <c r="L102" i="26"/>
  <c r="I102" i="26"/>
  <c r="F102" i="26"/>
  <c r="O101" i="26"/>
  <c r="L101" i="26"/>
  <c r="I101" i="26"/>
  <c r="F101" i="26"/>
  <c r="O100" i="26"/>
  <c r="L100" i="26"/>
  <c r="I100" i="26"/>
  <c r="F100" i="26"/>
  <c r="C100" i="26" s="1"/>
  <c r="O99" i="26"/>
  <c r="L99" i="26"/>
  <c r="I99" i="26"/>
  <c r="F99" i="26"/>
  <c r="O98" i="26"/>
  <c r="L98" i="26"/>
  <c r="I98" i="26"/>
  <c r="F98" i="26"/>
  <c r="O97" i="26"/>
  <c r="L97" i="26"/>
  <c r="I97" i="26"/>
  <c r="C97" i="26" s="1"/>
  <c r="F97" i="26"/>
  <c r="O96" i="26"/>
  <c r="O95" i="26" s="1"/>
  <c r="L96" i="26"/>
  <c r="I96" i="26"/>
  <c r="F96" i="26"/>
  <c r="F95" i="26" s="1"/>
  <c r="C96" i="26"/>
  <c r="N95" i="26"/>
  <c r="M95" i="26"/>
  <c r="L95" i="26"/>
  <c r="K95" i="26"/>
  <c r="J95" i="26"/>
  <c r="H95" i="26"/>
  <c r="G95" i="26"/>
  <c r="E95" i="26"/>
  <c r="D95" i="26"/>
  <c r="O94" i="26"/>
  <c r="L94" i="26"/>
  <c r="I94" i="26"/>
  <c r="F94" i="26"/>
  <c r="O93" i="26"/>
  <c r="L93" i="26"/>
  <c r="I93" i="26"/>
  <c r="C93" i="26" s="1"/>
  <c r="F93" i="26"/>
  <c r="O92" i="26"/>
  <c r="L92" i="26"/>
  <c r="I92" i="26"/>
  <c r="C92" i="26" s="1"/>
  <c r="F92" i="26"/>
  <c r="O91" i="26"/>
  <c r="L91" i="26"/>
  <c r="I91" i="26"/>
  <c r="F91" i="26"/>
  <c r="O90" i="26"/>
  <c r="L90" i="26"/>
  <c r="L89" i="26" s="1"/>
  <c r="I90" i="26"/>
  <c r="F90" i="26"/>
  <c r="N89" i="26"/>
  <c r="M89" i="26"/>
  <c r="M83" i="26" s="1"/>
  <c r="K89" i="26"/>
  <c r="J89" i="26"/>
  <c r="H89" i="26"/>
  <c r="G89" i="26"/>
  <c r="E89" i="26"/>
  <c r="D89" i="26"/>
  <c r="O88" i="26"/>
  <c r="O84" i="26" s="1"/>
  <c r="L88" i="26"/>
  <c r="I88" i="26"/>
  <c r="F88" i="26"/>
  <c r="C88" i="26"/>
  <c r="O87" i="26"/>
  <c r="L87" i="26"/>
  <c r="I87" i="26"/>
  <c r="F87" i="26"/>
  <c r="C87" i="26" s="1"/>
  <c r="O86" i="26"/>
  <c r="L86" i="26"/>
  <c r="I86" i="26"/>
  <c r="F86" i="26"/>
  <c r="C86" i="26" s="1"/>
  <c r="O85" i="26"/>
  <c r="L85" i="26"/>
  <c r="L84" i="26" s="1"/>
  <c r="I85" i="26"/>
  <c r="F85" i="26"/>
  <c r="N84" i="26"/>
  <c r="N83" i="26" s="1"/>
  <c r="M84" i="26"/>
  <c r="K84" i="26"/>
  <c r="K83" i="26" s="1"/>
  <c r="J84" i="26"/>
  <c r="H84" i="26"/>
  <c r="G84" i="26"/>
  <c r="E84" i="26"/>
  <c r="D84" i="26"/>
  <c r="H83" i="26"/>
  <c r="D83" i="26"/>
  <c r="O82" i="26"/>
  <c r="L82" i="26"/>
  <c r="I82" i="26"/>
  <c r="F82" i="26"/>
  <c r="O81" i="26"/>
  <c r="L81" i="26"/>
  <c r="L80" i="26" s="1"/>
  <c r="I81" i="26"/>
  <c r="F81" i="26"/>
  <c r="O80" i="26"/>
  <c r="N80" i="26"/>
  <c r="M80" i="26"/>
  <c r="K80" i="26"/>
  <c r="J80" i="26"/>
  <c r="H80" i="26"/>
  <c r="G80" i="26"/>
  <c r="F80" i="26"/>
  <c r="E80" i="26"/>
  <c r="D80" i="26"/>
  <c r="O79" i="26"/>
  <c r="L79" i="26"/>
  <c r="I79" i="26"/>
  <c r="F79" i="26"/>
  <c r="O78" i="26"/>
  <c r="L78" i="26"/>
  <c r="L77" i="26" s="1"/>
  <c r="L76" i="26" s="1"/>
  <c r="I78" i="26"/>
  <c r="I77" i="26" s="1"/>
  <c r="F78" i="26"/>
  <c r="N77" i="26"/>
  <c r="N76" i="26" s="1"/>
  <c r="M77" i="26"/>
  <c r="K77" i="26"/>
  <c r="K76" i="26" s="1"/>
  <c r="K75" i="26" s="1"/>
  <c r="J77" i="26"/>
  <c r="H77" i="26"/>
  <c r="H76" i="26" s="1"/>
  <c r="G77" i="26"/>
  <c r="G76" i="26" s="1"/>
  <c r="F77" i="26"/>
  <c r="E77" i="26"/>
  <c r="D77" i="26"/>
  <c r="D76" i="26"/>
  <c r="O74" i="26"/>
  <c r="L74" i="26"/>
  <c r="I74" i="26"/>
  <c r="F74" i="26"/>
  <c r="C74" i="26" s="1"/>
  <c r="O73" i="26"/>
  <c r="L73" i="26"/>
  <c r="I73" i="26"/>
  <c r="F73" i="26"/>
  <c r="O72" i="26"/>
  <c r="L72" i="26"/>
  <c r="I72" i="26"/>
  <c r="F72" i="26"/>
  <c r="C72" i="26" s="1"/>
  <c r="O71" i="26"/>
  <c r="L71" i="26"/>
  <c r="I71" i="26"/>
  <c r="F71" i="26"/>
  <c r="O70" i="26"/>
  <c r="L70" i="26"/>
  <c r="I70" i="26"/>
  <c r="I69" i="26" s="1"/>
  <c r="I67" i="26" s="1"/>
  <c r="F70" i="26"/>
  <c r="N69" i="26"/>
  <c r="N67" i="26" s="1"/>
  <c r="M69" i="26"/>
  <c r="M67" i="26" s="1"/>
  <c r="K69" i="26"/>
  <c r="J69" i="26"/>
  <c r="J67" i="26" s="1"/>
  <c r="H69" i="26"/>
  <c r="H67" i="26" s="1"/>
  <c r="G69" i="26"/>
  <c r="F69" i="26"/>
  <c r="E69" i="26"/>
  <c r="E67" i="26" s="1"/>
  <c r="D69" i="26"/>
  <c r="D67" i="26" s="1"/>
  <c r="O68" i="26"/>
  <c r="L68" i="26"/>
  <c r="I68" i="26"/>
  <c r="F68" i="26"/>
  <c r="C68" i="26" s="1"/>
  <c r="K67" i="26"/>
  <c r="G67" i="26"/>
  <c r="O66" i="26"/>
  <c r="L66" i="26"/>
  <c r="I66" i="26"/>
  <c r="F66" i="26"/>
  <c r="O65" i="26"/>
  <c r="L65" i="26"/>
  <c r="I65" i="26"/>
  <c r="F65" i="26"/>
  <c r="O64" i="26"/>
  <c r="L64" i="26"/>
  <c r="I64" i="26"/>
  <c r="F64" i="26"/>
  <c r="C64" i="26"/>
  <c r="O63" i="26"/>
  <c r="L63" i="26"/>
  <c r="I63" i="26"/>
  <c r="F63" i="26"/>
  <c r="C63" i="26" s="1"/>
  <c r="O62" i="26"/>
  <c r="L62" i="26"/>
  <c r="I62" i="26"/>
  <c r="F62" i="26"/>
  <c r="C62" i="26" s="1"/>
  <c r="O61" i="26"/>
  <c r="L61" i="26"/>
  <c r="I61" i="26"/>
  <c r="F61" i="26"/>
  <c r="O60" i="26"/>
  <c r="L60" i="26"/>
  <c r="I60" i="26"/>
  <c r="F60" i="26"/>
  <c r="C60" i="26" s="1"/>
  <c r="O59" i="26"/>
  <c r="O58" i="26" s="1"/>
  <c r="L59" i="26"/>
  <c r="I59" i="26"/>
  <c r="I58" i="26" s="1"/>
  <c r="F59" i="26"/>
  <c r="N58" i="26"/>
  <c r="M58" i="26"/>
  <c r="K58" i="26"/>
  <c r="J58" i="26"/>
  <c r="H58" i="26"/>
  <c r="G58" i="26"/>
  <c r="E58" i="26"/>
  <c r="D58" i="26"/>
  <c r="O57" i="26"/>
  <c r="L57" i="26"/>
  <c r="I57" i="26"/>
  <c r="F57" i="26"/>
  <c r="O56" i="26"/>
  <c r="O55" i="26" s="1"/>
  <c r="L56" i="26"/>
  <c r="I56" i="26"/>
  <c r="F56" i="26"/>
  <c r="F55" i="26" s="1"/>
  <c r="N55" i="26"/>
  <c r="N54" i="26" s="1"/>
  <c r="M55" i="26"/>
  <c r="L55" i="26"/>
  <c r="K55" i="26"/>
  <c r="J55" i="26"/>
  <c r="J54" i="26" s="1"/>
  <c r="H55" i="26"/>
  <c r="H54" i="26" s="1"/>
  <c r="G55" i="26"/>
  <c r="G54" i="26" s="1"/>
  <c r="G53" i="26" s="1"/>
  <c r="E55" i="26"/>
  <c r="D55" i="26"/>
  <c r="D54" i="26" s="1"/>
  <c r="M54" i="26"/>
  <c r="M53" i="26" s="1"/>
  <c r="E54" i="26"/>
  <c r="O47" i="26"/>
  <c r="C47" i="26"/>
  <c r="O46" i="26"/>
  <c r="N45" i="26"/>
  <c r="M45" i="26"/>
  <c r="L44" i="26"/>
  <c r="L43" i="26" s="1"/>
  <c r="I44" i="26"/>
  <c r="I43" i="26" s="1"/>
  <c r="F44" i="26"/>
  <c r="K43" i="26"/>
  <c r="J43" i="26"/>
  <c r="H43" i="26"/>
  <c r="G43" i="26"/>
  <c r="F43" i="26"/>
  <c r="E43" i="26"/>
  <c r="D43" i="26"/>
  <c r="F42" i="26"/>
  <c r="F41" i="26" s="1"/>
  <c r="C41" i="26" s="1"/>
  <c r="E41" i="26"/>
  <c r="D41" i="26"/>
  <c r="L40" i="26"/>
  <c r="C40" i="26" s="1"/>
  <c r="L39" i="26"/>
  <c r="C39" i="26" s="1"/>
  <c r="L38" i="26"/>
  <c r="C38" i="26"/>
  <c r="L37" i="26"/>
  <c r="K36" i="26"/>
  <c r="J36" i="26"/>
  <c r="L35" i="26"/>
  <c r="C35" i="26" s="1"/>
  <c r="L34" i="26"/>
  <c r="L33" i="26" s="1"/>
  <c r="C33" i="26" s="1"/>
  <c r="K33" i="26"/>
  <c r="J33" i="26"/>
  <c r="L32" i="26"/>
  <c r="L31" i="26" s="1"/>
  <c r="C31" i="26" s="1"/>
  <c r="C32" i="26"/>
  <c r="K31" i="26"/>
  <c r="K26" i="26" s="1"/>
  <c r="J31" i="26"/>
  <c r="L30" i="26"/>
  <c r="C30" i="26" s="1"/>
  <c r="L29" i="26"/>
  <c r="C29" i="26" s="1"/>
  <c r="L28" i="26"/>
  <c r="L27" i="26" s="1"/>
  <c r="K27" i="26"/>
  <c r="J27" i="26"/>
  <c r="J26" i="26"/>
  <c r="F25" i="26"/>
  <c r="C25" i="26"/>
  <c r="I24" i="26"/>
  <c r="F24" i="26"/>
  <c r="O23" i="26"/>
  <c r="L23" i="26"/>
  <c r="I23" i="26"/>
  <c r="F23" i="26"/>
  <c r="C23" i="26" s="1"/>
  <c r="O22" i="26"/>
  <c r="O21" i="26" s="1"/>
  <c r="L22" i="26"/>
  <c r="I22" i="26"/>
  <c r="I21" i="26" s="1"/>
  <c r="I289" i="26" s="1"/>
  <c r="F22" i="26"/>
  <c r="N21" i="26"/>
  <c r="N289" i="26" s="1"/>
  <c r="N288" i="26" s="1"/>
  <c r="M21" i="26"/>
  <c r="M289" i="26" s="1"/>
  <c r="M288" i="26" s="1"/>
  <c r="L21" i="26"/>
  <c r="K21" i="26"/>
  <c r="K289" i="26" s="1"/>
  <c r="K288" i="26" s="1"/>
  <c r="J21" i="26"/>
  <c r="J289" i="26" s="1"/>
  <c r="J288" i="26" s="1"/>
  <c r="H21" i="26"/>
  <c r="H289" i="26" s="1"/>
  <c r="H288" i="26" s="1"/>
  <c r="G21" i="26"/>
  <c r="G289" i="26" s="1"/>
  <c r="G288" i="26" s="1"/>
  <c r="E21" i="26"/>
  <c r="E289" i="26" s="1"/>
  <c r="E288" i="26" s="1"/>
  <c r="D21" i="26"/>
  <c r="D289" i="26" s="1"/>
  <c r="D288" i="26" s="1"/>
  <c r="N20" i="26"/>
  <c r="O298" i="25"/>
  <c r="L298" i="25"/>
  <c r="I298" i="25"/>
  <c r="F298" i="25"/>
  <c r="C298" i="25"/>
  <c r="O297" i="25"/>
  <c r="L297" i="25"/>
  <c r="I297" i="25"/>
  <c r="F297" i="25"/>
  <c r="O296" i="25"/>
  <c r="L296" i="25"/>
  <c r="I296" i="25"/>
  <c r="F296" i="25"/>
  <c r="C296" i="25" s="1"/>
  <c r="O295" i="25"/>
  <c r="L295" i="25"/>
  <c r="I295" i="25"/>
  <c r="F295" i="25"/>
  <c r="O294" i="25"/>
  <c r="L294" i="25"/>
  <c r="I294" i="25"/>
  <c r="F294" i="25"/>
  <c r="C294" i="25" s="1"/>
  <c r="O293" i="25"/>
  <c r="L293" i="25"/>
  <c r="I293" i="25"/>
  <c r="F293" i="25"/>
  <c r="O292" i="25"/>
  <c r="L292" i="25"/>
  <c r="I292" i="25"/>
  <c r="F292" i="25"/>
  <c r="O291" i="25"/>
  <c r="L291" i="25"/>
  <c r="L290" i="25" s="1"/>
  <c r="I291" i="25"/>
  <c r="C291" i="25" s="1"/>
  <c r="F291" i="25"/>
  <c r="O290" i="25"/>
  <c r="N290" i="25"/>
  <c r="M290" i="25"/>
  <c r="K290" i="25"/>
  <c r="J290" i="25"/>
  <c r="H290" i="25"/>
  <c r="G290" i="25"/>
  <c r="E290" i="25"/>
  <c r="D290" i="25"/>
  <c r="O285" i="25"/>
  <c r="L285" i="25"/>
  <c r="I285" i="25"/>
  <c r="F285" i="25"/>
  <c r="O284" i="25"/>
  <c r="L284" i="25"/>
  <c r="L283" i="25" s="1"/>
  <c r="I284" i="25"/>
  <c r="I283" i="25" s="1"/>
  <c r="F284" i="25"/>
  <c r="C284" i="25" s="1"/>
  <c r="N283" i="25"/>
  <c r="M283" i="25"/>
  <c r="K283" i="25"/>
  <c r="J283" i="25"/>
  <c r="H283" i="25"/>
  <c r="G283" i="25"/>
  <c r="E283" i="25"/>
  <c r="D283" i="25"/>
  <c r="O282" i="25"/>
  <c r="O281" i="25" s="1"/>
  <c r="L282" i="25"/>
  <c r="I282" i="25"/>
  <c r="F282" i="25"/>
  <c r="F281" i="25" s="1"/>
  <c r="C282" i="25"/>
  <c r="N281" i="25"/>
  <c r="M281" i="25"/>
  <c r="L281" i="25"/>
  <c r="K281" i="25"/>
  <c r="J281" i="25"/>
  <c r="I281" i="25"/>
  <c r="H281" i="25"/>
  <c r="G281" i="25"/>
  <c r="E281" i="25"/>
  <c r="D281" i="25"/>
  <c r="O280" i="25"/>
  <c r="L280" i="25"/>
  <c r="I280" i="25"/>
  <c r="F280" i="25"/>
  <c r="C280" i="25" s="1"/>
  <c r="O279" i="25"/>
  <c r="L279" i="25"/>
  <c r="I279" i="25"/>
  <c r="F279" i="25"/>
  <c r="O278" i="25"/>
  <c r="L278" i="25"/>
  <c r="I278" i="25"/>
  <c r="F278" i="25"/>
  <c r="C278" i="25" s="1"/>
  <c r="O277" i="25"/>
  <c r="O276" i="25" s="1"/>
  <c r="L277" i="25"/>
  <c r="I277" i="25"/>
  <c r="F277" i="25"/>
  <c r="N276" i="25"/>
  <c r="M276" i="25"/>
  <c r="K276" i="25"/>
  <c r="J276" i="25"/>
  <c r="I276" i="25"/>
  <c r="H276" i="25"/>
  <c r="G276" i="25"/>
  <c r="E276" i="25"/>
  <c r="D276" i="25"/>
  <c r="O275" i="25"/>
  <c r="L275" i="25"/>
  <c r="I275" i="25"/>
  <c r="F275" i="25"/>
  <c r="O274" i="25"/>
  <c r="L274" i="25"/>
  <c r="I274" i="25"/>
  <c r="F274" i="25"/>
  <c r="C274" i="25" s="1"/>
  <c r="O273" i="25"/>
  <c r="O272" i="25" s="1"/>
  <c r="L273" i="25"/>
  <c r="I273" i="25"/>
  <c r="F273" i="25"/>
  <c r="N272" i="25"/>
  <c r="M272" i="25"/>
  <c r="M270" i="25" s="1"/>
  <c r="M269" i="25" s="1"/>
  <c r="L272" i="25"/>
  <c r="K272" i="25"/>
  <c r="J272" i="25"/>
  <c r="I272" i="25"/>
  <c r="H272" i="25"/>
  <c r="H270" i="25" s="1"/>
  <c r="H269" i="25" s="1"/>
  <c r="G272" i="25"/>
  <c r="E272" i="25"/>
  <c r="E270" i="25" s="1"/>
  <c r="E269" i="25" s="1"/>
  <c r="D272" i="25"/>
  <c r="D270" i="25" s="1"/>
  <c r="D269" i="25" s="1"/>
  <c r="O271" i="25"/>
  <c r="L271" i="25"/>
  <c r="I271" i="25"/>
  <c r="F271" i="25"/>
  <c r="N270" i="25"/>
  <c r="N269" i="25" s="1"/>
  <c r="K270" i="25"/>
  <c r="K269" i="25" s="1"/>
  <c r="J270" i="25"/>
  <c r="J269" i="25" s="1"/>
  <c r="G270" i="25"/>
  <c r="G269" i="25" s="1"/>
  <c r="O268" i="25"/>
  <c r="L268" i="25"/>
  <c r="I268" i="25"/>
  <c r="F268" i="25"/>
  <c r="C268" i="25" s="1"/>
  <c r="O267" i="25"/>
  <c r="L267" i="25"/>
  <c r="I267" i="25"/>
  <c r="F267" i="25"/>
  <c r="O266" i="25"/>
  <c r="L266" i="25"/>
  <c r="I266" i="25"/>
  <c r="F266" i="25"/>
  <c r="C266" i="25" s="1"/>
  <c r="O265" i="25"/>
  <c r="O264" i="25" s="1"/>
  <c r="L265" i="25"/>
  <c r="I265" i="25"/>
  <c r="F265" i="25"/>
  <c r="N264" i="25"/>
  <c r="M264" i="25"/>
  <c r="K264" i="25"/>
  <c r="J264" i="25"/>
  <c r="I264" i="25"/>
  <c r="H264" i="25"/>
  <c r="G264" i="25"/>
  <c r="E264" i="25"/>
  <c r="D264" i="25"/>
  <c r="O263" i="25"/>
  <c r="L263" i="25"/>
  <c r="I263" i="25"/>
  <c r="F263" i="25"/>
  <c r="O262" i="25"/>
  <c r="L262" i="25"/>
  <c r="I262" i="25"/>
  <c r="F262" i="25"/>
  <c r="C262" i="25"/>
  <c r="O261" i="25"/>
  <c r="O260" i="25" s="1"/>
  <c r="L261" i="25"/>
  <c r="I261" i="25"/>
  <c r="F261" i="25"/>
  <c r="F260" i="25" s="1"/>
  <c r="N260" i="25"/>
  <c r="M260" i="25"/>
  <c r="M259" i="25" s="1"/>
  <c r="K260" i="25"/>
  <c r="J260" i="25"/>
  <c r="I260" i="25"/>
  <c r="I259" i="25" s="1"/>
  <c r="H260" i="25"/>
  <c r="H259" i="25" s="1"/>
  <c r="G260" i="25"/>
  <c r="E260" i="25"/>
  <c r="E259" i="25" s="1"/>
  <c r="D260" i="25"/>
  <c r="D259" i="25" s="1"/>
  <c r="N259" i="25"/>
  <c r="K259" i="25"/>
  <c r="J259" i="25"/>
  <c r="G259" i="25"/>
  <c r="O258" i="25"/>
  <c r="L258" i="25"/>
  <c r="I258" i="25"/>
  <c r="F258" i="25"/>
  <c r="C258" i="25" s="1"/>
  <c r="O257" i="25"/>
  <c r="L257" i="25"/>
  <c r="I257" i="25"/>
  <c r="F257" i="25"/>
  <c r="O256" i="25"/>
  <c r="L256" i="25"/>
  <c r="I256" i="25"/>
  <c r="F256" i="25"/>
  <c r="C256" i="25" s="1"/>
  <c r="O255" i="25"/>
  <c r="L255" i="25"/>
  <c r="I255" i="25"/>
  <c r="F255" i="25"/>
  <c r="O254" i="25"/>
  <c r="L254" i="25"/>
  <c r="I254" i="25"/>
  <c r="F254" i="25"/>
  <c r="C254" i="25" s="1"/>
  <c r="O253" i="25"/>
  <c r="O252" i="25" s="1"/>
  <c r="O251" i="25" s="1"/>
  <c r="L253" i="25"/>
  <c r="I253" i="25"/>
  <c r="F253" i="25"/>
  <c r="N252" i="25"/>
  <c r="M252" i="25"/>
  <c r="M251" i="25" s="1"/>
  <c r="K252" i="25"/>
  <c r="J252" i="25"/>
  <c r="I252" i="25"/>
  <c r="I251" i="25" s="1"/>
  <c r="H252" i="25"/>
  <c r="H251" i="25" s="1"/>
  <c r="G252" i="25"/>
  <c r="E252" i="25"/>
  <c r="E251" i="25" s="1"/>
  <c r="D252" i="25"/>
  <c r="D251" i="25" s="1"/>
  <c r="N251" i="25"/>
  <c r="K251" i="25"/>
  <c r="J251" i="25"/>
  <c r="G251" i="25"/>
  <c r="O250" i="25"/>
  <c r="L250" i="25"/>
  <c r="I250" i="25"/>
  <c r="F250" i="25"/>
  <c r="C250" i="25" s="1"/>
  <c r="O249" i="25"/>
  <c r="L249" i="25"/>
  <c r="I249" i="25"/>
  <c r="F249" i="25"/>
  <c r="O248" i="25"/>
  <c r="L248" i="25"/>
  <c r="I248" i="25"/>
  <c r="F248" i="25"/>
  <c r="O247" i="25"/>
  <c r="L247" i="25"/>
  <c r="I247" i="25"/>
  <c r="C247" i="25" s="1"/>
  <c r="F247" i="25"/>
  <c r="O246"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C242" i="25" s="1"/>
  <c r="O241" i="25"/>
  <c r="L241" i="25"/>
  <c r="I241" i="25"/>
  <c r="F241" i="25"/>
  <c r="O240" i="25"/>
  <c r="L240" i="25"/>
  <c r="I240" i="25"/>
  <c r="F240" i="25"/>
  <c r="O239" i="25"/>
  <c r="L239" i="25"/>
  <c r="L238" i="25" s="1"/>
  <c r="I239" i="25"/>
  <c r="F239" i="25"/>
  <c r="O238" i="25"/>
  <c r="N238" i="25"/>
  <c r="M238" i="25"/>
  <c r="K238" i="25"/>
  <c r="J238" i="25"/>
  <c r="H238" i="25"/>
  <c r="G238" i="25"/>
  <c r="E238" i="25"/>
  <c r="D238" i="25"/>
  <c r="O237" i="25"/>
  <c r="L237" i="25"/>
  <c r="I237" i="25"/>
  <c r="F237" i="25"/>
  <c r="C237" i="25" s="1"/>
  <c r="O236" i="25"/>
  <c r="L236" i="25"/>
  <c r="L235" i="25" s="1"/>
  <c r="I236" i="25"/>
  <c r="I235" i="25" s="1"/>
  <c r="F236" i="25"/>
  <c r="C236" i="25" s="1"/>
  <c r="N235" i="25"/>
  <c r="M235" i="25"/>
  <c r="K235" i="25"/>
  <c r="J235" i="25"/>
  <c r="J231" i="25" s="1"/>
  <c r="J230" i="25" s="1"/>
  <c r="H235" i="25"/>
  <c r="G235" i="25"/>
  <c r="E235" i="25"/>
  <c r="D235" i="25"/>
  <c r="O234" i="25"/>
  <c r="O233" i="25" s="1"/>
  <c r="L234" i="25"/>
  <c r="I234" i="25"/>
  <c r="F234" i="25"/>
  <c r="F233" i="25" s="1"/>
  <c r="N233" i="25"/>
  <c r="M233" i="25"/>
  <c r="L233" i="25"/>
  <c r="K233" i="25"/>
  <c r="K231" i="25" s="1"/>
  <c r="K230" i="25" s="1"/>
  <c r="J233" i="25"/>
  <c r="I233" i="25"/>
  <c r="H233" i="25"/>
  <c r="H231" i="25" s="1"/>
  <c r="G233" i="25"/>
  <c r="G231" i="25" s="1"/>
  <c r="G230" i="25" s="1"/>
  <c r="E233" i="25"/>
  <c r="D233" i="25"/>
  <c r="D231" i="25" s="1"/>
  <c r="D230" i="25" s="1"/>
  <c r="O232" i="25"/>
  <c r="L232" i="25"/>
  <c r="I232" i="25"/>
  <c r="F232" i="25"/>
  <c r="C232" i="25" s="1"/>
  <c r="N231" i="25"/>
  <c r="N230" i="25" s="1"/>
  <c r="M231" i="25"/>
  <c r="M230" i="25" s="1"/>
  <c r="E231" i="25"/>
  <c r="O229" i="25"/>
  <c r="L229" i="25"/>
  <c r="I229" i="25"/>
  <c r="F229" i="25"/>
  <c r="C229" i="25" s="1"/>
  <c r="O228" i="25"/>
  <c r="L228" i="25"/>
  <c r="L227" i="25" s="1"/>
  <c r="I228" i="25"/>
  <c r="I227" i="25" s="1"/>
  <c r="F228" i="25"/>
  <c r="C228" i="25" s="1"/>
  <c r="O227" i="25"/>
  <c r="N227" i="25"/>
  <c r="M227" i="25"/>
  <c r="K227" i="25"/>
  <c r="J227" i="25"/>
  <c r="H227" i="25"/>
  <c r="G227" i="25"/>
  <c r="F227" i="25"/>
  <c r="E227" i="25"/>
  <c r="D227" i="25"/>
  <c r="O226" i="25"/>
  <c r="L226" i="25"/>
  <c r="I226" i="25"/>
  <c r="F226" i="25"/>
  <c r="C226" i="25" s="1"/>
  <c r="O225" i="25"/>
  <c r="L225" i="25"/>
  <c r="I225" i="25"/>
  <c r="F225" i="25"/>
  <c r="O224" i="25"/>
  <c r="L224" i="25"/>
  <c r="I224" i="25"/>
  <c r="F224" i="25"/>
  <c r="O223" i="25"/>
  <c r="L223" i="25"/>
  <c r="I223" i="25"/>
  <c r="C223" i="25" s="1"/>
  <c r="F223" i="25"/>
  <c r="O222" i="25"/>
  <c r="L222" i="25"/>
  <c r="I222" i="25"/>
  <c r="C222" i="25" s="1"/>
  <c r="F222" i="25"/>
  <c r="O221" i="25"/>
  <c r="L221" i="25"/>
  <c r="I221" i="25"/>
  <c r="F221" i="25"/>
  <c r="C221" i="25" s="1"/>
  <c r="O220" i="25"/>
  <c r="L220" i="25"/>
  <c r="I220" i="25"/>
  <c r="F220" i="25"/>
  <c r="C220" i="25" s="1"/>
  <c r="O219" i="25"/>
  <c r="L219" i="25"/>
  <c r="I219" i="25"/>
  <c r="F219" i="25"/>
  <c r="O218" i="25"/>
  <c r="L218" i="25"/>
  <c r="I218" i="25"/>
  <c r="F218" i="25"/>
  <c r="C218" i="25" s="1"/>
  <c r="O217" i="25"/>
  <c r="O216" i="25" s="1"/>
  <c r="L217" i="25"/>
  <c r="I217" i="25"/>
  <c r="F217" i="25"/>
  <c r="N216" i="25"/>
  <c r="M216" i="25"/>
  <c r="K216" i="25"/>
  <c r="J216" i="25"/>
  <c r="I216" i="25"/>
  <c r="H216" i="25"/>
  <c r="G216" i="25"/>
  <c r="E216" i="25"/>
  <c r="D216" i="25"/>
  <c r="O215" i="25"/>
  <c r="L215" i="25"/>
  <c r="I215" i="25"/>
  <c r="F215" i="25"/>
  <c r="O214" i="25"/>
  <c r="L214" i="25"/>
  <c r="I214" i="25"/>
  <c r="F214" i="25"/>
  <c r="C214" i="25" s="1"/>
  <c r="O213" i="25"/>
  <c r="L213" i="25"/>
  <c r="I213" i="25"/>
  <c r="F213" i="25"/>
  <c r="O212" i="25"/>
  <c r="L212" i="25"/>
  <c r="I212" i="25"/>
  <c r="F212" i="25"/>
  <c r="O211" i="25"/>
  <c r="L211" i="25"/>
  <c r="I211" i="25"/>
  <c r="C211" i="25" s="1"/>
  <c r="F211" i="25"/>
  <c r="O210" i="25"/>
  <c r="L210" i="25"/>
  <c r="I210" i="25"/>
  <c r="C210" i="25" s="1"/>
  <c r="F210" i="25"/>
  <c r="O209" i="25"/>
  <c r="L209" i="25"/>
  <c r="I209" i="25"/>
  <c r="F209" i="25"/>
  <c r="O208" i="25"/>
  <c r="L208" i="25"/>
  <c r="I208" i="25"/>
  <c r="F208" i="25"/>
  <c r="C208" i="25" s="1"/>
  <c r="O207" i="25"/>
  <c r="L207" i="25"/>
  <c r="I207" i="25"/>
  <c r="F207" i="25"/>
  <c r="C207" i="25" s="1"/>
  <c r="O206" i="25"/>
  <c r="L206" i="25"/>
  <c r="I206" i="25"/>
  <c r="F206" i="25"/>
  <c r="C206" i="25" s="1"/>
  <c r="N205" i="25"/>
  <c r="M205" i="25"/>
  <c r="L205" i="25"/>
  <c r="K205" i="25"/>
  <c r="K204" i="25" s="1"/>
  <c r="J205" i="25"/>
  <c r="H205" i="25"/>
  <c r="H204" i="25" s="1"/>
  <c r="G205" i="25"/>
  <c r="G204" i="25" s="1"/>
  <c r="E205" i="25"/>
  <c r="D205" i="25"/>
  <c r="D204" i="25" s="1"/>
  <c r="M204" i="25"/>
  <c r="E204" i="25"/>
  <c r="O203" i="25"/>
  <c r="L203" i="25"/>
  <c r="I203" i="25"/>
  <c r="F203" i="25"/>
  <c r="C203" i="25" s="1"/>
  <c r="O202" i="25"/>
  <c r="L202" i="25"/>
  <c r="I202" i="25"/>
  <c r="F202" i="25"/>
  <c r="C202" i="25" s="1"/>
  <c r="O201" i="25"/>
  <c r="L201" i="25"/>
  <c r="I201" i="25"/>
  <c r="F201" i="25"/>
  <c r="O200" i="25"/>
  <c r="L200" i="25"/>
  <c r="I200" i="25"/>
  <c r="F200" i="25"/>
  <c r="O199" i="25"/>
  <c r="L199" i="25"/>
  <c r="L198" i="25" s="1"/>
  <c r="I199" i="25"/>
  <c r="I198" i="25" s="1"/>
  <c r="F199" i="25"/>
  <c r="O198" i="25"/>
  <c r="N198" i="25"/>
  <c r="N196" i="25" s="1"/>
  <c r="M198" i="25"/>
  <c r="K198" i="25"/>
  <c r="K196" i="25" s="1"/>
  <c r="K195" i="25" s="1"/>
  <c r="J198" i="25"/>
  <c r="J196" i="25" s="1"/>
  <c r="H198" i="25"/>
  <c r="G198" i="25"/>
  <c r="G196" i="25" s="1"/>
  <c r="G195" i="25" s="1"/>
  <c r="F198" i="25"/>
  <c r="E198" i="25"/>
  <c r="D198" i="25"/>
  <c r="O197" i="25"/>
  <c r="O196" i="25" s="1"/>
  <c r="L197" i="25"/>
  <c r="I197" i="25"/>
  <c r="F197" i="25"/>
  <c r="M196" i="25"/>
  <c r="M195" i="25" s="1"/>
  <c r="M194" i="25" s="1"/>
  <c r="H196" i="25"/>
  <c r="E196" i="25"/>
  <c r="E195" i="25" s="1"/>
  <c r="D196" i="25"/>
  <c r="G194" i="25"/>
  <c r="O193" i="25"/>
  <c r="O192" i="25" s="1"/>
  <c r="O191" i="25" s="1"/>
  <c r="L193" i="25"/>
  <c r="L192" i="25" s="1"/>
  <c r="L191" i="25" s="1"/>
  <c r="I193" i="25"/>
  <c r="F193" i="25"/>
  <c r="N192" i="25"/>
  <c r="N191" i="25" s="1"/>
  <c r="M192" i="25"/>
  <c r="M191" i="25" s="1"/>
  <c r="K192" i="25"/>
  <c r="K191" i="25" s="1"/>
  <c r="J192" i="25"/>
  <c r="I192" i="25"/>
  <c r="I191" i="25" s="1"/>
  <c r="H192" i="25"/>
  <c r="H191" i="25" s="1"/>
  <c r="G192" i="25"/>
  <c r="G191" i="25" s="1"/>
  <c r="G187" i="25" s="1"/>
  <c r="E192" i="25"/>
  <c r="E191" i="25" s="1"/>
  <c r="D192" i="25"/>
  <c r="D191" i="25" s="1"/>
  <c r="J191" i="25"/>
  <c r="J187" i="25" s="1"/>
  <c r="O190" i="25"/>
  <c r="L190" i="25"/>
  <c r="L188" i="25" s="1"/>
  <c r="I190" i="25"/>
  <c r="F190" i="25"/>
  <c r="C190" i="25" s="1"/>
  <c r="O189" i="25"/>
  <c r="L189" i="25"/>
  <c r="I189" i="25"/>
  <c r="I188" i="25" s="1"/>
  <c r="F189" i="25"/>
  <c r="N188" i="25"/>
  <c r="M188" i="25"/>
  <c r="K188" i="25"/>
  <c r="J188" i="25"/>
  <c r="H188" i="25"/>
  <c r="G188" i="25"/>
  <c r="E188" i="25"/>
  <c r="E187" i="25" s="1"/>
  <c r="D188" i="25"/>
  <c r="O186" i="25"/>
  <c r="L186" i="25"/>
  <c r="L184" i="25" s="1"/>
  <c r="I186" i="25"/>
  <c r="F186" i="25"/>
  <c r="C186" i="25" s="1"/>
  <c r="O185" i="25"/>
  <c r="O184" i="25" s="1"/>
  <c r="L185" i="25"/>
  <c r="I185" i="25"/>
  <c r="I184" i="25" s="1"/>
  <c r="F185" i="25"/>
  <c r="N184" i="25"/>
  <c r="M184" i="25"/>
  <c r="K184" i="25"/>
  <c r="J184" i="25"/>
  <c r="H184" i="25"/>
  <c r="G184" i="25"/>
  <c r="E184" i="25"/>
  <c r="D184" i="25"/>
  <c r="O183" i="25"/>
  <c r="L183" i="25"/>
  <c r="I183" i="25"/>
  <c r="F183" i="25"/>
  <c r="O182" i="25"/>
  <c r="L182" i="25"/>
  <c r="I182" i="25"/>
  <c r="C182" i="25" s="1"/>
  <c r="F182" i="25"/>
  <c r="O181" i="25"/>
  <c r="L181" i="25"/>
  <c r="I181" i="25"/>
  <c r="F181" i="25"/>
  <c r="O180" i="25"/>
  <c r="L180" i="25"/>
  <c r="I180" i="25"/>
  <c r="F180" i="25"/>
  <c r="F179" i="25" s="1"/>
  <c r="N179" i="25"/>
  <c r="M179" i="25"/>
  <c r="K179" i="25"/>
  <c r="J179" i="25"/>
  <c r="H179" i="25"/>
  <c r="G179" i="25"/>
  <c r="E179" i="25"/>
  <c r="D179" i="25"/>
  <c r="O178" i="25"/>
  <c r="L178" i="25"/>
  <c r="I178" i="25"/>
  <c r="F178" i="25"/>
  <c r="C178" i="25"/>
  <c r="O177" i="25"/>
  <c r="L177" i="25"/>
  <c r="I177" i="25"/>
  <c r="F177" i="25"/>
  <c r="C177" i="25" s="1"/>
  <c r="O176" i="25"/>
  <c r="L176" i="25"/>
  <c r="I176" i="25"/>
  <c r="F176" i="25"/>
  <c r="C176" i="25" s="1"/>
  <c r="N175" i="25"/>
  <c r="N174" i="25" s="1"/>
  <c r="M175" i="25"/>
  <c r="K175" i="25"/>
  <c r="J175" i="25"/>
  <c r="H175" i="25"/>
  <c r="G175" i="25"/>
  <c r="G174" i="25" s="1"/>
  <c r="G173" i="25" s="1"/>
  <c r="E175" i="25"/>
  <c r="D175" i="25"/>
  <c r="K174" i="25"/>
  <c r="K173" i="25" s="1"/>
  <c r="H174" i="25"/>
  <c r="H173" i="25" s="1"/>
  <c r="D174" i="25"/>
  <c r="D173" i="25" s="1"/>
  <c r="O172" i="25"/>
  <c r="L172" i="25"/>
  <c r="I172" i="25"/>
  <c r="F172" i="25"/>
  <c r="O171" i="25"/>
  <c r="L171" i="25"/>
  <c r="I171" i="25"/>
  <c r="F171" i="25"/>
  <c r="O170" i="25"/>
  <c r="L170" i="25"/>
  <c r="I170" i="25"/>
  <c r="F170" i="25"/>
  <c r="C170" i="25" s="1"/>
  <c r="O169" i="25"/>
  <c r="L169" i="25"/>
  <c r="I169" i="25"/>
  <c r="F169" i="25"/>
  <c r="O168" i="25"/>
  <c r="L168" i="25"/>
  <c r="I168" i="25"/>
  <c r="F168" i="25"/>
  <c r="O167" i="25"/>
  <c r="L167" i="25"/>
  <c r="I167" i="25"/>
  <c r="I166" i="25" s="1"/>
  <c r="I165" i="25" s="1"/>
  <c r="F167" i="25"/>
  <c r="O166" i="25"/>
  <c r="O165" i="25" s="1"/>
  <c r="N166" i="25"/>
  <c r="N165" i="25" s="1"/>
  <c r="M166" i="25"/>
  <c r="M165" i="25" s="1"/>
  <c r="K166" i="25"/>
  <c r="K165" i="25" s="1"/>
  <c r="J166" i="25"/>
  <c r="J165" i="25" s="1"/>
  <c r="H166" i="25"/>
  <c r="G166" i="25"/>
  <c r="G165" i="25" s="1"/>
  <c r="E166" i="25"/>
  <c r="D166" i="25"/>
  <c r="H165" i="25"/>
  <c r="E165" i="25"/>
  <c r="D165" i="25"/>
  <c r="O164" i="25"/>
  <c r="L164" i="25"/>
  <c r="I164" i="25"/>
  <c r="F164" i="25"/>
  <c r="O163" i="25"/>
  <c r="L163" i="25"/>
  <c r="I163" i="25"/>
  <c r="F163" i="25"/>
  <c r="C163" i="25" s="1"/>
  <c r="O162" i="25"/>
  <c r="L162" i="25"/>
  <c r="I162" i="25"/>
  <c r="F162" i="25"/>
  <c r="C162" i="25" s="1"/>
  <c r="O161" i="25"/>
  <c r="O160" i="25" s="1"/>
  <c r="L161" i="25"/>
  <c r="I161" i="25"/>
  <c r="I160" i="25" s="1"/>
  <c r="F161" i="25"/>
  <c r="N160" i="25"/>
  <c r="M160" i="25"/>
  <c r="L160" i="25"/>
  <c r="K160" i="25"/>
  <c r="J160" i="25"/>
  <c r="H160" i="25"/>
  <c r="G160" i="25"/>
  <c r="E160" i="25"/>
  <c r="D160" i="25"/>
  <c r="O159" i="25"/>
  <c r="L159" i="25"/>
  <c r="I159" i="25"/>
  <c r="F159" i="25"/>
  <c r="O158" i="25"/>
  <c r="L158" i="25"/>
  <c r="I158" i="25"/>
  <c r="F158" i="25"/>
  <c r="C158" i="25"/>
  <c r="O157" i="25"/>
  <c r="L157" i="25"/>
  <c r="I157" i="25"/>
  <c r="F157" i="25"/>
  <c r="C157" i="25" s="1"/>
  <c r="O156" i="25"/>
  <c r="L156" i="25"/>
  <c r="I156" i="25"/>
  <c r="F156" i="25"/>
  <c r="O155" i="25"/>
  <c r="L155" i="25"/>
  <c r="I155" i="25"/>
  <c r="F155" i="25"/>
  <c r="C155" i="25" s="1"/>
  <c r="O154" i="25"/>
  <c r="L154" i="25"/>
  <c r="L151" i="25" s="1"/>
  <c r="I154" i="25"/>
  <c r="F154" i="25"/>
  <c r="C154" i="25" s="1"/>
  <c r="O153" i="25"/>
  <c r="L153" i="25"/>
  <c r="I153" i="25"/>
  <c r="F153" i="25"/>
  <c r="O152" i="25"/>
  <c r="L152" i="25"/>
  <c r="I152" i="25"/>
  <c r="F152" i="25"/>
  <c r="N151" i="25"/>
  <c r="M151" i="25"/>
  <c r="K151" i="25"/>
  <c r="J151" i="25"/>
  <c r="H151" i="25"/>
  <c r="G151" i="25"/>
  <c r="F151" i="25"/>
  <c r="E151" i="25"/>
  <c r="D151" i="25"/>
  <c r="O150" i="25"/>
  <c r="L150" i="25"/>
  <c r="I150" i="25"/>
  <c r="F150" i="25"/>
  <c r="C150" i="25" s="1"/>
  <c r="O149" i="25"/>
  <c r="L149" i="25"/>
  <c r="I149" i="25"/>
  <c r="F149" i="25"/>
  <c r="O148" i="25"/>
  <c r="L148" i="25"/>
  <c r="I148" i="25"/>
  <c r="F148" i="25"/>
  <c r="O147" i="25"/>
  <c r="L147" i="25"/>
  <c r="I147" i="25"/>
  <c r="F147" i="25"/>
  <c r="O146" i="25"/>
  <c r="L146" i="25"/>
  <c r="I146" i="25"/>
  <c r="F146" i="25"/>
  <c r="C146" i="25"/>
  <c r="O145" i="25"/>
  <c r="L145" i="25"/>
  <c r="I145" i="25"/>
  <c r="F145" i="25"/>
  <c r="N144" i="25"/>
  <c r="M144" i="25"/>
  <c r="K144" i="25"/>
  <c r="J144" i="25"/>
  <c r="H144" i="25"/>
  <c r="G144" i="25"/>
  <c r="E144" i="25"/>
  <c r="D144" i="25"/>
  <c r="O143" i="25"/>
  <c r="L143" i="25"/>
  <c r="I143" i="25"/>
  <c r="F143" i="25"/>
  <c r="O142" i="25"/>
  <c r="O141" i="25" s="1"/>
  <c r="L142" i="25"/>
  <c r="I142" i="25"/>
  <c r="F142" i="25"/>
  <c r="C142" i="25" s="1"/>
  <c r="N141" i="25"/>
  <c r="M141" i="25"/>
  <c r="K141" i="25"/>
  <c r="J141" i="25"/>
  <c r="H141" i="25"/>
  <c r="G141" i="25"/>
  <c r="F141" i="25"/>
  <c r="E141" i="25"/>
  <c r="D141" i="25"/>
  <c r="O140" i="25"/>
  <c r="L140" i="25"/>
  <c r="I140" i="25"/>
  <c r="F140" i="25"/>
  <c r="O139" i="25"/>
  <c r="L139" i="25"/>
  <c r="I139" i="25"/>
  <c r="F139" i="25"/>
  <c r="O138" i="25"/>
  <c r="L138" i="25"/>
  <c r="I138" i="25"/>
  <c r="F138" i="25"/>
  <c r="C138" i="25" s="1"/>
  <c r="O137" i="25"/>
  <c r="L137" i="25"/>
  <c r="I137" i="25"/>
  <c r="F137" i="25"/>
  <c r="N136" i="25"/>
  <c r="M136" i="25"/>
  <c r="M130" i="25" s="1"/>
  <c r="K136" i="25"/>
  <c r="J136" i="25"/>
  <c r="I136" i="25"/>
  <c r="H136" i="25"/>
  <c r="G136" i="25"/>
  <c r="G130" i="25" s="1"/>
  <c r="E136" i="25"/>
  <c r="D136" i="25"/>
  <c r="O135" i="25"/>
  <c r="L135" i="25"/>
  <c r="I135" i="25"/>
  <c r="F135" i="25"/>
  <c r="O134" i="25"/>
  <c r="L134" i="25"/>
  <c r="I134" i="25"/>
  <c r="F134" i="25"/>
  <c r="C134" i="25" s="1"/>
  <c r="O133" i="25"/>
  <c r="L133" i="25"/>
  <c r="I133" i="25"/>
  <c r="F133" i="25"/>
  <c r="O132" i="25"/>
  <c r="L132" i="25"/>
  <c r="I132" i="25"/>
  <c r="F132" i="25"/>
  <c r="N131" i="25"/>
  <c r="M131" i="25"/>
  <c r="K131" i="25"/>
  <c r="K130" i="25" s="1"/>
  <c r="J131" i="25"/>
  <c r="H131" i="25"/>
  <c r="H130" i="25" s="1"/>
  <c r="G131" i="25"/>
  <c r="E131" i="25"/>
  <c r="D131" i="25"/>
  <c r="O129" i="25"/>
  <c r="L129" i="25"/>
  <c r="L128" i="25" s="1"/>
  <c r="I129" i="25"/>
  <c r="F129" i="25"/>
  <c r="O128" i="25"/>
  <c r="N128" i="25"/>
  <c r="M128" i="25"/>
  <c r="K128" i="25"/>
  <c r="J128" i="25"/>
  <c r="I128" i="25"/>
  <c r="H128" i="25"/>
  <c r="G128" i="25"/>
  <c r="E128" i="25"/>
  <c r="D128" i="25"/>
  <c r="O127" i="25"/>
  <c r="L127" i="25"/>
  <c r="I127" i="25"/>
  <c r="F127" i="25"/>
  <c r="O126" i="25"/>
  <c r="O122" i="25" s="1"/>
  <c r="L126" i="25"/>
  <c r="I126" i="25"/>
  <c r="F126" i="25"/>
  <c r="C126" i="25" s="1"/>
  <c r="O125" i="25"/>
  <c r="L125" i="25"/>
  <c r="I125" i="25"/>
  <c r="F125" i="25"/>
  <c r="O124" i="25"/>
  <c r="L124" i="25"/>
  <c r="I124" i="25"/>
  <c r="F124" i="25"/>
  <c r="O123" i="25"/>
  <c r="L123" i="25"/>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C118" i="25" s="1"/>
  <c r="O117" i="25"/>
  <c r="L117" i="25"/>
  <c r="I117" i="25"/>
  <c r="F117" i="25"/>
  <c r="N116" i="25"/>
  <c r="M116" i="25"/>
  <c r="K116" i="25"/>
  <c r="J116" i="25"/>
  <c r="I116" i="25"/>
  <c r="H116" i="25"/>
  <c r="G116" i="25"/>
  <c r="E116" i="25"/>
  <c r="D116" i="25"/>
  <c r="O115" i="25"/>
  <c r="L115" i="25"/>
  <c r="I115" i="25"/>
  <c r="F115" i="25"/>
  <c r="C115" i="25" s="1"/>
  <c r="O114" i="25"/>
  <c r="L114" i="25"/>
  <c r="I114" i="25"/>
  <c r="F114" i="25"/>
  <c r="C114" i="25" s="1"/>
  <c r="O113" i="25"/>
  <c r="L113" i="25"/>
  <c r="I113" i="25"/>
  <c r="I112" i="25" s="1"/>
  <c r="F113" i="25"/>
  <c r="N112" i="25"/>
  <c r="M112" i="25"/>
  <c r="K112" i="25"/>
  <c r="J112" i="25"/>
  <c r="H112" i="25"/>
  <c r="G112" i="25"/>
  <c r="E112" i="25"/>
  <c r="D112" i="25"/>
  <c r="O111" i="25"/>
  <c r="L111" i="25"/>
  <c r="I111" i="25"/>
  <c r="F111" i="25"/>
  <c r="O110" i="25"/>
  <c r="L110" i="25"/>
  <c r="I110" i="25"/>
  <c r="F110" i="25"/>
  <c r="C110" i="25" s="1"/>
  <c r="O109" i="25"/>
  <c r="L109" i="25"/>
  <c r="I109" i="25"/>
  <c r="F109" i="25"/>
  <c r="O108" i="25"/>
  <c r="L108" i="25"/>
  <c r="I108" i="25"/>
  <c r="F108" i="25"/>
  <c r="C108" i="25"/>
  <c r="O107" i="25"/>
  <c r="L107" i="25"/>
  <c r="I107" i="25"/>
  <c r="F107" i="25"/>
  <c r="C107" i="25" s="1"/>
  <c r="O106" i="25"/>
  <c r="L106" i="25"/>
  <c r="I106" i="25"/>
  <c r="F106" i="25"/>
  <c r="C106" i="25" s="1"/>
  <c r="O105" i="25"/>
  <c r="L105" i="25"/>
  <c r="I105" i="25"/>
  <c r="F105" i="25"/>
  <c r="O104" i="25"/>
  <c r="O103" i="25" s="1"/>
  <c r="L104" i="25"/>
  <c r="I104" i="25"/>
  <c r="F104" i="25"/>
  <c r="F103" i="25" s="1"/>
  <c r="N103" i="25"/>
  <c r="M103" i="25"/>
  <c r="L103" i="25"/>
  <c r="K103" i="25"/>
  <c r="J103" i="25"/>
  <c r="H103" i="25"/>
  <c r="G103" i="25"/>
  <c r="E103" i="25"/>
  <c r="D103" i="25"/>
  <c r="O102" i="25"/>
  <c r="L102" i="25"/>
  <c r="I102" i="25"/>
  <c r="F102" i="25"/>
  <c r="O101" i="25"/>
  <c r="L101" i="25"/>
  <c r="I101" i="25"/>
  <c r="F101" i="25"/>
  <c r="O100" i="25"/>
  <c r="L100" i="25"/>
  <c r="I100" i="25"/>
  <c r="F100" i="25"/>
  <c r="C100" i="25" s="1"/>
  <c r="O99" i="25"/>
  <c r="L99" i="25"/>
  <c r="I99" i="25"/>
  <c r="F99" i="25"/>
  <c r="O98" i="25"/>
  <c r="L98" i="25"/>
  <c r="I98" i="25"/>
  <c r="F98" i="25"/>
  <c r="O97" i="25"/>
  <c r="L97" i="25"/>
  <c r="I97" i="25"/>
  <c r="F97" i="25"/>
  <c r="O96" i="25"/>
  <c r="O95" i="25" s="1"/>
  <c r="L96" i="25"/>
  <c r="L95" i="25" s="1"/>
  <c r="I96" i="25"/>
  <c r="F96" i="25"/>
  <c r="C96" i="25"/>
  <c r="N95" i="25"/>
  <c r="M95" i="25"/>
  <c r="K95" i="25"/>
  <c r="J95" i="25"/>
  <c r="H95" i="25"/>
  <c r="G95" i="25"/>
  <c r="E95" i="25"/>
  <c r="D95" i="25"/>
  <c r="O94" i="25"/>
  <c r="L94" i="25"/>
  <c r="I94" i="25"/>
  <c r="F94" i="25"/>
  <c r="O93" i="25"/>
  <c r="L93" i="25"/>
  <c r="I93" i="25"/>
  <c r="C93" i="25" s="1"/>
  <c r="F93" i="25"/>
  <c r="O92" i="25"/>
  <c r="L92" i="25"/>
  <c r="I92" i="25"/>
  <c r="F92" i="25"/>
  <c r="C92" i="25" s="1"/>
  <c r="O91" i="25"/>
  <c r="L91" i="25"/>
  <c r="I91" i="25"/>
  <c r="F91" i="25"/>
  <c r="O90" i="25"/>
  <c r="L90" i="25"/>
  <c r="L89" i="25" s="1"/>
  <c r="I90" i="25"/>
  <c r="F90" i="25"/>
  <c r="N89" i="25"/>
  <c r="M89" i="25"/>
  <c r="M83" i="25" s="1"/>
  <c r="K89" i="25"/>
  <c r="J89" i="25"/>
  <c r="H89" i="25"/>
  <c r="G89" i="25"/>
  <c r="F89" i="25"/>
  <c r="E89" i="25"/>
  <c r="D89" i="25"/>
  <c r="O88" i="25"/>
  <c r="O84" i="25" s="1"/>
  <c r="L88" i="25"/>
  <c r="I88" i="25"/>
  <c r="F88" i="25"/>
  <c r="C88" i="25"/>
  <c r="O87" i="25"/>
  <c r="L87" i="25"/>
  <c r="I87" i="25"/>
  <c r="F87" i="25"/>
  <c r="C87" i="25" s="1"/>
  <c r="O86" i="25"/>
  <c r="L86" i="25"/>
  <c r="I86" i="25"/>
  <c r="F86" i="25"/>
  <c r="C86" i="25" s="1"/>
  <c r="O85" i="25"/>
  <c r="L85" i="25"/>
  <c r="L84" i="25" s="1"/>
  <c r="I85" i="25"/>
  <c r="F85" i="25"/>
  <c r="N84" i="25"/>
  <c r="N83" i="25" s="1"/>
  <c r="M84" i="25"/>
  <c r="K84" i="25"/>
  <c r="K83" i="25" s="1"/>
  <c r="J84" i="25"/>
  <c r="J83" i="25" s="1"/>
  <c r="H84" i="25"/>
  <c r="G84" i="25"/>
  <c r="E84" i="25"/>
  <c r="D84" i="25"/>
  <c r="D83" i="25" s="1"/>
  <c r="H83" i="25"/>
  <c r="O82" i="25"/>
  <c r="L82" i="25"/>
  <c r="I82" i="25"/>
  <c r="F82" i="25"/>
  <c r="O81" i="25"/>
  <c r="L81" i="25"/>
  <c r="L80" i="25" s="1"/>
  <c r="I81" i="25"/>
  <c r="F81" i="25"/>
  <c r="O80" i="25"/>
  <c r="N80" i="25"/>
  <c r="M80" i="25"/>
  <c r="K80" i="25"/>
  <c r="J80" i="25"/>
  <c r="H80" i="25"/>
  <c r="G80" i="25"/>
  <c r="F80" i="25"/>
  <c r="E80" i="25"/>
  <c r="D80" i="25"/>
  <c r="O79" i="25"/>
  <c r="L79" i="25"/>
  <c r="I79" i="25"/>
  <c r="F79" i="25"/>
  <c r="O78" i="25"/>
  <c r="L78" i="25"/>
  <c r="L77" i="25" s="1"/>
  <c r="I78" i="25"/>
  <c r="I77" i="25" s="1"/>
  <c r="F78" i="25"/>
  <c r="N77" i="25"/>
  <c r="N76" i="25" s="1"/>
  <c r="M77" i="25"/>
  <c r="K77" i="25"/>
  <c r="K76" i="25" s="1"/>
  <c r="J77" i="25"/>
  <c r="J76" i="25" s="1"/>
  <c r="H77" i="25"/>
  <c r="H76" i="25" s="1"/>
  <c r="H75" i="25" s="1"/>
  <c r="G77" i="25"/>
  <c r="F77" i="25"/>
  <c r="E77" i="25"/>
  <c r="E76" i="25" s="1"/>
  <c r="D77" i="25"/>
  <c r="G76" i="25"/>
  <c r="D76" i="25"/>
  <c r="O74" i="25"/>
  <c r="L74" i="25"/>
  <c r="I74" i="25"/>
  <c r="F74" i="25"/>
  <c r="O73" i="25"/>
  <c r="L73" i="25"/>
  <c r="I73" i="25"/>
  <c r="F73" i="25"/>
  <c r="O72" i="25"/>
  <c r="L72" i="25"/>
  <c r="I72" i="25"/>
  <c r="F72" i="25"/>
  <c r="C72" i="25"/>
  <c r="O71" i="25"/>
  <c r="L71" i="25"/>
  <c r="I71" i="25"/>
  <c r="F71" i="25"/>
  <c r="C71" i="25" s="1"/>
  <c r="O70" i="25"/>
  <c r="L70" i="25"/>
  <c r="I70" i="25"/>
  <c r="I69" i="25" s="1"/>
  <c r="F70" i="25"/>
  <c r="C70" i="25" s="1"/>
  <c r="N69" i="25"/>
  <c r="N67" i="25" s="1"/>
  <c r="M69" i="25"/>
  <c r="M67" i="25" s="1"/>
  <c r="K69" i="25"/>
  <c r="J69" i="25"/>
  <c r="J67" i="25" s="1"/>
  <c r="H69" i="25"/>
  <c r="G69" i="25"/>
  <c r="F69" i="25"/>
  <c r="E69" i="25"/>
  <c r="E67" i="25" s="1"/>
  <c r="D69" i="25"/>
  <c r="D67" i="25" s="1"/>
  <c r="O68" i="25"/>
  <c r="L68" i="25"/>
  <c r="I68" i="25"/>
  <c r="F68" i="25"/>
  <c r="F67" i="25" s="1"/>
  <c r="K67" i="25"/>
  <c r="H67" i="25"/>
  <c r="G67" i="25"/>
  <c r="O66" i="25"/>
  <c r="L66" i="25"/>
  <c r="I66" i="25"/>
  <c r="F66" i="25"/>
  <c r="O65" i="25"/>
  <c r="L65" i="25"/>
  <c r="I65" i="25"/>
  <c r="F65" i="25"/>
  <c r="O64" i="25"/>
  <c r="L64" i="25"/>
  <c r="I64" i="25"/>
  <c r="C64" i="25" s="1"/>
  <c r="F64" i="25"/>
  <c r="O63" i="25"/>
  <c r="L63" i="25"/>
  <c r="I63" i="25"/>
  <c r="F63" i="25"/>
  <c r="O62" i="25"/>
  <c r="L62" i="25"/>
  <c r="I62" i="25"/>
  <c r="F62" i="25"/>
  <c r="O61" i="25"/>
  <c r="L61" i="25"/>
  <c r="I61" i="25"/>
  <c r="F61" i="25"/>
  <c r="O60" i="25"/>
  <c r="L60" i="25"/>
  <c r="I60" i="25"/>
  <c r="F60" i="25"/>
  <c r="C60" i="25"/>
  <c r="O59" i="25"/>
  <c r="O58" i="25" s="1"/>
  <c r="L59" i="25"/>
  <c r="I59" i="25"/>
  <c r="F59" i="25"/>
  <c r="F58" i="25" s="1"/>
  <c r="N58" i="25"/>
  <c r="M58" i="25"/>
  <c r="K58" i="25"/>
  <c r="J58" i="25"/>
  <c r="I58" i="25"/>
  <c r="H58" i="25"/>
  <c r="G58" i="25"/>
  <c r="E58" i="25"/>
  <c r="D58" i="25"/>
  <c r="O57" i="25"/>
  <c r="L57" i="25"/>
  <c r="I57" i="25"/>
  <c r="C57" i="25" s="1"/>
  <c r="F57" i="25"/>
  <c r="O56" i="25"/>
  <c r="O55" i="25" s="1"/>
  <c r="L56" i="25"/>
  <c r="I56" i="25"/>
  <c r="F56" i="25"/>
  <c r="F55" i="25" s="1"/>
  <c r="N55" i="25"/>
  <c r="M55" i="25"/>
  <c r="L55" i="25"/>
  <c r="K55" i="25"/>
  <c r="J55" i="25"/>
  <c r="J54" i="25" s="1"/>
  <c r="H55" i="25"/>
  <c r="H54" i="25" s="1"/>
  <c r="H53" i="25" s="1"/>
  <c r="G55" i="25"/>
  <c r="G54" i="25" s="1"/>
  <c r="G53" i="25" s="1"/>
  <c r="E55" i="25"/>
  <c r="D55" i="25"/>
  <c r="D54" i="25" s="1"/>
  <c r="N54" i="25"/>
  <c r="M54" i="25"/>
  <c r="M53" i="25" s="1"/>
  <c r="E54" i="25"/>
  <c r="O47" i="25"/>
  <c r="C47" i="25"/>
  <c r="O46" i="25"/>
  <c r="N45" i="25"/>
  <c r="M45" i="25"/>
  <c r="L44" i="25"/>
  <c r="L43" i="25" s="1"/>
  <c r="I44" i="25"/>
  <c r="I43" i="25" s="1"/>
  <c r="F44" i="25"/>
  <c r="K43" i="25"/>
  <c r="J43" i="25"/>
  <c r="H43" i="25"/>
  <c r="G43" i="25"/>
  <c r="G20" i="25" s="1"/>
  <c r="F43" i="25"/>
  <c r="E43" i="25"/>
  <c r="D43" i="25"/>
  <c r="F42" i="25"/>
  <c r="F41" i="25" s="1"/>
  <c r="C41" i="25" s="1"/>
  <c r="E41" i="25"/>
  <c r="D41" i="25"/>
  <c r="L40" i="25"/>
  <c r="C40" i="25"/>
  <c r="L39" i="25"/>
  <c r="C39" i="25" s="1"/>
  <c r="L38" i="25"/>
  <c r="C38" i="25"/>
  <c r="L37" i="25"/>
  <c r="L36" i="25" s="1"/>
  <c r="C36" i="25" s="1"/>
  <c r="K36" i="25"/>
  <c r="J36" i="25"/>
  <c r="L35" i="25"/>
  <c r="C35" i="25"/>
  <c r="L34" i="25"/>
  <c r="L33" i="25" s="1"/>
  <c r="C33" i="25" s="1"/>
  <c r="K33" i="25"/>
  <c r="J33" i="25"/>
  <c r="L32" i="25"/>
  <c r="C32" i="25" s="1"/>
  <c r="K31" i="25"/>
  <c r="J31" i="25"/>
  <c r="L30" i="25"/>
  <c r="C30" i="25" s="1"/>
  <c r="L29" i="25"/>
  <c r="C29" i="25"/>
  <c r="L28" i="25"/>
  <c r="L27" i="25" s="1"/>
  <c r="K27" i="25"/>
  <c r="J27" i="25"/>
  <c r="K26" i="25"/>
  <c r="J26" i="25"/>
  <c r="F25" i="25"/>
  <c r="C25" i="25"/>
  <c r="I24" i="25"/>
  <c r="C24" i="25" s="1"/>
  <c r="F24" i="25"/>
  <c r="O23" i="25"/>
  <c r="L23" i="25"/>
  <c r="I23" i="25"/>
  <c r="F23" i="25"/>
  <c r="C23" i="25" s="1"/>
  <c r="O22" i="25"/>
  <c r="O21" i="25" s="1"/>
  <c r="L22" i="25"/>
  <c r="L21" i="25" s="1"/>
  <c r="L289" i="25" s="1"/>
  <c r="L288" i="25" s="1"/>
  <c r="I22" i="25"/>
  <c r="F22" i="25"/>
  <c r="N21" i="25"/>
  <c r="N289" i="25" s="1"/>
  <c r="N288" i="25" s="1"/>
  <c r="M21" i="25"/>
  <c r="M289" i="25" s="1"/>
  <c r="M288" i="25" s="1"/>
  <c r="K21" i="25"/>
  <c r="K289" i="25" s="1"/>
  <c r="K288" i="25" s="1"/>
  <c r="J21" i="25"/>
  <c r="J289" i="25" s="1"/>
  <c r="J288" i="25" s="1"/>
  <c r="I21" i="25"/>
  <c r="I289" i="25" s="1"/>
  <c r="H21" i="25"/>
  <c r="H289" i="25" s="1"/>
  <c r="H288" i="25" s="1"/>
  <c r="G21" i="25"/>
  <c r="G289" i="25" s="1"/>
  <c r="G288" i="25" s="1"/>
  <c r="E21" i="25"/>
  <c r="E289" i="25" s="1"/>
  <c r="E288" i="25" s="1"/>
  <c r="D21" i="25"/>
  <c r="D289" i="25" s="1"/>
  <c r="D288" i="25" s="1"/>
  <c r="N20" i="25"/>
  <c r="O298" i="24"/>
  <c r="L298" i="24"/>
  <c r="I298" i="24"/>
  <c r="C298" i="24" s="1"/>
  <c r="F298" i="24"/>
  <c r="O297" i="24"/>
  <c r="L297" i="24"/>
  <c r="I297" i="24"/>
  <c r="F297" i="24"/>
  <c r="O296" i="24"/>
  <c r="L296" i="24"/>
  <c r="I296" i="24"/>
  <c r="F296" i="24"/>
  <c r="O295" i="24"/>
  <c r="O290" i="24" s="1"/>
  <c r="L295" i="24"/>
  <c r="I295" i="24"/>
  <c r="F295" i="24"/>
  <c r="O294" i="24"/>
  <c r="L294" i="24"/>
  <c r="I294" i="24"/>
  <c r="F294" i="24"/>
  <c r="C294" i="24"/>
  <c r="O293" i="24"/>
  <c r="L293" i="24"/>
  <c r="I293" i="24"/>
  <c r="F293" i="24"/>
  <c r="C293" i="24" s="1"/>
  <c r="O292" i="24"/>
  <c r="L292" i="24"/>
  <c r="I292" i="24"/>
  <c r="F292" i="24"/>
  <c r="C292" i="24" s="1"/>
  <c r="O291" i="24"/>
  <c r="L291" i="24"/>
  <c r="I291" i="24"/>
  <c r="F291" i="24"/>
  <c r="N290" i="24"/>
  <c r="M290" i="24"/>
  <c r="K290" i="24"/>
  <c r="J290" i="24"/>
  <c r="H290" i="24"/>
  <c r="G290" i="24"/>
  <c r="E290" i="24"/>
  <c r="D290" i="24"/>
  <c r="O285" i="24"/>
  <c r="L285" i="24"/>
  <c r="I285" i="24"/>
  <c r="F285" i="24"/>
  <c r="O284" i="24"/>
  <c r="L284" i="24"/>
  <c r="L283" i="24" s="1"/>
  <c r="I284" i="24"/>
  <c r="I283" i="24" s="1"/>
  <c r="F284" i="24"/>
  <c r="N283" i="24"/>
  <c r="M283" i="24"/>
  <c r="K283" i="24"/>
  <c r="J283" i="24"/>
  <c r="H283" i="24"/>
  <c r="G283" i="24"/>
  <c r="F283" i="24"/>
  <c r="E283" i="24"/>
  <c r="D283" i="24"/>
  <c r="O282" i="24"/>
  <c r="O281" i="24" s="1"/>
  <c r="L282" i="24"/>
  <c r="C282" i="24" s="1"/>
  <c r="I282" i="24"/>
  <c r="F282" i="24"/>
  <c r="F281" i="24" s="1"/>
  <c r="N281" i="24"/>
  <c r="M281" i="24"/>
  <c r="K281" i="24"/>
  <c r="J281" i="24"/>
  <c r="I281" i="24"/>
  <c r="H281" i="24"/>
  <c r="G281" i="24"/>
  <c r="E281" i="24"/>
  <c r="D281" i="24"/>
  <c r="O280" i="24"/>
  <c r="L280" i="24"/>
  <c r="I280" i="24"/>
  <c r="F280" i="24"/>
  <c r="O279" i="24"/>
  <c r="L279" i="24"/>
  <c r="I279" i="24"/>
  <c r="C279" i="24" s="1"/>
  <c r="F279" i="24"/>
  <c r="O278" i="24"/>
  <c r="L278" i="24"/>
  <c r="I278" i="24"/>
  <c r="I276" i="24" s="1"/>
  <c r="F278" i="24"/>
  <c r="C278" i="24" s="1"/>
  <c r="O277" i="24"/>
  <c r="O276" i="24" s="1"/>
  <c r="L277" i="24"/>
  <c r="I277" i="24"/>
  <c r="F277" i="24"/>
  <c r="N276" i="24"/>
  <c r="M276" i="24"/>
  <c r="K276" i="24"/>
  <c r="J276" i="24"/>
  <c r="H276" i="24"/>
  <c r="G276" i="24"/>
  <c r="E276" i="24"/>
  <c r="D276" i="24"/>
  <c r="O275" i="24"/>
  <c r="L275" i="24"/>
  <c r="I275" i="24"/>
  <c r="F275" i="24"/>
  <c r="O274" i="24"/>
  <c r="L274" i="24"/>
  <c r="I274" i="24"/>
  <c r="F274" i="24"/>
  <c r="C274" i="24"/>
  <c r="O273" i="24"/>
  <c r="L273" i="24"/>
  <c r="I273" i="24"/>
  <c r="I272" i="24" s="1"/>
  <c r="F273" i="24"/>
  <c r="F272" i="24" s="1"/>
  <c r="N272" i="24"/>
  <c r="M272" i="24"/>
  <c r="L272" i="24"/>
  <c r="K272" i="24"/>
  <c r="J272" i="24"/>
  <c r="H272" i="24"/>
  <c r="H270" i="24" s="1"/>
  <c r="H269" i="24" s="1"/>
  <c r="G272" i="24"/>
  <c r="G270" i="24" s="1"/>
  <c r="G269" i="24" s="1"/>
  <c r="E272" i="24"/>
  <c r="E270" i="24" s="1"/>
  <c r="E269" i="24" s="1"/>
  <c r="D272" i="24"/>
  <c r="O271" i="24"/>
  <c r="L271" i="24"/>
  <c r="I271" i="24"/>
  <c r="F271" i="24"/>
  <c r="N270" i="24"/>
  <c r="N269" i="24" s="1"/>
  <c r="K270" i="24"/>
  <c r="K269" i="24" s="1"/>
  <c r="J270" i="24"/>
  <c r="J269" i="24" s="1"/>
  <c r="O268" i="24"/>
  <c r="L268" i="24"/>
  <c r="I268" i="24"/>
  <c r="F268" i="24"/>
  <c r="O267" i="24"/>
  <c r="L267" i="24"/>
  <c r="I267" i="24"/>
  <c r="F267" i="24"/>
  <c r="O266" i="24"/>
  <c r="L266" i="24"/>
  <c r="C266" i="24" s="1"/>
  <c r="I266" i="24"/>
  <c r="F266" i="24"/>
  <c r="O265" i="24"/>
  <c r="O264" i="24" s="1"/>
  <c r="L265" i="24"/>
  <c r="I265" i="24"/>
  <c r="F265" i="24"/>
  <c r="F264" i="24" s="1"/>
  <c r="N264" i="24"/>
  <c r="M264" i="24"/>
  <c r="K264" i="24"/>
  <c r="J264" i="24"/>
  <c r="I264" i="24"/>
  <c r="H264" i="24"/>
  <c r="G264" i="24"/>
  <c r="E264" i="24"/>
  <c r="D264" i="24"/>
  <c r="O263" i="24"/>
  <c r="L263" i="24"/>
  <c r="I263" i="24"/>
  <c r="F263" i="24"/>
  <c r="O262" i="24"/>
  <c r="L262" i="24"/>
  <c r="I262" i="24"/>
  <c r="F262" i="24"/>
  <c r="C262" i="24" s="1"/>
  <c r="O261" i="24"/>
  <c r="L261" i="24"/>
  <c r="I261" i="24"/>
  <c r="I260" i="24" s="1"/>
  <c r="I259" i="24" s="1"/>
  <c r="F261" i="24"/>
  <c r="N260" i="24"/>
  <c r="M260" i="24"/>
  <c r="M259" i="24" s="1"/>
  <c r="K260" i="24"/>
  <c r="J260" i="24"/>
  <c r="H260" i="24"/>
  <c r="H259" i="24" s="1"/>
  <c r="G260" i="24"/>
  <c r="G259" i="24" s="1"/>
  <c r="E260" i="24"/>
  <c r="E259" i="24" s="1"/>
  <c r="D260" i="24"/>
  <c r="N259" i="24"/>
  <c r="K259" i="24"/>
  <c r="J259" i="24"/>
  <c r="O258" i="24"/>
  <c r="L258" i="24"/>
  <c r="I258" i="24"/>
  <c r="F258" i="24"/>
  <c r="C258" i="24"/>
  <c r="O257" i="24"/>
  <c r="L257" i="24"/>
  <c r="I257" i="24"/>
  <c r="F257" i="24"/>
  <c r="C257" i="24" s="1"/>
  <c r="O256" i="24"/>
  <c r="L256" i="24"/>
  <c r="I256" i="24"/>
  <c r="F256" i="24"/>
  <c r="C256" i="24" s="1"/>
  <c r="O255" i="24"/>
  <c r="L255" i="24"/>
  <c r="I255" i="24"/>
  <c r="F255" i="24"/>
  <c r="O254" i="24"/>
  <c r="L254" i="24"/>
  <c r="I254" i="24"/>
  <c r="F254" i="24"/>
  <c r="C254" i="24" s="1"/>
  <c r="O253" i="24"/>
  <c r="O252" i="24" s="1"/>
  <c r="O251" i="24" s="1"/>
  <c r="L253" i="24"/>
  <c r="I253" i="24"/>
  <c r="I252" i="24" s="1"/>
  <c r="I251" i="24" s="1"/>
  <c r="F253" i="24"/>
  <c r="N252" i="24"/>
  <c r="N251" i="24" s="1"/>
  <c r="M252" i="24"/>
  <c r="M251" i="24" s="1"/>
  <c r="K252" i="24"/>
  <c r="J252" i="24"/>
  <c r="H252" i="24"/>
  <c r="H251" i="24" s="1"/>
  <c r="G252" i="24"/>
  <c r="E252" i="24"/>
  <c r="E251" i="24" s="1"/>
  <c r="D252" i="24"/>
  <c r="D251" i="24" s="1"/>
  <c r="K251" i="24"/>
  <c r="J251" i="24"/>
  <c r="G251" i="24"/>
  <c r="O250" i="24"/>
  <c r="L250" i="24"/>
  <c r="I250" i="24"/>
  <c r="F250" i="24"/>
  <c r="C250" i="24" s="1"/>
  <c r="O249" i="24"/>
  <c r="L249" i="24"/>
  <c r="I249" i="24"/>
  <c r="F249" i="24"/>
  <c r="O248" i="24"/>
  <c r="L248" i="24"/>
  <c r="I248" i="24"/>
  <c r="F248" i="24"/>
  <c r="O247" i="24"/>
  <c r="L247" i="24"/>
  <c r="L246" i="24" s="1"/>
  <c r="I247" i="24"/>
  <c r="C247" i="24" s="1"/>
  <c r="F247" i="24"/>
  <c r="O246" i="24"/>
  <c r="N246" i="24"/>
  <c r="M246" i="24"/>
  <c r="K246" i="24"/>
  <c r="J246" i="24"/>
  <c r="H246" i="24"/>
  <c r="G246" i="24"/>
  <c r="E246" i="24"/>
  <c r="D246" i="24"/>
  <c r="O245" i="24"/>
  <c r="L245" i="24"/>
  <c r="I245" i="24"/>
  <c r="F245" i="24"/>
  <c r="C245" i="24" s="1"/>
  <c r="O244" i="24"/>
  <c r="L244" i="24"/>
  <c r="I244" i="24"/>
  <c r="F244" i="24"/>
  <c r="C244" i="24" s="1"/>
  <c r="O243" i="24"/>
  <c r="L243" i="24"/>
  <c r="I243" i="24"/>
  <c r="F243" i="24"/>
  <c r="O242" i="24"/>
  <c r="L242" i="24"/>
  <c r="I242" i="24"/>
  <c r="F242" i="24"/>
  <c r="C242" i="24" s="1"/>
  <c r="O241" i="24"/>
  <c r="L241" i="24"/>
  <c r="I241" i="24"/>
  <c r="F241" i="24"/>
  <c r="O240" i="24"/>
  <c r="L240" i="24"/>
  <c r="I240" i="24"/>
  <c r="F240" i="24"/>
  <c r="O239" i="24"/>
  <c r="L239" i="24"/>
  <c r="I239" i="24"/>
  <c r="C239" i="24" s="1"/>
  <c r="F239" i="24"/>
  <c r="O238" i="24"/>
  <c r="N238" i="24"/>
  <c r="M238" i="24"/>
  <c r="K238" i="24"/>
  <c r="J238" i="24"/>
  <c r="H238" i="24"/>
  <c r="G238" i="24"/>
  <c r="E238" i="24"/>
  <c r="D238" i="24"/>
  <c r="O237" i="24"/>
  <c r="L237" i="24"/>
  <c r="I237" i="24"/>
  <c r="F237" i="24"/>
  <c r="O236" i="24"/>
  <c r="L236" i="24"/>
  <c r="L235" i="24" s="1"/>
  <c r="I236" i="24"/>
  <c r="I235" i="24" s="1"/>
  <c r="F236" i="24"/>
  <c r="N235" i="24"/>
  <c r="M235" i="24"/>
  <c r="K235" i="24"/>
  <c r="J235" i="24"/>
  <c r="H235" i="24"/>
  <c r="G235" i="24"/>
  <c r="E235" i="24"/>
  <c r="D235" i="24"/>
  <c r="O234" i="24"/>
  <c r="O233" i="24" s="1"/>
  <c r="L234" i="24"/>
  <c r="L233" i="24" s="1"/>
  <c r="I234" i="24"/>
  <c r="F234" i="24"/>
  <c r="F233" i="24" s="1"/>
  <c r="C234" i="24"/>
  <c r="N233" i="24"/>
  <c r="N231" i="24" s="1"/>
  <c r="N230" i="24" s="1"/>
  <c r="M233" i="24"/>
  <c r="K233" i="24"/>
  <c r="K231" i="24" s="1"/>
  <c r="K230" i="24" s="1"/>
  <c r="J233" i="24"/>
  <c r="I233" i="24"/>
  <c r="H233" i="24"/>
  <c r="G233" i="24"/>
  <c r="G231" i="24" s="1"/>
  <c r="E233" i="24"/>
  <c r="D233" i="24"/>
  <c r="D231" i="24" s="1"/>
  <c r="O232" i="24"/>
  <c r="L232" i="24"/>
  <c r="I232" i="24"/>
  <c r="F232" i="24"/>
  <c r="M231" i="24"/>
  <c r="M230" i="24" s="1"/>
  <c r="J231" i="24"/>
  <c r="J230" i="24" s="1"/>
  <c r="E231" i="24"/>
  <c r="E230" i="24" s="1"/>
  <c r="O229" i="24"/>
  <c r="L229" i="24"/>
  <c r="I229" i="24"/>
  <c r="F229" i="24"/>
  <c r="O228" i="24"/>
  <c r="L228" i="24"/>
  <c r="L227" i="24" s="1"/>
  <c r="I228" i="24"/>
  <c r="I227" i="24" s="1"/>
  <c r="F228" i="24"/>
  <c r="O227" i="24"/>
  <c r="N227" i="24"/>
  <c r="M227" i="24"/>
  <c r="K227" i="24"/>
  <c r="J227" i="24"/>
  <c r="H227" i="24"/>
  <c r="G227" i="24"/>
  <c r="F227" i="24"/>
  <c r="E227" i="24"/>
  <c r="D227" i="24"/>
  <c r="O226" i="24"/>
  <c r="L226" i="24"/>
  <c r="I226" i="24"/>
  <c r="F226" i="24"/>
  <c r="C226" i="24" s="1"/>
  <c r="O225" i="24"/>
  <c r="L225" i="24"/>
  <c r="I225" i="24"/>
  <c r="F225" i="24"/>
  <c r="O224" i="24"/>
  <c r="L224" i="24"/>
  <c r="I224" i="24"/>
  <c r="F224" i="24"/>
  <c r="O223" i="24"/>
  <c r="L223" i="24"/>
  <c r="I223" i="24"/>
  <c r="C223" i="24" s="1"/>
  <c r="F223" i="24"/>
  <c r="O222" i="24"/>
  <c r="L222" i="24"/>
  <c r="I222" i="24"/>
  <c r="C222" i="24" s="1"/>
  <c r="F222" i="24"/>
  <c r="O221" i="24"/>
  <c r="L221" i="24"/>
  <c r="I221" i="24"/>
  <c r="F221" i="24"/>
  <c r="O220" i="24"/>
  <c r="L220" i="24"/>
  <c r="I220" i="24"/>
  <c r="F220" i="24"/>
  <c r="O219" i="24"/>
  <c r="L219" i="24"/>
  <c r="I219" i="24"/>
  <c r="F219" i="24"/>
  <c r="O218" i="24"/>
  <c r="L218" i="24"/>
  <c r="I218" i="24"/>
  <c r="F218" i="24"/>
  <c r="C218" i="24" s="1"/>
  <c r="O217" i="24"/>
  <c r="O216" i="24" s="1"/>
  <c r="L217" i="24"/>
  <c r="I217" i="24"/>
  <c r="F217" i="24"/>
  <c r="N216" i="24"/>
  <c r="M216" i="24"/>
  <c r="K216" i="24"/>
  <c r="J216" i="24"/>
  <c r="I216" i="24"/>
  <c r="H216" i="24"/>
  <c r="G216" i="24"/>
  <c r="E216" i="24"/>
  <c r="D216" i="24"/>
  <c r="O215" i="24"/>
  <c r="L215" i="24"/>
  <c r="I215" i="24"/>
  <c r="F215" i="24"/>
  <c r="O214" i="24"/>
  <c r="L214" i="24"/>
  <c r="I214" i="24"/>
  <c r="F214" i="24"/>
  <c r="C214" i="24" s="1"/>
  <c r="O213" i="24"/>
  <c r="L213" i="24"/>
  <c r="I213" i="24"/>
  <c r="F213" i="24"/>
  <c r="O212" i="24"/>
  <c r="L212" i="24"/>
  <c r="I212" i="24"/>
  <c r="F212" i="24"/>
  <c r="O211" i="24"/>
  <c r="L211" i="24"/>
  <c r="I211" i="24"/>
  <c r="C211" i="24" s="1"/>
  <c r="F211" i="24"/>
  <c r="O210" i="24"/>
  <c r="L210" i="24"/>
  <c r="I210" i="24"/>
  <c r="C210" i="24" s="1"/>
  <c r="F210" i="24"/>
  <c r="O209" i="24"/>
  <c r="L209" i="24"/>
  <c r="I209" i="24"/>
  <c r="F209" i="24"/>
  <c r="O208" i="24"/>
  <c r="L208" i="24"/>
  <c r="I208" i="24"/>
  <c r="F208" i="24"/>
  <c r="O207" i="24"/>
  <c r="L207" i="24"/>
  <c r="I207" i="24"/>
  <c r="F207" i="24"/>
  <c r="O206" i="24"/>
  <c r="L206" i="24"/>
  <c r="L205" i="24" s="1"/>
  <c r="I206" i="24"/>
  <c r="F206" i="24"/>
  <c r="C206" i="24" s="1"/>
  <c r="N205" i="24"/>
  <c r="M205" i="24"/>
  <c r="K205" i="24"/>
  <c r="J205" i="24"/>
  <c r="H205" i="24"/>
  <c r="H204" i="24" s="1"/>
  <c r="G205" i="24"/>
  <c r="G204" i="24" s="1"/>
  <c r="E205" i="24"/>
  <c r="D205" i="24"/>
  <c r="D204" i="24" s="1"/>
  <c r="M204" i="24"/>
  <c r="E204" i="24"/>
  <c r="O203" i="24"/>
  <c r="L203" i="24"/>
  <c r="I203" i="24"/>
  <c r="F203" i="24"/>
  <c r="O202" i="24"/>
  <c r="L202" i="24"/>
  <c r="I202" i="24"/>
  <c r="F202" i="24"/>
  <c r="C202" i="24" s="1"/>
  <c r="O201" i="24"/>
  <c r="L201" i="24"/>
  <c r="I201" i="24"/>
  <c r="F201" i="24"/>
  <c r="O200" i="24"/>
  <c r="L200" i="24"/>
  <c r="I200" i="24"/>
  <c r="F200" i="24"/>
  <c r="O199" i="24"/>
  <c r="L199" i="24"/>
  <c r="L198" i="24" s="1"/>
  <c r="I199" i="24"/>
  <c r="F199" i="24"/>
  <c r="O198" i="24"/>
  <c r="N198" i="24"/>
  <c r="N196" i="24" s="1"/>
  <c r="M198" i="24"/>
  <c r="K198" i="24"/>
  <c r="K196" i="24" s="1"/>
  <c r="J198" i="24"/>
  <c r="J196" i="24" s="1"/>
  <c r="H198" i="24"/>
  <c r="H196" i="24" s="1"/>
  <c r="G198" i="24"/>
  <c r="G196" i="24" s="1"/>
  <c r="G195" i="24" s="1"/>
  <c r="F198" i="24"/>
  <c r="E198" i="24"/>
  <c r="D198" i="24"/>
  <c r="O197" i="24"/>
  <c r="O196" i="24" s="1"/>
  <c r="L197" i="24"/>
  <c r="I197" i="24"/>
  <c r="F197" i="24"/>
  <c r="F196" i="24" s="1"/>
  <c r="M196" i="24"/>
  <c r="M195" i="24" s="1"/>
  <c r="E196" i="24"/>
  <c r="E195" i="24" s="1"/>
  <c r="D196" i="24"/>
  <c r="D195" i="24" s="1"/>
  <c r="O193" i="24"/>
  <c r="O192" i="24" s="1"/>
  <c r="O191" i="24" s="1"/>
  <c r="L193" i="24"/>
  <c r="I193" i="24"/>
  <c r="I192" i="24" s="1"/>
  <c r="I191" i="24" s="1"/>
  <c r="F193" i="24"/>
  <c r="F192" i="24" s="1"/>
  <c r="N192" i="24"/>
  <c r="M192" i="24"/>
  <c r="M191" i="24" s="1"/>
  <c r="L192" i="24"/>
  <c r="L191" i="24" s="1"/>
  <c r="K192" i="24"/>
  <c r="J192" i="24"/>
  <c r="H192" i="24"/>
  <c r="H191" i="24" s="1"/>
  <c r="G192" i="24"/>
  <c r="G191" i="24" s="1"/>
  <c r="G187" i="24" s="1"/>
  <c r="E192" i="24"/>
  <c r="E191" i="24" s="1"/>
  <c r="D192" i="24"/>
  <c r="D191" i="24" s="1"/>
  <c r="N191" i="24"/>
  <c r="K191" i="24"/>
  <c r="J191" i="24"/>
  <c r="J187" i="24" s="1"/>
  <c r="O190" i="24"/>
  <c r="L190" i="24"/>
  <c r="I190" i="24"/>
  <c r="F190" i="24"/>
  <c r="C190" i="24"/>
  <c r="O189" i="24"/>
  <c r="L189" i="24"/>
  <c r="L188" i="24" s="1"/>
  <c r="I189" i="24"/>
  <c r="F189" i="24"/>
  <c r="F188" i="24" s="1"/>
  <c r="N188" i="24"/>
  <c r="N187" i="24" s="1"/>
  <c r="M188" i="24"/>
  <c r="M187" i="24" s="1"/>
  <c r="K188" i="24"/>
  <c r="J188" i="24"/>
  <c r="I188" i="24"/>
  <c r="H188" i="24"/>
  <c r="G188" i="24"/>
  <c r="E188" i="24"/>
  <c r="D188" i="24"/>
  <c r="D187" i="24" s="1"/>
  <c r="K187" i="24"/>
  <c r="O186" i="24"/>
  <c r="L186" i="24"/>
  <c r="I186" i="24"/>
  <c r="F186" i="24"/>
  <c r="C186" i="24" s="1"/>
  <c r="O185" i="24"/>
  <c r="O184" i="24" s="1"/>
  <c r="L185" i="24"/>
  <c r="I185" i="24"/>
  <c r="I184" i="24" s="1"/>
  <c r="F185" i="24"/>
  <c r="N184" i="24"/>
  <c r="M184" i="24"/>
  <c r="L184" i="24"/>
  <c r="K184" i="24"/>
  <c r="J184" i="24"/>
  <c r="H184" i="24"/>
  <c r="G184" i="24"/>
  <c r="E184" i="24"/>
  <c r="D184" i="24"/>
  <c r="O183" i="24"/>
  <c r="L183" i="24"/>
  <c r="I183" i="24"/>
  <c r="F183" i="24"/>
  <c r="O182" i="24"/>
  <c r="L182" i="24"/>
  <c r="I182" i="24"/>
  <c r="F182" i="24"/>
  <c r="C182" i="24"/>
  <c r="O181" i="24"/>
  <c r="L181" i="24"/>
  <c r="I181" i="24"/>
  <c r="F181" i="24"/>
  <c r="C181" i="24" s="1"/>
  <c r="O180" i="24"/>
  <c r="L180" i="24"/>
  <c r="I180" i="24"/>
  <c r="F180" i="24"/>
  <c r="C180" i="24" s="1"/>
  <c r="N179" i="24"/>
  <c r="M179" i="24"/>
  <c r="K179" i="24"/>
  <c r="J179" i="24"/>
  <c r="H179" i="24"/>
  <c r="G179" i="24"/>
  <c r="E179" i="24"/>
  <c r="D179" i="24"/>
  <c r="O178" i="24"/>
  <c r="L178" i="24"/>
  <c r="I178" i="24"/>
  <c r="C178" i="24" s="1"/>
  <c r="F178" i="24"/>
  <c r="O177" i="24"/>
  <c r="L177" i="24"/>
  <c r="I177" i="24"/>
  <c r="F177" i="24"/>
  <c r="O176" i="24"/>
  <c r="L176" i="24"/>
  <c r="I176" i="24"/>
  <c r="F176" i="24"/>
  <c r="F175" i="24" s="1"/>
  <c r="N175" i="24"/>
  <c r="N174" i="24" s="1"/>
  <c r="N173" i="24" s="1"/>
  <c r="M175" i="24"/>
  <c r="M174" i="24" s="1"/>
  <c r="M173" i="24" s="1"/>
  <c r="K175" i="24"/>
  <c r="J175" i="24"/>
  <c r="J174" i="24" s="1"/>
  <c r="J173" i="24" s="1"/>
  <c r="H175" i="24"/>
  <c r="H174" i="24" s="1"/>
  <c r="H173" i="24" s="1"/>
  <c r="G175" i="24"/>
  <c r="G174" i="24" s="1"/>
  <c r="G173" i="24" s="1"/>
  <c r="E175" i="24"/>
  <c r="E174" i="24" s="1"/>
  <c r="E173" i="24" s="1"/>
  <c r="D175" i="24"/>
  <c r="D174" i="24" s="1"/>
  <c r="D173" i="24" s="1"/>
  <c r="K174" i="24"/>
  <c r="K173" i="24" s="1"/>
  <c r="O172" i="24"/>
  <c r="L172" i="24"/>
  <c r="I172" i="24"/>
  <c r="F172" i="24"/>
  <c r="O171" i="24"/>
  <c r="L171" i="24"/>
  <c r="I171" i="24"/>
  <c r="F171" i="24"/>
  <c r="O170" i="24"/>
  <c r="O166" i="24" s="1"/>
  <c r="O165" i="24" s="1"/>
  <c r="L170" i="24"/>
  <c r="I170" i="24"/>
  <c r="F170" i="24"/>
  <c r="C170" i="24"/>
  <c r="O169" i="24"/>
  <c r="L169" i="24"/>
  <c r="I169" i="24"/>
  <c r="F169" i="24"/>
  <c r="C169" i="24" s="1"/>
  <c r="O168" i="24"/>
  <c r="L168" i="24"/>
  <c r="I168" i="24"/>
  <c r="F168" i="24"/>
  <c r="C168" i="24" s="1"/>
  <c r="O167" i="24"/>
  <c r="L167" i="24"/>
  <c r="L166" i="24" s="1"/>
  <c r="L165" i="24" s="1"/>
  <c r="I167" i="24"/>
  <c r="F167" i="24"/>
  <c r="C167" i="24" s="1"/>
  <c r="N166" i="24"/>
  <c r="N165" i="24" s="1"/>
  <c r="M166" i="24"/>
  <c r="M165" i="24" s="1"/>
  <c r="K166" i="24"/>
  <c r="K165" i="24" s="1"/>
  <c r="J166" i="24"/>
  <c r="J165" i="24" s="1"/>
  <c r="H166" i="24"/>
  <c r="G166" i="24"/>
  <c r="G165" i="24" s="1"/>
  <c r="E166" i="24"/>
  <c r="E165" i="24" s="1"/>
  <c r="D166" i="24"/>
  <c r="D165" i="24" s="1"/>
  <c r="H165" i="24"/>
  <c r="O164" i="24"/>
  <c r="L164" i="24"/>
  <c r="I164" i="24"/>
  <c r="F164" i="24"/>
  <c r="O163" i="24"/>
  <c r="L163" i="24"/>
  <c r="I163" i="24"/>
  <c r="F163" i="24"/>
  <c r="O162" i="24"/>
  <c r="L162" i="24"/>
  <c r="I162" i="24"/>
  <c r="F162" i="24"/>
  <c r="C162" i="24"/>
  <c r="O161" i="24"/>
  <c r="L161" i="24"/>
  <c r="L160" i="24" s="1"/>
  <c r="I161" i="24"/>
  <c r="F161" i="24"/>
  <c r="F160" i="24" s="1"/>
  <c r="N160" i="24"/>
  <c r="M160" i="24"/>
  <c r="K160" i="24"/>
  <c r="J160" i="24"/>
  <c r="I160" i="24"/>
  <c r="H160" i="24"/>
  <c r="G160" i="24"/>
  <c r="E160" i="24"/>
  <c r="D160" i="24"/>
  <c r="O159" i="24"/>
  <c r="L159" i="24"/>
  <c r="I159" i="24"/>
  <c r="F159" i="24"/>
  <c r="O158" i="24"/>
  <c r="L158" i="24"/>
  <c r="I158" i="24"/>
  <c r="F158" i="24"/>
  <c r="C158" i="24" s="1"/>
  <c r="O157" i="24"/>
  <c r="L157" i="24"/>
  <c r="I157" i="24"/>
  <c r="F157" i="24"/>
  <c r="O156" i="24"/>
  <c r="L156" i="24"/>
  <c r="I156" i="24"/>
  <c r="F156" i="24"/>
  <c r="O155" i="24"/>
  <c r="L155" i="24"/>
  <c r="I155" i="24"/>
  <c r="F155" i="24"/>
  <c r="O154" i="24"/>
  <c r="L154" i="24"/>
  <c r="I154" i="24"/>
  <c r="F154" i="24"/>
  <c r="C154" i="24"/>
  <c r="O153" i="24"/>
  <c r="L153" i="24"/>
  <c r="I153" i="24"/>
  <c r="F153" i="24"/>
  <c r="C153" i="24" s="1"/>
  <c r="O152" i="24"/>
  <c r="L152" i="24"/>
  <c r="I152" i="24"/>
  <c r="F152" i="24"/>
  <c r="C152" i="24" s="1"/>
  <c r="N151" i="24"/>
  <c r="M151" i="24"/>
  <c r="K151" i="24"/>
  <c r="J151" i="24"/>
  <c r="H151" i="24"/>
  <c r="G151" i="24"/>
  <c r="E151" i="24"/>
  <c r="D151" i="24"/>
  <c r="O150" i="24"/>
  <c r="L150" i="24"/>
  <c r="I150" i="24"/>
  <c r="C150" i="24" s="1"/>
  <c r="F150" i="24"/>
  <c r="O149" i="24"/>
  <c r="L149" i="24"/>
  <c r="I149" i="24"/>
  <c r="F149" i="24"/>
  <c r="O148" i="24"/>
  <c r="L148" i="24"/>
  <c r="I148" i="24"/>
  <c r="F148" i="24"/>
  <c r="O147" i="24"/>
  <c r="L147" i="24"/>
  <c r="I147" i="24"/>
  <c r="F147" i="24"/>
  <c r="O146" i="24"/>
  <c r="L146" i="24"/>
  <c r="I146" i="24"/>
  <c r="F146" i="24"/>
  <c r="C146" i="24" s="1"/>
  <c r="O145" i="24"/>
  <c r="O144" i="24" s="1"/>
  <c r="L145" i="24"/>
  <c r="I145" i="24"/>
  <c r="F145" i="24"/>
  <c r="N144" i="24"/>
  <c r="M144" i="24"/>
  <c r="K144" i="24"/>
  <c r="J144" i="24"/>
  <c r="I144" i="24"/>
  <c r="H144" i="24"/>
  <c r="G144" i="24"/>
  <c r="E144" i="24"/>
  <c r="D144" i="24"/>
  <c r="O143" i="24"/>
  <c r="L143" i="24"/>
  <c r="I143" i="24"/>
  <c r="F143" i="24"/>
  <c r="C143" i="24" s="1"/>
  <c r="O142" i="24"/>
  <c r="O141" i="24" s="1"/>
  <c r="L142" i="24"/>
  <c r="I142" i="24"/>
  <c r="I141" i="24" s="1"/>
  <c r="F142" i="24"/>
  <c r="C142" i="24" s="1"/>
  <c r="N141" i="24"/>
  <c r="M141" i="24"/>
  <c r="L141" i="24"/>
  <c r="K141" i="24"/>
  <c r="J141" i="24"/>
  <c r="H141" i="24"/>
  <c r="G141" i="24"/>
  <c r="E141" i="24"/>
  <c r="D141" i="24"/>
  <c r="O140" i="24"/>
  <c r="L140" i="24"/>
  <c r="I140" i="24"/>
  <c r="F140" i="24"/>
  <c r="O139" i="24"/>
  <c r="L139" i="24"/>
  <c r="I139" i="24"/>
  <c r="F139" i="24"/>
  <c r="O138" i="24"/>
  <c r="L138" i="24"/>
  <c r="I138" i="24"/>
  <c r="I136" i="24" s="1"/>
  <c r="F138" i="24"/>
  <c r="C138" i="24"/>
  <c r="O137" i="24"/>
  <c r="L137" i="24"/>
  <c r="I137" i="24"/>
  <c r="F137" i="24"/>
  <c r="F136" i="24" s="1"/>
  <c r="N136" i="24"/>
  <c r="M136" i="24"/>
  <c r="K136" i="24"/>
  <c r="J136" i="24"/>
  <c r="H136" i="24"/>
  <c r="H130" i="24" s="1"/>
  <c r="G136" i="24"/>
  <c r="E136" i="24"/>
  <c r="D136" i="24"/>
  <c r="O135" i="24"/>
  <c r="L135" i="24"/>
  <c r="I135" i="24"/>
  <c r="F135" i="24"/>
  <c r="O134" i="24"/>
  <c r="L134" i="24"/>
  <c r="I134" i="24"/>
  <c r="C134" i="24" s="1"/>
  <c r="F134" i="24"/>
  <c r="O133" i="24"/>
  <c r="L133" i="24"/>
  <c r="I133" i="24"/>
  <c r="F133" i="24"/>
  <c r="O132" i="24"/>
  <c r="L132" i="24"/>
  <c r="I132" i="24"/>
  <c r="F132" i="24"/>
  <c r="N131" i="24"/>
  <c r="M131" i="24"/>
  <c r="M130" i="24" s="1"/>
  <c r="K131" i="24"/>
  <c r="J131" i="24"/>
  <c r="J130" i="24" s="1"/>
  <c r="H131" i="24"/>
  <c r="G131" i="24"/>
  <c r="G130" i="24" s="1"/>
  <c r="E131" i="24"/>
  <c r="E130" i="24" s="1"/>
  <c r="D131" i="24"/>
  <c r="K130" i="24"/>
  <c r="O129" i="24"/>
  <c r="O128" i="24" s="1"/>
  <c r="L129" i="24"/>
  <c r="I129" i="24"/>
  <c r="I128" i="24" s="1"/>
  <c r="F129" i="24"/>
  <c r="F128" i="24" s="1"/>
  <c r="N128" i="24"/>
  <c r="M128" i="24"/>
  <c r="L128" i="24"/>
  <c r="K128" i="24"/>
  <c r="J128" i="24"/>
  <c r="H128" i="24"/>
  <c r="G128" i="24"/>
  <c r="E128" i="24"/>
  <c r="D128" i="24"/>
  <c r="O127" i="24"/>
  <c r="L127" i="24"/>
  <c r="I127" i="24"/>
  <c r="F127" i="24"/>
  <c r="O126" i="24"/>
  <c r="O122" i="24" s="1"/>
  <c r="L126" i="24"/>
  <c r="I126" i="24"/>
  <c r="F126" i="24"/>
  <c r="C126" i="24"/>
  <c r="O125" i="24"/>
  <c r="L125" i="24"/>
  <c r="I125" i="24"/>
  <c r="F125" i="24"/>
  <c r="C125" i="24" s="1"/>
  <c r="O124" i="24"/>
  <c r="L124" i="24"/>
  <c r="I124" i="24"/>
  <c r="F124" i="24"/>
  <c r="C124" i="24" s="1"/>
  <c r="O123" i="24"/>
  <c r="L123" i="24"/>
  <c r="L122" i="24" s="1"/>
  <c r="I123" i="24"/>
  <c r="F123" i="24"/>
  <c r="C123" i="24" s="1"/>
  <c r="N122" i="24"/>
  <c r="M122" i="24"/>
  <c r="K122" i="24"/>
  <c r="J122" i="24"/>
  <c r="H122" i="24"/>
  <c r="G122" i="24"/>
  <c r="E122" i="24"/>
  <c r="D122" i="24"/>
  <c r="O121" i="24"/>
  <c r="L121" i="24"/>
  <c r="I121" i="24"/>
  <c r="F121" i="24"/>
  <c r="O120" i="24"/>
  <c r="L120" i="24"/>
  <c r="I120" i="24"/>
  <c r="F120" i="24"/>
  <c r="O119" i="24"/>
  <c r="L119" i="24"/>
  <c r="I119" i="24"/>
  <c r="F119" i="24"/>
  <c r="O118" i="24"/>
  <c r="L118" i="24"/>
  <c r="I118" i="24"/>
  <c r="C118" i="24" s="1"/>
  <c r="F118" i="24"/>
  <c r="O117" i="24"/>
  <c r="L117" i="24"/>
  <c r="I117" i="24"/>
  <c r="I116" i="24" s="1"/>
  <c r="F117" i="24"/>
  <c r="F116" i="24" s="1"/>
  <c r="N116" i="24"/>
  <c r="M116" i="24"/>
  <c r="K116" i="24"/>
  <c r="J116" i="24"/>
  <c r="H116" i="24"/>
  <c r="G116" i="24"/>
  <c r="E116" i="24"/>
  <c r="D116" i="24"/>
  <c r="O115" i="24"/>
  <c r="L115" i="24"/>
  <c r="I115" i="24"/>
  <c r="F115" i="24"/>
  <c r="O114" i="24"/>
  <c r="L114" i="24"/>
  <c r="I114" i="24"/>
  <c r="I112" i="24" s="1"/>
  <c r="F114" i="24"/>
  <c r="C114" i="24"/>
  <c r="O113" i="24"/>
  <c r="L113" i="24"/>
  <c r="I113" i="24"/>
  <c r="F113" i="24"/>
  <c r="F112" i="24" s="1"/>
  <c r="N112" i="24"/>
  <c r="M112" i="24"/>
  <c r="K112" i="24"/>
  <c r="J112" i="24"/>
  <c r="H112" i="24"/>
  <c r="G112" i="24"/>
  <c r="E112" i="24"/>
  <c r="D112" i="24"/>
  <c r="O111" i="24"/>
  <c r="L111" i="24"/>
  <c r="I111" i="24"/>
  <c r="F111" i="24"/>
  <c r="O110" i="24"/>
  <c r="L110" i="24"/>
  <c r="I110" i="24"/>
  <c r="C110" i="24" s="1"/>
  <c r="F110" i="24"/>
  <c r="O109" i="24"/>
  <c r="L109" i="24"/>
  <c r="I109" i="24"/>
  <c r="F109" i="24"/>
  <c r="O108" i="24"/>
  <c r="L108" i="24"/>
  <c r="I108" i="24"/>
  <c r="F108" i="24"/>
  <c r="O107" i="24"/>
  <c r="L107" i="24"/>
  <c r="I107" i="24"/>
  <c r="F107" i="24"/>
  <c r="O106" i="24"/>
  <c r="L106" i="24"/>
  <c r="L103" i="24" s="1"/>
  <c r="I106" i="24"/>
  <c r="F106" i="24"/>
  <c r="C106" i="24" s="1"/>
  <c r="O105" i="24"/>
  <c r="L105" i="24"/>
  <c r="I105" i="24"/>
  <c r="F105" i="24"/>
  <c r="O104" i="24"/>
  <c r="O103" i="24" s="1"/>
  <c r="L104" i="24"/>
  <c r="I104" i="24"/>
  <c r="I103" i="24" s="1"/>
  <c r="F104" i="24"/>
  <c r="N103" i="24"/>
  <c r="M103" i="24"/>
  <c r="K103" i="24"/>
  <c r="J103" i="24"/>
  <c r="H103" i="24"/>
  <c r="G103" i="24"/>
  <c r="F103" i="24"/>
  <c r="C103" i="24" s="1"/>
  <c r="E103" i="24"/>
  <c r="D103" i="24"/>
  <c r="O102" i="24"/>
  <c r="L102" i="24"/>
  <c r="I102" i="24"/>
  <c r="F102" i="24"/>
  <c r="C102" i="24" s="1"/>
  <c r="O101" i="24"/>
  <c r="L101" i="24"/>
  <c r="I101" i="24"/>
  <c r="F101" i="24"/>
  <c r="O100" i="24"/>
  <c r="L100" i="24"/>
  <c r="I100" i="24"/>
  <c r="F100" i="24"/>
  <c r="O99" i="24"/>
  <c r="L99" i="24"/>
  <c r="I99" i="24"/>
  <c r="F99" i="24"/>
  <c r="O98" i="24"/>
  <c r="L98" i="24"/>
  <c r="I98" i="24"/>
  <c r="F98" i="24"/>
  <c r="C98" i="24"/>
  <c r="O97" i="24"/>
  <c r="L97" i="24"/>
  <c r="I97" i="24"/>
  <c r="F97" i="24"/>
  <c r="C97" i="24" s="1"/>
  <c r="O96" i="24"/>
  <c r="L96" i="24"/>
  <c r="I96" i="24"/>
  <c r="F96" i="24"/>
  <c r="C96" i="24" s="1"/>
  <c r="N95" i="24"/>
  <c r="M95" i="24"/>
  <c r="K95" i="24"/>
  <c r="J95" i="24"/>
  <c r="H95" i="24"/>
  <c r="G95" i="24"/>
  <c r="E95" i="24"/>
  <c r="D95" i="24"/>
  <c r="O94" i="24"/>
  <c r="L94" i="24"/>
  <c r="I94" i="24"/>
  <c r="C94" i="24" s="1"/>
  <c r="F94" i="24"/>
  <c r="O93" i="24"/>
  <c r="L93" i="24"/>
  <c r="I93" i="24"/>
  <c r="F93" i="24"/>
  <c r="O92" i="24"/>
  <c r="L92" i="24"/>
  <c r="I92" i="24"/>
  <c r="F92" i="24"/>
  <c r="C92" i="24" s="1"/>
  <c r="O91" i="24"/>
  <c r="L91" i="24"/>
  <c r="I91" i="24"/>
  <c r="F91" i="24"/>
  <c r="C91" i="24" s="1"/>
  <c r="O90" i="24"/>
  <c r="L90" i="24"/>
  <c r="I90" i="24"/>
  <c r="F90" i="24"/>
  <c r="C90" i="24" s="1"/>
  <c r="N89" i="24"/>
  <c r="M89" i="24"/>
  <c r="L89" i="24"/>
  <c r="K89" i="24"/>
  <c r="J89" i="24"/>
  <c r="H89" i="24"/>
  <c r="G89" i="24"/>
  <c r="E89" i="24"/>
  <c r="D89" i="24"/>
  <c r="O88" i="24"/>
  <c r="L88" i="24"/>
  <c r="I88" i="24"/>
  <c r="F88" i="24"/>
  <c r="C88" i="24" s="1"/>
  <c r="O87" i="24"/>
  <c r="L87" i="24"/>
  <c r="I87" i="24"/>
  <c r="F87" i="24"/>
  <c r="C87" i="24" s="1"/>
  <c r="O86" i="24"/>
  <c r="L86" i="24"/>
  <c r="I86" i="24"/>
  <c r="F86" i="24"/>
  <c r="C86" i="24" s="1"/>
  <c r="O85" i="24"/>
  <c r="O84" i="24" s="1"/>
  <c r="L85" i="24"/>
  <c r="I85" i="24"/>
  <c r="F85" i="24"/>
  <c r="N84" i="24"/>
  <c r="N83" i="24" s="1"/>
  <c r="M84" i="24"/>
  <c r="K84" i="24"/>
  <c r="K83" i="24" s="1"/>
  <c r="J84" i="24"/>
  <c r="I84" i="24"/>
  <c r="H84" i="24"/>
  <c r="G84" i="24"/>
  <c r="E84" i="24"/>
  <c r="D84" i="24"/>
  <c r="J83" i="24"/>
  <c r="O82" i="24"/>
  <c r="L82" i="24"/>
  <c r="I82" i="24"/>
  <c r="F82" i="24"/>
  <c r="C82" i="24" s="1"/>
  <c r="O81" i="24"/>
  <c r="L81" i="24"/>
  <c r="I81" i="24"/>
  <c r="I80" i="24" s="1"/>
  <c r="F81" i="24"/>
  <c r="N80" i="24"/>
  <c r="M80" i="24"/>
  <c r="L80" i="24"/>
  <c r="K80" i="24"/>
  <c r="J80" i="24"/>
  <c r="H80" i="24"/>
  <c r="G80" i="24"/>
  <c r="E80" i="24"/>
  <c r="D80" i="24"/>
  <c r="O79" i="24"/>
  <c r="L79" i="24"/>
  <c r="I79" i="24"/>
  <c r="F79" i="24"/>
  <c r="O78" i="24"/>
  <c r="O77" i="24" s="1"/>
  <c r="L78" i="24"/>
  <c r="I78" i="24"/>
  <c r="I77" i="24" s="1"/>
  <c r="F78" i="24"/>
  <c r="C78" i="24"/>
  <c r="N77" i="24"/>
  <c r="M77" i="24"/>
  <c r="M76" i="24" s="1"/>
  <c r="L77" i="24"/>
  <c r="K77" i="24"/>
  <c r="J77" i="24"/>
  <c r="H77" i="24"/>
  <c r="H76" i="24" s="1"/>
  <c r="G77" i="24"/>
  <c r="F77" i="24"/>
  <c r="E77" i="24"/>
  <c r="D77" i="24"/>
  <c r="D76" i="24" s="1"/>
  <c r="K76" i="24"/>
  <c r="K75" i="24" s="1"/>
  <c r="G76" i="24"/>
  <c r="E76" i="24"/>
  <c r="O74" i="24"/>
  <c r="L74" i="24"/>
  <c r="I74" i="24"/>
  <c r="F74" i="24"/>
  <c r="C74" i="24" s="1"/>
  <c r="O73" i="24"/>
  <c r="L73" i="24"/>
  <c r="I73" i="24"/>
  <c r="F73" i="24"/>
  <c r="O72" i="24"/>
  <c r="L72" i="24"/>
  <c r="I72" i="24"/>
  <c r="F72" i="24"/>
  <c r="O71" i="24"/>
  <c r="L71" i="24"/>
  <c r="I71" i="24"/>
  <c r="F71" i="24"/>
  <c r="O70" i="24"/>
  <c r="O69" i="24" s="1"/>
  <c r="L70" i="24"/>
  <c r="L69" i="24" s="1"/>
  <c r="L67" i="24" s="1"/>
  <c r="I70" i="24"/>
  <c r="I69" i="24" s="1"/>
  <c r="F70" i="24"/>
  <c r="C70" i="24"/>
  <c r="N69" i="24"/>
  <c r="M69" i="24"/>
  <c r="M67" i="24" s="1"/>
  <c r="K69" i="24"/>
  <c r="K67" i="24" s="1"/>
  <c r="J69" i="24"/>
  <c r="H69" i="24"/>
  <c r="H67" i="24" s="1"/>
  <c r="G69" i="24"/>
  <c r="G67" i="24" s="1"/>
  <c r="E69" i="24"/>
  <c r="E67" i="24" s="1"/>
  <c r="D69" i="24"/>
  <c r="D67" i="24" s="1"/>
  <c r="O68" i="24"/>
  <c r="L68" i="24"/>
  <c r="I68" i="24"/>
  <c r="I67" i="24" s="1"/>
  <c r="F68" i="24"/>
  <c r="N67" i="24"/>
  <c r="J67" i="24"/>
  <c r="O66" i="24"/>
  <c r="L66" i="24"/>
  <c r="I66" i="24"/>
  <c r="C66" i="24" s="1"/>
  <c r="F66" i="24"/>
  <c r="O65" i="24"/>
  <c r="L65" i="24"/>
  <c r="I65" i="24"/>
  <c r="F65" i="24"/>
  <c r="O64" i="24"/>
  <c r="L64" i="24"/>
  <c r="I64" i="24"/>
  <c r="F64" i="24"/>
  <c r="O63" i="24"/>
  <c r="L63" i="24"/>
  <c r="I63" i="24"/>
  <c r="F63" i="24"/>
  <c r="C63" i="24" s="1"/>
  <c r="O62" i="24"/>
  <c r="L62" i="24"/>
  <c r="I62" i="24"/>
  <c r="F62" i="24"/>
  <c r="C62" i="24" s="1"/>
  <c r="O61" i="24"/>
  <c r="L61" i="24"/>
  <c r="I61" i="24"/>
  <c r="F61" i="24"/>
  <c r="O60" i="24"/>
  <c r="L60" i="24"/>
  <c r="I60" i="24"/>
  <c r="C60" i="24" s="1"/>
  <c r="F60" i="24"/>
  <c r="O59" i="24"/>
  <c r="L59" i="24"/>
  <c r="I59" i="24"/>
  <c r="F59" i="24"/>
  <c r="O58" i="24"/>
  <c r="O54" i="24" s="1"/>
  <c r="N58" i="24"/>
  <c r="M58" i="24"/>
  <c r="K58" i="24"/>
  <c r="J58" i="24"/>
  <c r="H58" i="24"/>
  <c r="G58" i="24"/>
  <c r="E58" i="24"/>
  <c r="D58" i="24"/>
  <c r="O57" i="24"/>
  <c r="L57" i="24"/>
  <c r="I57" i="24"/>
  <c r="F57" i="24"/>
  <c r="O56" i="24"/>
  <c r="O55" i="24" s="1"/>
  <c r="L56" i="24"/>
  <c r="L55" i="24" s="1"/>
  <c r="I56" i="24"/>
  <c r="F56" i="24"/>
  <c r="N55" i="24"/>
  <c r="N54" i="24" s="1"/>
  <c r="N53" i="24" s="1"/>
  <c r="M55" i="24"/>
  <c r="K55" i="24"/>
  <c r="K54" i="24" s="1"/>
  <c r="J55" i="24"/>
  <c r="H55" i="24"/>
  <c r="H54" i="24" s="1"/>
  <c r="G55" i="24"/>
  <c r="F55" i="24"/>
  <c r="E55" i="24"/>
  <c r="E54" i="24" s="1"/>
  <c r="E53" i="24" s="1"/>
  <c r="D55" i="24"/>
  <c r="D54" i="24" s="1"/>
  <c r="D53" i="24" s="1"/>
  <c r="M54" i="24"/>
  <c r="G54" i="24"/>
  <c r="G53" i="24" s="1"/>
  <c r="H53" i="24"/>
  <c r="O47" i="24"/>
  <c r="C47" i="24" s="1"/>
  <c r="O46" i="24"/>
  <c r="C46" i="24" s="1"/>
  <c r="O45" i="24"/>
  <c r="C45" i="24" s="1"/>
  <c r="N45" i="24"/>
  <c r="M45" i="24"/>
  <c r="L44" i="24"/>
  <c r="I44" i="24"/>
  <c r="F44" i="24"/>
  <c r="C44" i="24" s="1"/>
  <c r="L43" i="24"/>
  <c r="K43" i="24"/>
  <c r="J43" i="24"/>
  <c r="I43" i="24"/>
  <c r="H43" i="24"/>
  <c r="G43" i="24"/>
  <c r="F43" i="24"/>
  <c r="E43" i="24"/>
  <c r="D43" i="24"/>
  <c r="F42" i="24"/>
  <c r="C42" i="24"/>
  <c r="F41" i="24"/>
  <c r="E41" i="24"/>
  <c r="D41" i="24"/>
  <c r="C41" i="24"/>
  <c r="L40" i="24"/>
  <c r="C40" i="24"/>
  <c r="L39" i="24"/>
  <c r="C39" i="24"/>
  <c r="L38" i="24"/>
  <c r="C38" i="24"/>
  <c r="L37" i="24"/>
  <c r="C37" i="24"/>
  <c r="L36" i="24"/>
  <c r="K36" i="24"/>
  <c r="J36" i="24"/>
  <c r="C36" i="24"/>
  <c r="L35" i="24"/>
  <c r="C35" i="24"/>
  <c r="L34" i="24"/>
  <c r="C34" i="24"/>
  <c r="L33" i="24"/>
  <c r="K33" i="24"/>
  <c r="J33" i="24"/>
  <c r="C33" i="24"/>
  <c r="L32" i="24"/>
  <c r="L31" i="24" s="1"/>
  <c r="C32" i="24"/>
  <c r="K31" i="24"/>
  <c r="J31" i="24"/>
  <c r="J26" i="24" s="1"/>
  <c r="L30" i="24"/>
  <c r="C30" i="24"/>
  <c r="L29" i="24"/>
  <c r="C29" i="24"/>
  <c r="L28" i="24"/>
  <c r="C28" i="24"/>
  <c r="L27" i="24"/>
  <c r="K27" i="24"/>
  <c r="J27" i="24"/>
  <c r="C27" i="24"/>
  <c r="F25" i="24"/>
  <c r="C25" i="24"/>
  <c r="I24" i="24"/>
  <c r="F24" i="24"/>
  <c r="C24" i="24" s="1"/>
  <c r="O23" i="24"/>
  <c r="L23" i="24"/>
  <c r="I23" i="24"/>
  <c r="F23" i="24"/>
  <c r="O22" i="24"/>
  <c r="L22" i="24"/>
  <c r="L21" i="24" s="1"/>
  <c r="L289" i="24" s="1"/>
  <c r="I22" i="24"/>
  <c r="F22" i="24"/>
  <c r="C22" i="24" s="1"/>
  <c r="O21" i="24"/>
  <c r="N21" i="24"/>
  <c r="N289" i="24" s="1"/>
  <c r="N288" i="24" s="1"/>
  <c r="M21" i="24"/>
  <c r="M289" i="24" s="1"/>
  <c r="M288" i="24" s="1"/>
  <c r="K21" i="24"/>
  <c r="J21" i="24"/>
  <c r="J289" i="24" s="1"/>
  <c r="J288" i="24" s="1"/>
  <c r="H21" i="24"/>
  <c r="H289" i="24" s="1"/>
  <c r="H288" i="24" s="1"/>
  <c r="G21" i="24"/>
  <c r="E21" i="24"/>
  <c r="E289" i="24" s="1"/>
  <c r="E288" i="24" s="1"/>
  <c r="D21" i="24"/>
  <c r="D289" i="24" s="1"/>
  <c r="D288" i="24" s="1"/>
  <c r="N20" i="24"/>
  <c r="D20" i="24"/>
  <c r="O298" i="23"/>
  <c r="L298" i="23"/>
  <c r="I298" i="23"/>
  <c r="F298" i="23"/>
  <c r="O297" i="23"/>
  <c r="L297" i="23"/>
  <c r="I297" i="23"/>
  <c r="F297" i="23"/>
  <c r="O296" i="23"/>
  <c r="L296" i="23"/>
  <c r="I296" i="23"/>
  <c r="F296" i="23"/>
  <c r="C296" i="23" s="1"/>
  <c r="O295" i="23"/>
  <c r="L295" i="23"/>
  <c r="I295" i="23"/>
  <c r="F295" i="23"/>
  <c r="O294" i="23"/>
  <c r="L294" i="23"/>
  <c r="I294" i="23"/>
  <c r="C294" i="23" s="1"/>
  <c r="F294" i="23"/>
  <c r="O293" i="23"/>
  <c r="L293" i="23"/>
  <c r="I293" i="23"/>
  <c r="F293" i="23"/>
  <c r="O292" i="23"/>
  <c r="O290" i="23" s="1"/>
  <c r="L292" i="23"/>
  <c r="I292" i="23"/>
  <c r="C292" i="23" s="1"/>
  <c r="F292" i="23"/>
  <c r="O291" i="23"/>
  <c r="L291" i="23"/>
  <c r="L290" i="23" s="1"/>
  <c r="I291" i="23"/>
  <c r="F291" i="23"/>
  <c r="N290" i="23"/>
  <c r="M290" i="23"/>
  <c r="K290" i="23"/>
  <c r="J290" i="23"/>
  <c r="H290" i="23"/>
  <c r="G290" i="23"/>
  <c r="E290" i="23"/>
  <c r="D290" i="23"/>
  <c r="O285" i="23"/>
  <c r="L285" i="23"/>
  <c r="I285" i="23"/>
  <c r="F285" i="23"/>
  <c r="O284" i="23"/>
  <c r="O283" i="23" s="1"/>
  <c r="L284" i="23"/>
  <c r="I284" i="23"/>
  <c r="I283" i="23" s="1"/>
  <c r="F284" i="23"/>
  <c r="C284" i="23" s="1"/>
  <c r="N283" i="23"/>
  <c r="M283" i="23"/>
  <c r="K283" i="23"/>
  <c r="J283" i="23"/>
  <c r="H283" i="23"/>
  <c r="G283" i="23"/>
  <c r="F283" i="23"/>
  <c r="E283" i="23"/>
  <c r="D283" i="23"/>
  <c r="O282" i="23"/>
  <c r="O281" i="23" s="1"/>
  <c r="L282" i="23"/>
  <c r="L281" i="23" s="1"/>
  <c r="I282" i="23"/>
  <c r="F282" i="23"/>
  <c r="N281" i="23"/>
  <c r="M281" i="23"/>
  <c r="K281" i="23"/>
  <c r="J281" i="23"/>
  <c r="H281" i="23"/>
  <c r="G281" i="23"/>
  <c r="F281" i="23"/>
  <c r="E281" i="23"/>
  <c r="D281" i="23"/>
  <c r="O280" i="23"/>
  <c r="L280" i="23"/>
  <c r="I280" i="23"/>
  <c r="F280" i="23"/>
  <c r="C280" i="23" s="1"/>
  <c r="O279" i="23"/>
  <c r="L279" i="23"/>
  <c r="I279" i="23"/>
  <c r="F279" i="23"/>
  <c r="O278" i="23"/>
  <c r="L278" i="23"/>
  <c r="I278" i="23"/>
  <c r="F278" i="23"/>
  <c r="O277" i="23"/>
  <c r="L277" i="23"/>
  <c r="L276" i="23" s="1"/>
  <c r="I277" i="23"/>
  <c r="F277" i="23"/>
  <c r="O276" i="23"/>
  <c r="N276" i="23"/>
  <c r="M276" i="23"/>
  <c r="K276" i="23"/>
  <c r="J276" i="23"/>
  <c r="H276" i="23"/>
  <c r="G276" i="23"/>
  <c r="E276" i="23"/>
  <c r="D276" i="23"/>
  <c r="D270" i="23" s="1"/>
  <c r="D269" i="23" s="1"/>
  <c r="O275" i="23"/>
  <c r="L275" i="23"/>
  <c r="I275" i="23"/>
  <c r="F275" i="23"/>
  <c r="C275" i="23" s="1"/>
  <c r="O274" i="23"/>
  <c r="L274" i="23"/>
  <c r="I274" i="23"/>
  <c r="F274" i="23"/>
  <c r="O273" i="23"/>
  <c r="L273" i="23"/>
  <c r="L272" i="23" s="1"/>
  <c r="I273" i="23"/>
  <c r="F273" i="23"/>
  <c r="O272" i="23"/>
  <c r="N272" i="23"/>
  <c r="N270" i="23" s="1"/>
  <c r="N269" i="23" s="1"/>
  <c r="M272" i="23"/>
  <c r="K272" i="23"/>
  <c r="J272" i="23"/>
  <c r="H272" i="23"/>
  <c r="H270" i="23" s="1"/>
  <c r="H269" i="23" s="1"/>
  <c r="G272" i="23"/>
  <c r="E272" i="23"/>
  <c r="D272" i="23"/>
  <c r="O271" i="23"/>
  <c r="L271" i="23"/>
  <c r="I271" i="23"/>
  <c r="F271" i="23"/>
  <c r="M270" i="23"/>
  <c r="M269" i="23" s="1"/>
  <c r="E270" i="23"/>
  <c r="E269" i="23" s="1"/>
  <c r="O268" i="23"/>
  <c r="L268" i="23"/>
  <c r="I268" i="23"/>
  <c r="F268" i="23"/>
  <c r="C268" i="23" s="1"/>
  <c r="O267" i="23"/>
  <c r="L267" i="23"/>
  <c r="I267" i="23"/>
  <c r="F267" i="23"/>
  <c r="O266" i="23"/>
  <c r="L266" i="23"/>
  <c r="I266" i="23"/>
  <c r="F266" i="23"/>
  <c r="O265" i="23"/>
  <c r="L265" i="23"/>
  <c r="I265" i="23"/>
  <c r="F265" i="23"/>
  <c r="O264" i="23"/>
  <c r="N264" i="23"/>
  <c r="M264" i="23"/>
  <c r="K264" i="23"/>
  <c r="J264" i="23"/>
  <c r="J259" i="23" s="1"/>
  <c r="H264" i="23"/>
  <c r="G264" i="23"/>
  <c r="E264" i="23"/>
  <c r="D264" i="23"/>
  <c r="D259" i="23" s="1"/>
  <c r="O263" i="23"/>
  <c r="L263" i="23"/>
  <c r="I263" i="23"/>
  <c r="F263" i="23"/>
  <c r="O262" i="23"/>
  <c r="L262" i="23"/>
  <c r="I262" i="23"/>
  <c r="F262" i="23"/>
  <c r="O261" i="23"/>
  <c r="L261" i="23"/>
  <c r="L260" i="23" s="1"/>
  <c r="I261" i="23"/>
  <c r="F261" i="23"/>
  <c r="O260" i="23"/>
  <c r="N260" i="23"/>
  <c r="M260" i="23"/>
  <c r="K260" i="23"/>
  <c r="J260" i="23"/>
  <c r="H260" i="23"/>
  <c r="G260" i="23"/>
  <c r="E260" i="23"/>
  <c r="E259" i="23" s="1"/>
  <c r="D260" i="23"/>
  <c r="N259" i="23"/>
  <c r="H259" i="23"/>
  <c r="O258" i="23"/>
  <c r="L258" i="23"/>
  <c r="I258" i="23"/>
  <c r="C258" i="23" s="1"/>
  <c r="F258" i="23"/>
  <c r="O257" i="23"/>
  <c r="L257" i="23"/>
  <c r="I257" i="23"/>
  <c r="F257" i="23"/>
  <c r="O256" i="23"/>
  <c r="L256" i="23"/>
  <c r="I256" i="23"/>
  <c r="C256" i="23" s="1"/>
  <c r="F256" i="23"/>
  <c r="O255" i="23"/>
  <c r="L255" i="23"/>
  <c r="I255" i="23"/>
  <c r="F255" i="23"/>
  <c r="O254" i="23"/>
  <c r="L254" i="23"/>
  <c r="I254" i="23"/>
  <c r="C254" i="23" s="1"/>
  <c r="F254" i="23"/>
  <c r="O253" i="23"/>
  <c r="L253" i="23"/>
  <c r="L252" i="23" s="1"/>
  <c r="L251" i="23" s="1"/>
  <c r="I253" i="23"/>
  <c r="I252" i="23" s="1"/>
  <c r="I251" i="23" s="1"/>
  <c r="F253" i="23"/>
  <c r="O252" i="23"/>
  <c r="O251" i="23" s="1"/>
  <c r="N252" i="23"/>
  <c r="M252" i="23"/>
  <c r="M251" i="23" s="1"/>
  <c r="K252" i="23"/>
  <c r="J252" i="23"/>
  <c r="H252" i="23"/>
  <c r="G252" i="23"/>
  <c r="G251" i="23" s="1"/>
  <c r="F252" i="23"/>
  <c r="E252" i="23"/>
  <c r="E251" i="23" s="1"/>
  <c r="D252" i="23"/>
  <c r="N251" i="23"/>
  <c r="K251" i="23"/>
  <c r="J251" i="23"/>
  <c r="H251" i="23"/>
  <c r="D251" i="23"/>
  <c r="O250" i="23"/>
  <c r="L250" i="23"/>
  <c r="I250" i="23"/>
  <c r="F250" i="23"/>
  <c r="C250" i="23" s="1"/>
  <c r="O249" i="23"/>
  <c r="L249" i="23"/>
  <c r="I249" i="23"/>
  <c r="F249" i="23"/>
  <c r="O248" i="23"/>
  <c r="L248" i="23"/>
  <c r="I248" i="23"/>
  <c r="F248" i="23"/>
  <c r="O247" i="23"/>
  <c r="L247" i="23"/>
  <c r="I247" i="23"/>
  <c r="F247" i="23"/>
  <c r="O246" i="23"/>
  <c r="N246" i="23"/>
  <c r="M246" i="23"/>
  <c r="K246" i="23"/>
  <c r="J246" i="23"/>
  <c r="H246" i="23"/>
  <c r="G246" i="23"/>
  <c r="E246" i="23"/>
  <c r="D246" i="23"/>
  <c r="O245" i="23"/>
  <c r="L245" i="23"/>
  <c r="I245" i="23"/>
  <c r="C245" i="23" s="1"/>
  <c r="F245" i="23"/>
  <c r="O244" i="23"/>
  <c r="L244" i="23"/>
  <c r="I244" i="23"/>
  <c r="F244" i="23"/>
  <c r="O243" i="23"/>
  <c r="L243" i="23"/>
  <c r="I243" i="23"/>
  <c r="F243" i="23"/>
  <c r="O242" i="23"/>
  <c r="L242" i="23"/>
  <c r="C242" i="23" s="1"/>
  <c r="I242" i="23"/>
  <c r="F242" i="23"/>
  <c r="O241" i="23"/>
  <c r="L241" i="23"/>
  <c r="C241" i="23" s="1"/>
  <c r="I241" i="23"/>
  <c r="F241" i="23"/>
  <c r="O240" i="23"/>
  <c r="L240" i="23"/>
  <c r="I240" i="23"/>
  <c r="F240" i="23"/>
  <c r="O239" i="23"/>
  <c r="L239" i="23"/>
  <c r="I239" i="23"/>
  <c r="F239" i="23"/>
  <c r="F238" i="23" s="1"/>
  <c r="N238" i="23"/>
  <c r="M238" i="23"/>
  <c r="K238" i="23"/>
  <c r="J238" i="23"/>
  <c r="H238" i="23"/>
  <c r="G238" i="23"/>
  <c r="E238" i="23"/>
  <c r="D238" i="23"/>
  <c r="O237" i="23"/>
  <c r="L237" i="23"/>
  <c r="I237" i="23"/>
  <c r="F237" i="23"/>
  <c r="C237" i="23" s="1"/>
  <c r="O236" i="23"/>
  <c r="L236" i="23"/>
  <c r="L235" i="23" s="1"/>
  <c r="I236" i="23"/>
  <c r="I235" i="23" s="1"/>
  <c r="F236" i="23"/>
  <c r="N235" i="23"/>
  <c r="M235" i="23"/>
  <c r="M231" i="23" s="1"/>
  <c r="K235" i="23"/>
  <c r="J235" i="23"/>
  <c r="H235" i="23"/>
  <c r="G235" i="23"/>
  <c r="E235" i="23"/>
  <c r="D235" i="23"/>
  <c r="O234" i="23"/>
  <c r="L234" i="23"/>
  <c r="C234" i="23" s="1"/>
  <c r="I234" i="23"/>
  <c r="F234" i="23"/>
  <c r="F233" i="23" s="1"/>
  <c r="O233" i="23"/>
  <c r="N233" i="23"/>
  <c r="N231" i="23" s="1"/>
  <c r="N230" i="23" s="1"/>
  <c r="M233" i="23"/>
  <c r="K233" i="23"/>
  <c r="J233" i="23"/>
  <c r="I233" i="23"/>
  <c r="H233" i="23"/>
  <c r="G233" i="23"/>
  <c r="E233" i="23"/>
  <c r="D233" i="23"/>
  <c r="D231" i="23" s="1"/>
  <c r="D230" i="23" s="1"/>
  <c r="O232" i="23"/>
  <c r="L232" i="23"/>
  <c r="I232" i="23"/>
  <c r="F232" i="23"/>
  <c r="C232" i="23" s="1"/>
  <c r="J231" i="23"/>
  <c r="J230" i="23" s="1"/>
  <c r="E231" i="23"/>
  <c r="E230" i="23" s="1"/>
  <c r="O229" i="23"/>
  <c r="L229" i="23"/>
  <c r="C229" i="23" s="1"/>
  <c r="I229" i="23"/>
  <c r="F229" i="23"/>
  <c r="O228" i="23"/>
  <c r="L228" i="23"/>
  <c r="L227" i="23" s="1"/>
  <c r="I228" i="23"/>
  <c r="I227" i="23" s="1"/>
  <c r="F228" i="23"/>
  <c r="F227" i="23" s="1"/>
  <c r="O227" i="23"/>
  <c r="N227" i="23"/>
  <c r="M227" i="23"/>
  <c r="K227" i="23"/>
  <c r="J227" i="23"/>
  <c r="H227" i="23"/>
  <c r="G227" i="23"/>
  <c r="E227" i="23"/>
  <c r="D227" i="23"/>
  <c r="O226" i="23"/>
  <c r="L226" i="23"/>
  <c r="I226" i="23"/>
  <c r="F226" i="23"/>
  <c r="O225" i="23"/>
  <c r="L225" i="23"/>
  <c r="I225" i="23"/>
  <c r="C225" i="23" s="1"/>
  <c r="F225" i="23"/>
  <c r="O224" i="23"/>
  <c r="L224" i="23"/>
  <c r="I224" i="23"/>
  <c r="F224" i="23"/>
  <c r="O223" i="23"/>
  <c r="L223" i="23"/>
  <c r="I223" i="23"/>
  <c r="F223" i="23"/>
  <c r="O222" i="23"/>
  <c r="L222" i="23"/>
  <c r="C222" i="23" s="1"/>
  <c r="I222" i="23"/>
  <c r="F222" i="23"/>
  <c r="O221" i="23"/>
  <c r="L221" i="23"/>
  <c r="C221" i="23" s="1"/>
  <c r="I221" i="23"/>
  <c r="F221" i="23"/>
  <c r="O220" i="23"/>
  <c r="L220" i="23"/>
  <c r="I220" i="23"/>
  <c r="F220" i="23"/>
  <c r="O219" i="23"/>
  <c r="L219" i="23"/>
  <c r="I219" i="23"/>
  <c r="F219" i="23"/>
  <c r="O218" i="23"/>
  <c r="L218" i="23"/>
  <c r="I218" i="23"/>
  <c r="F218" i="23"/>
  <c r="O217" i="23"/>
  <c r="O216" i="23" s="1"/>
  <c r="L217" i="23"/>
  <c r="I217" i="23"/>
  <c r="F217" i="23"/>
  <c r="F216" i="23" s="1"/>
  <c r="C217" i="23"/>
  <c r="N216" i="23"/>
  <c r="M216" i="23"/>
  <c r="K216" i="23"/>
  <c r="J216" i="23"/>
  <c r="H216" i="23"/>
  <c r="G216" i="23"/>
  <c r="E216" i="23"/>
  <c r="E204" i="23" s="1"/>
  <c r="D216" i="23"/>
  <c r="O215" i="23"/>
  <c r="L215" i="23"/>
  <c r="I215" i="23"/>
  <c r="C215" i="23" s="1"/>
  <c r="F215" i="23"/>
  <c r="O214" i="23"/>
  <c r="L214" i="23"/>
  <c r="I214" i="23"/>
  <c r="F214" i="23"/>
  <c r="O213" i="23"/>
  <c r="L213" i="23"/>
  <c r="I213" i="23"/>
  <c r="C213" i="23" s="1"/>
  <c r="F213" i="23"/>
  <c r="O212" i="23"/>
  <c r="L212" i="23"/>
  <c r="I212" i="23"/>
  <c r="F212" i="23"/>
  <c r="O211" i="23"/>
  <c r="L211" i="23"/>
  <c r="I211" i="23"/>
  <c r="F211" i="23"/>
  <c r="O210" i="23"/>
  <c r="L210" i="23"/>
  <c r="C210" i="23" s="1"/>
  <c r="I210" i="23"/>
  <c r="F210" i="23"/>
  <c r="O209" i="23"/>
  <c r="L209" i="23"/>
  <c r="C209" i="23" s="1"/>
  <c r="I209" i="23"/>
  <c r="F209" i="23"/>
  <c r="O208" i="23"/>
  <c r="L208" i="23"/>
  <c r="I208" i="23"/>
  <c r="F208" i="23"/>
  <c r="O207" i="23"/>
  <c r="L207" i="23"/>
  <c r="I207" i="23"/>
  <c r="F207" i="23"/>
  <c r="O206" i="23"/>
  <c r="L206" i="23"/>
  <c r="I206" i="23"/>
  <c r="F206" i="23"/>
  <c r="F205" i="23" s="1"/>
  <c r="O205" i="23"/>
  <c r="O204" i="23" s="1"/>
  <c r="N205" i="23"/>
  <c r="M205" i="23"/>
  <c r="M204" i="23" s="1"/>
  <c r="K205" i="23"/>
  <c r="J205" i="23"/>
  <c r="H205" i="23"/>
  <c r="G205" i="23"/>
  <c r="G204" i="23" s="1"/>
  <c r="E205" i="23"/>
  <c r="D205" i="23"/>
  <c r="H204" i="23"/>
  <c r="D204" i="23"/>
  <c r="O203" i="23"/>
  <c r="L203" i="23"/>
  <c r="I203" i="23"/>
  <c r="F203" i="23"/>
  <c r="O202" i="23"/>
  <c r="L202" i="23"/>
  <c r="I202" i="23"/>
  <c r="F202" i="23"/>
  <c r="O201" i="23"/>
  <c r="L201" i="23"/>
  <c r="I201" i="23"/>
  <c r="F201" i="23"/>
  <c r="C201" i="23" s="1"/>
  <c r="O200" i="23"/>
  <c r="L200" i="23"/>
  <c r="I200" i="23"/>
  <c r="F200" i="23"/>
  <c r="O199" i="23"/>
  <c r="L199" i="23"/>
  <c r="L198" i="23" s="1"/>
  <c r="L196" i="23" s="1"/>
  <c r="I199" i="23"/>
  <c r="C199" i="23" s="1"/>
  <c r="F199" i="23"/>
  <c r="O198" i="23"/>
  <c r="N198" i="23"/>
  <c r="N196" i="23" s="1"/>
  <c r="M198" i="23"/>
  <c r="M196" i="23" s="1"/>
  <c r="M195" i="23" s="1"/>
  <c r="K198" i="23"/>
  <c r="K196" i="23" s="1"/>
  <c r="J198" i="23"/>
  <c r="J196" i="23" s="1"/>
  <c r="H198" i="23"/>
  <c r="H196" i="23" s="1"/>
  <c r="H195" i="23" s="1"/>
  <c r="G198" i="23"/>
  <c r="G196" i="23" s="1"/>
  <c r="G195" i="23" s="1"/>
  <c r="F198" i="23"/>
  <c r="E198" i="23"/>
  <c r="D198" i="23"/>
  <c r="O197" i="23"/>
  <c r="O196" i="23" s="1"/>
  <c r="O195" i="23" s="1"/>
  <c r="L197" i="23"/>
  <c r="I197" i="23"/>
  <c r="F197" i="23"/>
  <c r="C197" i="23"/>
  <c r="E196" i="23"/>
  <c r="E195" i="23" s="1"/>
  <c r="E194" i="23" s="1"/>
  <c r="D196" i="23"/>
  <c r="D195" i="23" s="1"/>
  <c r="D194" i="23" s="1"/>
  <c r="O193" i="23"/>
  <c r="O192" i="23" s="1"/>
  <c r="O191" i="23" s="1"/>
  <c r="L193" i="23"/>
  <c r="L192" i="23" s="1"/>
  <c r="L191" i="23" s="1"/>
  <c r="I193" i="23"/>
  <c r="F193" i="23"/>
  <c r="F192" i="23" s="1"/>
  <c r="N192" i="23"/>
  <c r="N191" i="23" s="1"/>
  <c r="N187" i="23" s="1"/>
  <c r="M192" i="23"/>
  <c r="K192" i="23"/>
  <c r="J192" i="23"/>
  <c r="J191" i="23" s="1"/>
  <c r="J187" i="23" s="1"/>
  <c r="I192" i="23"/>
  <c r="H192" i="23"/>
  <c r="H191" i="23" s="1"/>
  <c r="G192" i="23"/>
  <c r="E192" i="23"/>
  <c r="D192" i="23"/>
  <c r="D191" i="23" s="1"/>
  <c r="M191" i="23"/>
  <c r="K191" i="23"/>
  <c r="K187" i="23" s="1"/>
  <c r="I191" i="23"/>
  <c r="G191" i="23"/>
  <c r="G187" i="23" s="1"/>
  <c r="E191" i="23"/>
  <c r="E187" i="23" s="1"/>
  <c r="O190" i="23"/>
  <c r="L190" i="23"/>
  <c r="I190" i="23"/>
  <c r="F190" i="23"/>
  <c r="O189" i="23"/>
  <c r="O188" i="23" s="1"/>
  <c r="L189" i="23"/>
  <c r="I189" i="23"/>
  <c r="F189" i="23"/>
  <c r="F188" i="23" s="1"/>
  <c r="N188" i="23"/>
  <c r="M188" i="23"/>
  <c r="M187" i="23" s="1"/>
  <c r="L188" i="23"/>
  <c r="K188" i="23"/>
  <c r="J188" i="23"/>
  <c r="I188" i="23"/>
  <c r="H188" i="23"/>
  <c r="G188" i="23"/>
  <c r="E188" i="23"/>
  <c r="D188" i="23"/>
  <c r="I187" i="23"/>
  <c r="O186" i="23"/>
  <c r="L186" i="23"/>
  <c r="C186" i="23" s="1"/>
  <c r="I186" i="23"/>
  <c r="F186" i="23"/>
  <c r="O185" i="23"/>
  <c r="O184" i="23" s="1"/>
  <c r="L185" i="23"/>
  <c r="L184" i="23" s="1"/>
  <c r="I185" i="23"/>
  <c r="F185" i="23"/>
  <c r="F184" i="23" s="1"/>
  <c r="N184" i="23"/>
  <c r="M184" i="23"/>
  <c r="K184" i="23"/>
  <c r="J184" i="23"/>
  <c r="I184" i="23"/>
  <c r="H184" i="23"/>
  <c r="G184" i="23"/>
  <c r="E184" i="23"/>
  <c r="D184" i="23"/>
  <c r="O183" i="23"/>
  <c r="L183" i="23"/>
  <c r="I183" i="23"/>
  <c r="C183" i="23" s="1"/>
  <c r="F183" i="23"/>
  <c r="O182" i="23"/>
  <c r="L182" i="23"/>
  <c r="I182" i="23"/>
  <c r="F182" i="23"/>
  <c r="O181" i="23"/>
  <c r="L181" i="23"/>
  <c r="I181" i="23"/>
  <c r="C181" i="23" s="1"/>
  <c r="F181" i="23"/>
  <c r="O180" i="23"/>
  <c r="L180" i="23"/>
  <c r="L179" i="23" s="1"/>
  <c r="I180" i="23"/>
  <c r="F180" i="23"/>
  <c r="F179" i="23" s="1"/>
  <c r="N179" i="23"/>
  <c r="M179" i="23"/>
  <c r="K179" i="23"/>
  <c r="J179" i="23"/>
  <c r="H179" i="23"/>
  <c r="G179" i="23"/>
  <c r="E179" i="23"/>
  <c r="D179" i="23"/>
  <c r="O178" i="23"/>
  <c r="L178" i="23"/>
  <c r="I178" i="23"/>
  <c r="F178" i="23"/>
  <c r="O177" i="23"/>
  <c r="O175" i="23" s="1"/>
  <c r="L177" i="23"/>
  <c r="I177" i="23"/>
  <c r="F177" i="23"/>
  <c r="C177" i="23"/>
  <c r="O176" i="23"/>
  <c r="L176" i="23"/>
  <c r="L175" i="23" s="1"/>
  <c r="I176" i="23"/>
  <c r="I175" i="23" s="1"/>
  <c r="F176" i="23"/>
  <c r="F175" i="23" s="1"/>
  <c r="N175" i="23"/>
  <c r="M175" i="23"/>
  <c r="K175" i="23"/>
  <c r="J175" i="23"/>
  <c r="H175" i="23"/>
  <c r="H174" i="23" s="1"/>
  <c r="H173" i="23" s="1"/>
  <c r="G175" i="23"/>
  <c r="E175" i="23"/>
  <c r="E174" i="23" s="1"/>
  <c r="E173" i="23" s="1"/>
  <c r="D175" i="23"/>
  <c r="N174" i="23"/>
  <c r="K174" i="23"/>
  <c r="J174" i="23"/>
  <c r="J173" i="23" s="1"/>
  <c r="G174" i="23"/>
  <c r="D174" i="23"/>
  <c r="K173" i="23"/>
  <c r="G173" i="23"/>
  <c r="D173" i="23"/>
  <c r="O172" i="23"/>
  <c r="L172" i="23"/>
  <c r="I172" i="23"/>
  <c r="F172" i="23"/>
  <c r="O171" i="23"/>
  <c r="L171" i="23"/>
  <c r="I171" i="23"/>
  <c r="F171" i="23"/>
  <c r="O170" i="23"/>
  <c r="L170" i="23"/>
  <c r="I170" i="23"/>
  <c r="F170" i="23"/>
  <c r="O169" i="23"/>
  <c r="O166" i="23" s="1"/>
  <c r="O165" i="23" s="1"/>
  <c r="L169" i="23"/>
  <c r="I169" i="23"/>
  <c r="F169" i="23"/>
  <c r="C169" i="23"/>
  <c r="O168" i="23"/>
  <c r="L168" i="23"/>
  <c r="I168" i="23"/>
  <c r="F168" i="23"/>
  <c r="C168" i="23" s="1"/>
  <c r="O167" i="23"/>
  <c r="L167" i="23"/>
  <c r="L166" i="23" s="1"/>
  <c r="L165" i="23" s="1"/>
  <c r="I167" i="23"/>
  <c r="F167" i="23"/>
  <c r="N166" i="23"/>
  <c r="N165" i="23" s="1"/>
  <c r="M166" i="23"/>
  <c r="K166" i="23"/>
  <c r="K165" i="23" s="1"/>
  <c r="J166" i="23"/>
  <c r="J165" i="23" s="1"/>
  <c r="H166" i="23"/>
  <c r="G166" i="23"/>
  <c r="F166" i="23"/>
  <c r="E166" i="23"/>
  <c r="D166" i="23"/>
  <c r="D165" i="23" s="1"/>
  <c r="M165" i="23"/>
  <c r="H165" i="23"/>
  <c r="G165" i="23"/>
  <c r="E165" i="23"/>
  <c r="O164" i="23"/>
  <c r="L164" i="23"/>
  <c r="I164" i="23"/>
  <c r="F164" i="23"/>
  <c r="O163" i="23"/>
  <c r="L163" i="23"/>
  <c r="I163" i="23"/>
  <c r="C163" i="23" s="1"/>
  <c r="F163" i="23"/>
  <c r="O162" i="23"/>
  <c r="L162" i="23"/>
  <c r="I162" i="23"/>
  <c r="F162" i="23"/>
  <c r="O161" i="23"/>
  <c r="O160" i="23" s="1"/>
  <c r="L161" i="23"/>
  <c r="L160" i="23" s="1"/>
  <c r="I161" i="23"/>
  <c r="C161" i="23" s="1"/>
  <c r="F161" i="23"/>
  <c r="F160" i="23" s="1"/>
  <c r="N160" i="23"/>
  <c r="M160" i="23"/>
  <c r="K160" i="23"/>
  <c r="J160" i="23"/>
  <c r="I160" i="23"/>
  <c r="H160" i="23"/>
  <c r="G160" i="23"/>
  <c r="E160" i="23"/>
  <c r="D160" i="23"/>
  <c r="O159" i="23"/>
  <c r="L159" i="23"/>
  <c r="I159" i="23"/>
  <c r="F159" i="23"/>
  <c r="O158" i="23"/>
  <c r="L158" i="23"/>
  <c r="I158" i="23"/>
  <c r="F158" i="23"/>
  <c r="O157" i="23"/>
  <c r="L157" i="23"/>
  <c r="I157" i="23"/>
  <c r="F157" i="23"/>
  <c r="C157" i="23" s="1"/>
  <c r="O156" i="23"/>
  <c r="L156" i="23"/>
  <c r="I156" i="23"/>
  <c r="F156" i="23"/>
  <c r="O155" i="23"/>
  <c r="L155" i="23"/>
  <c r="I155" i="23"/>
  <c r="C155" i="23" s="1"/>
  <c r="F155" i="23"/>
  <c r="O154" i="23"/>
  <c r="L154" i="23"/>
  <c r="I154" i="23"/>
  <c r="F154" i="23"/>
  <c r="O153" i="23"/>
  <c r="L153" i="23"/>
  <c r="I153" i="23"/>
  <c r="C153" i="23" s="1"/>
  <c r="F153" i="23"/>
  <c r="O152" i="23"/>
  <c r="L152" i="23"/>
  <c r="L151" i="23" s="1"/>
  <c r="I152" i="23"/>
  <c r="F152" i="23"/>
  <c r="N151" i="23"/>
  <c r="M151" i="23"/>
  <c r="K151" i="23"/>
  <c r="J151" i="23"/>
  <c r="H151" i="23"/>
  <c r="G151" i="23"/>
  <c r="E151" i="23"/>
  <c r="D151" i="23"/>
  <c r="O150" i="23"/>
  <c r="L150" i="23"/>
  <c r="I150" i="23"/>
  <c r="F150" i="23"/>
  <c r="O149" i="23"/>
  <c r="L149" i="23"/>
  <c r="I149" i="23"/>
  <c r="F149" i="23"/>
  <c r="C149" i="23"/>
  <c r="O148" i="23"/>
  <c r="L148" i="23"/>
  <c r="I148" i="23"/>
  <c r="F148" i="23"/>
  <c r="C148" i="23" s="1"/>
  <c r="O147" i="23"/>
  <c r="L147" i="23"/>
  <c r="I147" i="23"/>
  <c r="F147" i="23"/>
  <c r="O146" i="23"/>
  <c r="L146" i="23"/>
  <c r="I146" i="23"/>
  <c r="F146" i="23"/>
  <c r="O145" i="23"/>
  <c r="L145" i="23"/>
  <c r="I145" i="23"/>
  <c r="F145" i="23"/>
  <c r="F144" i="23" s="1"/>
  <c r="N144" i="23"/>
  <c r="M144" i="23"/>
  <c r="L144" i="23"/>
  <c r="K144" i="23"/>
  <c r="J144" i="23"/>
  <c r="I144" i="23"/>
  <c r="H144" i="23"/>
  <c r="G144" i="23"/>
  <c r="E144" i="23"/>
  <c r="D144" i="23"/>
  <c r="O143" i="23"/>
  <c r="L143" i="23"/>
  <c r="I143" i="23"/>
  <c r="F143" i="23"/>
  <c r="O142" i="23"/>
  <c r="L142" i="23"/>
  <c r="I142" i="23"/>
  <c r="F142" i="23"/>
  <c r="F141" i="23" s="1"/>
  <c r="O141" i="23"/>
  <c r="N141" i="23"/>
  <c r="M141" i="23"/>
  <c r="K141" i="23"/>
  <c r="J141" i="23"/>
  <c r="H141" i="23"/>
  <c r="G141" i="23"/>
  <c r="E141" i="23"/>
  <c r="D141" i="23"/>
  <c r="O140" i="23"/>
  <c r="L140" i="23"/>
  <c r="I140" i="23"/>
  <c r="F140" i="23"/>
  <c r="C140" i="23" s="1"/>
  <c r="O139" i="23"/>
  <c r="L139" i="23"/>
  <c r="I139" i="23"/>
  <c r="F139" i="23"/>
  <c r="O138" i="23"/>
  <c r="L138" i="23"/>
  <c r="I138" i="23"/>
  <c r="F138" i="23"/>
  <c r="O137" i="23"/>
  <c r="O136" i="23" s="1"/>
  <c r="L137" i="23"/>
  <c r="I137" i="23"/>
  <c r="F137" i="23"/>
  <c r="F136" i="23" s="1"/>
  <c r="N136" i="23"/>
  <c r="M136" i="23"/>
  <c r="L136" i="23"/>
  <c r="K136" i="23"/>
  <c r="J136" i="23"/>
  <c r="I136" i="23"/>
  <c r="H136" i="23"/>
  <c r="H130" i="23" s="1"/>
  <c r="G136" i="23"/>
  <c r="E136" i="23"/>
  <c r="D136" i="23"/>
  <c r="O135" i="23"/>
  <c r="L135" i="23"/>
  <c r="I135" i="23"/>
  <c r="F135" i="23"/>
  <c r="O134" i="23"/>
  <c r="L134" i="23"/>
  <c r="I134" i="23"/>
  <c r="F134" i="23"/>
  <c r="O133" i="23"/>
  <c r="L133" i="23"/>
  <c r="I133" i="23"/>
  <c r="F133" i="23"/>
  <c r="C133" i="23"/>
  <c r="O132" i="23"/>
  <c r="L132" i="23"/>
  <c r="I132" i="23"/>
  <c r="I131" i="23" s="1"/>
  <c r="F132" i="23"/>
  <c r="F131" i="23" s="1"/>
  <c r="N131" i="23"/>
  <c r="M131" i="23"/>
  <c r="K131" i="23"/>
  <c r="J131" i="23"/>
  <c r="H131" i="23"/>
  <c r="G131" i="23"/>
  <c r="G130" i="23" s="1"/>
  <c r="E131" i="23"/>
  <c r="E130" i="23" s="1"/>
  <c r="D131" i="23"/>
  <c r="N130" i="23"/>
  <c r="K130" i="23"/>
  <c r="J130" i="23"/>
  <c r="O129" i="23"/>
  <c r="O128" i="23" s="1"/>
  <c r="L129" i="23"/>
  <c r="L128" i="23" s="1"/>
  <c r="I129" i="23"/>
  <c r="C129" i="23" s="1"/>
  <c r="F129" i="23"/>
  <c r="F128" i="23" s="1"/>
  <c r="N128" i="23"/>
  <c r="M128" i="23"/>
  <c r="K128" i="23"/>
  <c r="J128" i="23"/>
  <c r="I128" i="23"/>
  <c r="H128" i="23"/>
  <c r="G128" i="23"/>
  <c r="E128" i="23"/>
  <c r="D128" i="23"/>
  <c r="O127" i="23"/>
  <c r="L127" i="23"/>
  <c r="I127" i="23"/>
  <c r="F127" i="23"/>
  <c r="C127" i="23" s="1"/>
  <c r="O126" i="23"/>
  <c r="L126" i="23"/>
  <c r="I126" i="23"/>
  <c r="F126" i="23"/>
  <c r="O125" i="23"/>
  <c r="L125" i="23"/>
  <c r="I125" i="23"/>
  <c r="F125" i="23"/>
  <c r="C125" i="23" s="1"/>
  <c r="O124" i="23"/>
  <c r="L124" i="23"/>
  <c r="I124" i="23"/>
  <c r="F124" i="23"/>
  <c r="O123" i="23"/>
  <c r="L123" i="23"/>
  <c r="L122" i="23" s="1"/>
  <c r="I123" i="23"/>
  <c r="I122" i="23" s="1"/>
  <c r="F123" i="23"/>
  <c r="N122" i="23"/>
  <c r="M122" i="23"/>
  <c r="K122" i="23"/>
  <c r="J122" i="23"/>
  <c r="H122" i="23"/>
  <c r="G122" i="23"/>
  <c r="F122" i="23"/>
  <c r="E122" i="23"/>
  <c r="D122" i="23"/>
  <c r="O121" i="23"/>
  <c r="L121" i="23"/>
  <c r="C121" i="23" s="1"/>
  <c r="I121" i="23"/>
  <c r="F121" i="23"/>
  <c r="O120" i="23"/>
  <c r="L120" i="23"/>
  <c r="I120" i="23"/>
  <c r="F120" i="23"/>
  <c r="O119" i="23"/>
  <c r="L119" i="23"/>
  <c r="I119" i="23"/>
  <c r="F119" i="23"/>
  <c r="O118" i="23"/>
  <c r="L118" i="23"/>
  <c r="I118" i="23"/>
  <c r="F118" i="23"/>
  <c r="O117" i="23"/>
  <c r="O116" i="23" s="1"/>
  <c r="L117" i="23"/>
  <c r="I117" i="23"/>
  <c r="F117" i="23"/>
  <c r="F116" i="23" s="1"/>
  <c r="C117" i="23"/>
  <c r="N116" i="23"/>
  <c r="M116" i="23"/>
  <c r="K116" i="23"/>
  <c r="J116" i="23"/>
  <c r="I116" i="23"/>
  <c r="H116" i="23"/>
  <c r="G116" i="23"/>
  <c r="E116" i="23"/>
  <c r="D116" i="23"/>
  <c r="O115" i="23"/>
  <c r="L115" i="23"/>
  <c r="I115" i="23"/>
  <c r="F115" i="23"/>
  <c r="O114" i="23"/>
  <c r="L114" i="23"/>
  <c r="C114" i="23" s="1"/>
  <c r="I114" i="23"/>
  <c r="F114" i="23"/>
  <c r="O113" i="23"/>
  <c r="O112" i="23" s="1"/>
  <c r="L113" i="23"/>
  <c r="L112" i="23" s="1"/>
  <c r="I113" i="23"/>
  <c r="F113" i="23"/>
  <c r="F112" i="23" s="1"/>
  <c r="N112" i="23"/>
  <c r="M112" i="23"/>
  <c r="K112" i="23"/>
  <c r="J112" i="23"/>
  <c r="H112" i="23"/>
  <c r="G112" i="23"/>
  <c r="E112" i="23"/>
  <c r="D112" i="23"/>
  <c r="O111" i="23"/>
  <c r="L111" i="23"/>
  <c r="I111" i="23"/>
  <c r="F111" i="23"/>
  <c r="C111" i="23" s="1"/>
  <c r="O110" i="23"/>
  <c r="L110" i="23"/>
  <c r="I110" i="23"/>
  <c r="F110" i="23"/>
  <c r="O109" i="23"/>
  <c r="L109" i="23"/>
  <c r="I109" i="23"/>
  <c r="F109" i="23"/>
  <c r="C109" i="23" s="1"/>
  <c r="O108" i="23"/>
  <c r="L108" i="23"/>
  <c r="I108" i="23"/>
  <c r="F108" i="23"/>
  <c r="O107" i="23"/>
  <c r="L107" i="23"/>
  <c r="I107" i="23"/>
  <c r="F107" i="23"/>
  <c r="O106" i="23"/>
  <c r="L106" i="23"/>
  <c r="I106" i="23"/>
  <c r="F106" i="23"/>
  <c r="O105" i="23"/>
  <c r="L105" i="23"/>
  <c r="I105" i="23"/>
  <c r="C105" i="23" s="1"/>
  <c r="F105" i="23"/>
  <c r="O104" i="23"/>
  <c r="L104" i="23"/>
  <c r="I104" i="23"/>
  <c r="F104" i="23"/>
  <c r="N103" i="23"/>
  <c r="M103" i="23"/>
  <c r="K103" i="23"/>
  <c r="J103" i="23"/>
  <c r="H103" i="23"/>
  <c r="G103" i="23"/>
  <c r="E103" i="23"/>
  <c r="D103" i="23"/>
  <c r="O102" i="23"/>
  <c r="L102" i="23"/>
  <c r="I102" i="23"/>
  <c r="F102" i="23"/>
  <c r="O101" i="23"/>
  <c r="L101" i="23"/>
  <c r="I101" i="23"/>
  <c r="F101" i="23"/>
  <c r="C101" i="23"/>
  <c r="O100" i="23"/>
  <c r="L100" i="23"/>
  <c r="I100" i="23"/>
  <c r="F100" i="23"/>
  <c r="C100" i="23" s="1"/>
  <c r="O99" i="23"/>
  <c r="L99" i="23"/>
  <c r="I99" i="23"/>
  <c r="F99" i="23"/>
  <c r="C99" i="23" s="1"/>
  <c r="O98" i="23"/>
  <c r="L98" i="23"/>
  <c r="I98" i="23"/>
  <c r="F98" i="23"/>
  <c r="O97" i="23"/>
  <c r="L97" i="23"/>
  <c r="I97" i="23"/>
  <c r="F97" i="23"/>
  <c r="C97" i="23" s="1"/>
  <c r="O96" i="23"/>
  <c r="L96" i="23"/>
  <c r="I96" i="23"/>
  <c r="I95" i="23" s="1"/>
  <c r="F96" i="23"/>
  <c r="N95" i="23"/>
  <c r="M95" i="23"/>
  <c r="K95" i="23"/>
  <c r="J95" i="23"/>
  <c r="H95" i="23"/>
  <c r="G95" i="23"/>
  <c r="E95" i="23"/>
  <c r="D95" i="23"/>
  <c r="O94" i="23"/>
  <c r="L94" i="23"/>
  <c r="C94" i="23" s="1"/>
  <c r="I94" i="23"/>
  <c r="F94" i="23"/>
  <c r="O93" i="23"/>
  <c r="L93" i="23"/>
  <c r="I93" i="23"/>
  <c r="F93" i="23"/>
  <c r="C93" i="23" s="1"/>
  <c r="O92" i="23"/>
  <c r="L92" i="23"/>
  <c r="I92" i="23"/>
  <c r="F92" i="23"/>
  <c r="O91" i="23"/>
  <c r="L91" i="23"/>
  <c r="I91" i="23"/>
  <c r="F91" i="23"/>
  <c r="O90" i="23"/>
  <c r="L90" i="23"/>
  <c r="I90" i="23"/>
  <c r="F90" i="23"/>
  <c r="O89" i="23"/>
  <c r="N89" i="23"/>
  <c r="M89" i="23"/>
  <c r="K89" i="23"/>
  <c r="J89" i="23"/>
  <c r="J83" i="23" s="1"/>
  <c r="H89" i="23"/>
  <c r="G89" i="23"/>
  <c r="E89" i="23"/>
  <c r="D89" i="23"/>
  <c r="O88" i="23"/>
  <c r="L88" i="23"/>
  <c r="I88" i="23"/>
  <c r="F88" i="23"/>
  <c r="C88" i="23" s="1"/>
  <c r="O87" i="23"/>
  <c r="L87" i="23"/>
  <c r="I87" i="23"/>
  <c r="F87" i="23"/>
  <c r="C87" i="23" s="1"/>
  <c r="O86" i="23"/>
  <c r="L86" i="23"/>
  <c r="I86" i="23"/>
  <c r="F86" i="23"/>
  <c r="O85" i="23"/>
  <c r="O84" i="23" s="1"/>
  <c r="L85" i="23"/>
  <c r="I85" i="23"/>
  <c r="F85" i="23"/>
  <c r="F84" i="23" s="1"/>
  <c r="N84" i="23"/>
  <c r="M84" i="23"/>
  <c r="M83" i="23" s="1"/>
  <c r="L84" i="23"/>
  <c r="K84" i="23"/>
  <c r="J84" i="23"/>
  <c r="I84" i="23"/>
  <c r="H84" i="23"/>
  <c r="H83" i="23" s="1"/>
  <c r="G84" i="23"/>
  <c r="E84" i="23"/>
  <c r="D84" i="23"/>
  <c r="N83" i="23"/>
  <c r="E83" i="23"/>
  <c r="O82" i="23"/>
  <c r="L82" i="23"/>
  <c r="I82" i="23"/>
  <c r="F82" i="23"/>
  <c r="O81" i="23"/>
  <c r="O80" i="23" s="1"/>
  <c r="L81" i="23"/>
  <c r="I81" i="23"/>
  <c r="F81" i="23"/>
  <c r="F80" i="23" s="1"/>
  <c r="C81" i="23"/>
  <c r="N80" i="23"/>
  <c r="M80" i="23"/>
  <c r="L80" i="23"/>
  <c r="K80" i="23"/>
  <c r="J80" i="23"/>
  <c r="I80" i="23"/>
  <c r="H80" i="23"/>
  <c r="G80" i="23"/>
  <c r="E80" i="23"/>
  <c r="D80" i="23"/>
  <c r="O79" i="23"/>
  <c r="L79" i="23"/>
  <c r="I79" i="23"/>
  <c r="F79" i="23"/>
  <c r="O78" i="23"/>
  <c r="L78" i="23"/>
  <c r="C78" i="23" s="1"/>
  <c r="I78" i="23"/>
  <c r="F78" i="23"/>
  <c r="O77" i="23"/>
  <c r="N77" i="23"/>
  <c r="N76" i="23" s="1"/>
  <c r="M77" i="23"/>
  <c r="K77" i="23"/>
  <c r="J77" i="23"/>
  <c r="J76" i="23" s="1"/>
  <c r="H77" i="23"/>
  <c r="G77" i="23"/>
  <c r="F77" i="23"/>
  <c r="E77" i="23"/>
  <c r="E76" i="23" s="1"/>
  <c r="D77" i="23"/>
  <c r="M76" i="23"/>
  <c r="H76" i="23"/>
  <c r="D76" i="23"/>
  <c r="O74" i="23"/>
  <c r="L74" i="23"/>
  <c r="I74" i="23"/>
  <c r="F74" i="23"/>
  <c r="O73" i="23"/>
  <c r="L73" i="23"/>
  <c r="I73" i="23"/>
  <c r="F73" i="23"/>
  <c r="C73" i="23" s="1"/>
  <c r="O72" i="23"/>
  <c r="L72" i="23"/>
  <c r="I72" i="23"/>
  <c r="F72" i="23"/>
  <c r="O71" i="23"/>
  <c r="L71" i="23"/>
  <c r="I71" i="23"/>
  <c r="F71" i="23"/>
  <c r="O70" i="23"/>
  <c r="L70" i="23"/>
  <c r="I70" i="23"/>
  <c r="C70" i="23" s="1"/>
  <c r="F70" i="23"/>
  <c r="O69" i="23"/>
  <c r="N69" i="23"/>
  <c r="N67" i="23" s="1"/>
  <c r="M69" i="23"/>
  <c r="L69" i="23"/>
  <c r="K69" i="23"/>
  <c r="K67" i="23" s="1"/>
  <c r="J69" i="23"/>
  <c r="J67" i="23" s="1"/>
  <c r="H69" i="23"/>
  <c r="H67" i="23" s="1"/>
  <c r="G69" i="23"/>
  <c r="G67" i="23" s="1"/>
  <c r="E69" i="23"/>
  <c r="D69" i="23"/>
  <c r="D67" i="23" s="1"/>
  <c r="O68" i="23"/>
  <c r="L68" i="23"/>
  <c r="I68" i="23"/>
  <c r="F68" i="23"/>
  <c r="C68" i="23" s="1"/>
  <c r="M67" i="23"/>
  <c r="E67" i="23"/>
  <c r="O66" i="23"/>
  <c r="L66" i="23"/>
  <c r="I66" i="23"/>
  <c r="F66" i="23"/>
  <c r="C66" i="23" s="1"/>
  <c r="O65" i="23"/>
  <c r="L65" i="23"/>
  <c r="I65" i="23"/>
  <c r="F65" i="23"/>
  <c r="O64" i="23"/>
  <c r="L64" i="23"/>
  <c r="I64" i="23"/>
  <c r="F64" i="23"/>
  <c r="O63" i="23"/>
  <c r="L63" i="23"/>
  <c r="I63" i="23"/>
  <c r="F63" i="23"/>
  <c r="O62" i="23"/>
  <c r="L62" i="23"/>
  <c r="I62" i="23"/>
  <c r="C62" i="23" s="1"/>
  <c r="F62" i="23"/>
  <c r="O61" i="23"/>
  <c r="L61" i="23"/>
  <c r="I61" i="23"/>
  <c r="F61" i="23"/>
  <c r="O60" i="23"/>
  <c r="L60" i="23"/>
  <c r="I60" i="23"/>
  <c r="F60" i="23"/>
  <c r="O59" i="23"/>
  <c r="L59" i="23"/>
  <c r="L58" i="23" s="1"/>
  <c r="I59" i="23"/>
  <c r="F59" i="23"/>
  <c r="O58" i="23"/>
  <c r="N58" i="23"/>
  <c r="M58" i="23"/>
  <c r="K58" i="23"/>
  <c r="J58" i="23"/>
  <c r="H58" i="23"/>
  <c r="G58" i="23"/>
  <c r="F58" i="23"/>
  <c r="E58" i="23"/>
  <c r="D58" i="23"/>
  <c r="D54" i="23" s="1"/>
  <c r="O57" i="23"/>
  <c r="L57" i="23"/>
  <c r="I57" i="23"/>
  <c r="F57" i="23"/>
  <c r="C57" i="23" s="1"/>
  <c r="O56" i="23"/>
  <c r="O55" i="23" s="1"/>
  <c r="L56" i="23"/>
  <c r="L55" i="23" s="1"/>
  <c r="I56" i="23"/>
  <c r="I55" i="23" s="1"/>
  <c r="F56" i="23"/>
  <c r="C56" i="23" s="1"/>
  <c r="N55" i="23"/>
  <c r="M55" i="23"/>
  <c r="M54" i="23" s="1"/>
  <c r="M53" i="23" s="1"/>
  <c r="K55" i="23"/>
  <c r="K54" i="23" s="1"/>
  <c r="K53" i="23" s="1"/>
  <c r="J55" i="23"/>
  <c r="H55" i="23"/>
  <c r="G55" i="23"/>
  <c r="G54" i="23" s="1"/>
  <c r="G53" i="23" s="1"/>
  <c r="F55" i="23"/>
  <c r="E55" i="23"/>
  <c r="D55" i="23"/>
  <c r="H54" i="23"/>
  <c r="O47" i="23"/>
  <c r="C47" i="23" s="1"/>
  <c r="O46" i="23"/>
  <c r="C46" i="23" s="1"/>
  <c r="N45" i="23"/>
  <c r="M45" i="23"/>
  <c r="M20" i="23" s="1"/>
  <c r="L44" i="23"/>
  <c r="I44" i="23"/>
  <c r="I43" i="23" s="1"/>
  <c r="C43" i="23" s="1"/>
  <c r="F44" i="23"/>
  <c r="C44" i="23" s="1"/>
  <c r="L43" i="23"/>
  <c r="K43" i="23"/>
  <c r="J43" i="23"/>
  <c r="H43" i="23"/>
  <c r="G43" i="23"/>
  <c r="F43" i="23"/>
  <c r="E43" i="23"/>
  <c r="D43" i="23"/>
  <c r="F42" i="23"/>
  <c r="F41" i="23" s="1"/>
  <c r="C41" i="23" s="1"/>
  <c r="C42" i="23"/>
  <c r="E41" i="23"/>
  <c r="D41" i="23"/>
  <c r="L40" i="23"/>
  <c r="C40" i="23" s="1"/>
  <c r="L39" i="23"/>
  <c r="C39" i="23" s="1"/>
  <c r="L38" i="23"/>
  <c r="C38" i="23" s="1"/>
  <c r="L37" i="23"/>
  <c r="C37" i="23"/>
  <c r="K36" i="23"/>
  <c r="J36" i="23"/>
  <c r="L35" i="23"/>
  <c r="C35" i="23" s="1"/>
  <c r="L34" i="23"/>
  <c r="C34" i="23" s="1"/>
  <c r="K33" i="23"/>
  <c r="J33" i="23"/>
  <c r="L32" i="23"/>
  <c r="L31" i="23" s="1"/>
  <c r="K31" i="23"/>
  <c r="J31" i="23"/>
  <c r="L30" i="23"/>
  <c r="C30" i="23"/>
  <c r="L29" i="23"/>
  <c r="C29" i="23" s="1"/>
  <c r="L28" i="23"/>
  <c r="C28" i="23" s="1"/>
  <c r="K27" i="23"/>
  <c r="J27" i="23"/>
  <c r="F25" i="23"/>
  <c r="C25" i="23" s="1"/>
  <c r="I24" i="23"/>
  <c r="F24" i="23"/>
  <c r="C24" i="23" s="1"/>
  <c r="O23" i="23"/>
  <c r="L23" i="23"/>
  <c r="I23" i="23"/>
  <c r="F23" i="23"/>
  <c r="C23" i="23" s="1"/>
  <c r="O22" i="23"/>
  <c r="L22" i="23"/>
  <c r="L21" i="23" s="1"/>
  <c r="I22" i="23"/>
  <c r="I21" i="23" s="1"/>
  <c r="F22" i="23"/>
  <c r="C22" i="23" s="1"/>
  <c r="O21" i="23"/>
  <c r="O289" i="23" s="1"/>
  <c r="O288" i="23" s="1"/>
  <c r="N21" i="23"/>
  <c r="N289" i="23" s="1"/>
  <c r="N288" i="23" s="1"/>
  <c r="M21" i="23"/>
  <c r="M289" i="23" s="1"/>
  <c r="M288" i="23" s="1"/>
  <c r="K21" i="23"/>
  <c r="K289" i="23" s="1"/>
  <c r="K288" i="23" s="1"/>
  <c r="J21" i="23"/>
  <c r="J289" i="23" s="1"/>
  <c r="J288" i="23" s="1"/>
  <c r="H21" i="23"/>
  <c r="H289" i="23" s="1"/>
  <c r="H288" i="23" s="1"/>
  <c r="G21" i="23"/>
  <c r="G289" i="23" s="1"/>
  <c r="G288" i="23" s="1"/>
  <c r="F21" i="23"/>
  <c r="F289" i="23" s="1"/>
  <c r="E21" i="23"/>
  <c r="E289" i="23" s="1"/>
  <c r="E288" i="23" s="1"/>
  <c r="D21" i="23"/>
  <c r="D289" i="23" s="1"/>
  <c r="D288" i="23" s="1"/>
  <c r="H20" i="23"/>
  <c r="O298" i="22"/>
  <c r="L298" i="22"/>
  <c r="I298" i="22"/>
  <c r="F298" i="22"/>
  <c r="O297" i="22"/>
  <c r="L297" i="22"/>
  <c r="I297" i="22"/>
  <c r="F297" i="22"/>
  <c r="O296" i="22"/>
  <c r="L296" i="22"/>
  <c r="I296" i="22"/>
  <c r="C296" i="22" s="1"/>
  <c r="F296" i="22"/>
  <c r="O295" i="22"/>
  <c r="L295" i="22"/>
  <c r="I295" i="22"/>
  <c r="F295" i="22"/>
  <c r="O294" i="22"/>
  <c r="L294" i="22"/>
  <c r="I294" i="22"/>
  <c r="F294" i="22"/>
  <c r="O293" i="22"/>
  <c r="L293" i="22"/>
  <c r="I293" i="22"/>
  <c r="F293" i="22"/>
  <c r="O292" i="22"/>
  <c r="L292" i="22"/>
  <c r="I292" i="22"/>
  <c r="F292" i="22"/>
  <c r="C292" i="22" s="1"/>
  <c r="O291" i="22"/>
  <c r="O290" i="22" s="1"/>
  <c r="L291" i="22"/>
  <c r="I291" i="22"/>
  <c r="F291" i="22"/>
  <c r="N290" i="22"/>
  <c r="M290" i="22"/>
  <c r="K290" i="22"/>
  <c r="J290" i="22"/>
  <c r="I290" i="22"/>
  <c r="H290" i="22"/>
  <c r="G290" i="22"/>
  <c r="E290" i="22"/>
  <c r="D290" i="22"/>
  <c r="O285" i="22"/>
  <c r="L285" i="22"/>
  <c r="I285" i="22"/>
  <c r="F285" i="22"/>
  <c r="O284" i="22"/>
  <c r="O283" i="22" s="1"/>
  <c r="L284" i="22"/>
  <c r="I284" i="22"/>
  <c r="F284" i="22"/>
  <c r="C284" i="22" s="1"/>
  <c r="N283" i="22"/>
  <c r="M283" i="22"/>
  <c r="L283" i="22"/>
  <c r="K283" i="22"/>
  <c r="J283" i="22"/>
  <c r="H283" i="22"/>
  <c r="G283" i="22"/>
  <c r="E283" i="22"/>
  <c r="D283" i="22"/>
  <c r="O282" i="22"/>
  <c r="L282" i="22"/>
  <c r="I282" i="22"/>
  <c r="I281" i="22" s="1"/>
  <c r="F282" i="22"/>
  <c r="O281" i="22"/>
  <c r="N281" i="22"/>
  <c r="M281" i="22"/>
  <c r="L281" i="22"/>
  <c r="K281" i="22"/>
  <c r="J281" i="22"/>
  <c r="H281" i="22"/>
  <c r="G281" i="22"/>
  <c r="F281" i="22"/>
  <c r="E281" i="22"/>
  <c r="D281" i="22"/>
  <c r="O280" i="22"/>
  <c r="L280" i="22"/>
  <c r="I280" i="22"/>
  <c r="F280" i="22"/>
  <c r="C280" i="22" s="1"/>
  <c r="O279" i="22"/>
  <c r="L279" i="22"/>
  <c r="I279" i="22"/>
  <c r="F279" i="22"/>
  <c r="O278" i="22"/>
  <c r="L278" i="22"/>
  <c r="I278" i="22"/>
  <c r="F278" i="22"/>
  <c r="O277" i="22"/>
  <c r="L277" i="22"/>
  <c r="L276" i="22" s="1"/>
  <c r="I277" i="22"/>
  <c r="I276" i="22" s="1"/>
  <c r="F277" i="22"/>
  <c r="O276" i="22"/>
  <c r="N276" i="22"/>
  <c r="M276" i="22"/>
  <c r="K276" i="22"/>
  <c r="J276" i="22"/>
  <c r="H276" i="22"/>
  <c r="G276" i="22"/>
  <c r="E276" i="22"/>
  <c r="D276" i="22"/>
  <c r="D270" i="22" s="1"/>
  <c r="D269" i="22" s="1"/>
  <c r="O275" i="22"/>
  <c r="L275" i="22"/>
  <c r="I275" i="22"/>
  <c r="F275" i="22"/>
  <c r="C275" i="22" s="1"/>
  <c r="O274" i="22"/>
  <c r="L274" i="22"/>
  <c r="I274" i="22"/>
  <c r="F274" i="22"/>
  <c r="C274" i="22" s="1"/>
  <c r="O273" i="22"/>
  <c r="L273" i="22"/>
  <c r="L272" i="22" s="1"/>
  <c r="I273" i="22"/>
  <c r="I272" i="22" s="1"/>
  <c r="F273" i="22"/>
  <c r="C273" i="22" s="1"/>
  <c r="O272" i="22"/>
  <c r="N272" i="22"/>
  <c r="N270" i="22" s="1"/>
  <c r="N269" i="22" s="1"/>
  <c r="M272" i="22"/>
  <c r="K272" i="22"/>
  <c r="K270" i="22" s="1"/>
  <c r="K269" i="22" s="1"/>
  <c r="J272" i="22"/>
  <c r="H272" i="22"/>
  <c r="G272" i="22"/>
  <c r="G270" i="22" s="1"/>
  <c r="G269" i="22" s="1"/>
  <c r="F272" i="22"/>
  <c r="E272" i="22"/>
  <c r="D272" i="22"/>
  <c r="O271" i="22"/>
  <c r="L271" i="22"/>
  <c r="I271" i="22"/>
  <c r="F271" i="22"/>
  <c r="M270" i="22"/>
  <c r="M269" i="22" s="1"/>
  <c r="H270" i="22"/>
  <c r="H269" i="22" s="1"/>
  <c r="E270" i="22"/>
  <c r="E269" i="22" s="1"/>
  <c r="O268" i="22"/>
  <c r="L268" i="22"/>
  <c r="C268" i="22" s="1"/>
  <c r="I268" i="22"/>
  <c r="F268" i="22"/>
  <c r="O267" i="22"/>
  <c r="L267" i="22"/>
  <c r="I267" i="22"/>
  <c r="F267" i="22"/>
  <c r="O266" i="22"/>
  <c r="L266" i="22"/>
  <c r="I266" i="22"/>
  <c r="F266" i="22"/>
  <c r="O265" i="22"/>
  <c r="L265" i="22"/>
  <c r="I265" i="22"/>
  <c r="I264" i="22" s="1"/>
  <c r="F265" i="22"/>
  <c r="O264" i="22"/>
  <c r="N264" i="22"/>
  <c r="M264" i="22"/>
  <c r="K264" i="22"/>
  <c r="J264" i="22"/>
  <c r="H264" i="22"/>
  <c r="G264" i="22"/>
  <c r="E264" i="22"/>
  <c r="D264" i="22"/>
  <c r="D259" i="22" s="1"/>
  <c r="O263" i="22"/>
  <c r="L263" i="22"/>
  <c r="I263" i="22"/>
  <c r="F263" i="22"/>
  <c r="C263" i="22" s="1"/>
  <c r="O262" i="22"/>
  <c r="L262" i="22"/>
  <c r="I262" i="22"/>
  <c r="F262" i="22"/>
  <c r="C262" i="22" s="1"/>
  <c r="O261" i="22"/>
  <c r="L261" i="22"/>
  <c r="L260" i="22" s="1"/>
  <c r="I261" i="22"/>
  <c r="I260" i="22" s="1"/>
  <c r="F261" i="22"/>
  <c r="C261" i="22" s="1"/>
  <c r="O260" i="22"/>
  <c r="N260" i="22"/>
  <c r="N259" i="22" s="1"/>
  <c r="M260" i="22"/>
  <c r="K260" i="22"/>
  <c r="K259" i="22" s="1"/>
  <c r="J260" i="22"/>
  <c r="H260" i="22"/>
  <c r="G260" i="22"/>
  <c r="G259" i="22" s="1"/>
  <c r="E260" i="22"/>
  <c r="D260" i="22"/>
  <c r="M259" i="22"/>
  <c r="H259" i="22"/>
  <c r="E259" i="22"/>
  <c r="O258" i="22"/>
  <c r="L258" i="22"/>
  <c r="I258" i="22"/>
  <c r="F258" i="22"/>
  <c r="O257" i="22"/>
  <c r="L257" i="22"/>
  <c r="I257" i="22"/>
  <c r="F257" i="22"/>
  <c r="O256" i="22"/>
  <c r="L256" i="22"/>
  <c r="I256" i="22"/>
  <c r="F256" i="22"/>
  <c r="C256" i="22" s="1"/>
  <c r="O255" i="22"/>
  <c r="L255" i="22"/>
  <c r="I255" i="22"/>
  <c r="F255" i="22"/>
  <c r="O254" i="22"/>
  <c r="L254" i="22"/>
  <c r="I254" i="22"/>
  <c r="F254" i="22"/>
  <c r="O253" i="22"/>
  <c r="L253" i="22"/>
  <c r="L252" i="22" s="1"/>
  <c r="L251" i="22" s="1"/>
  <c r="I253" i="22"/>
  <c r="F253" i="22"/>
  <c r="O252" i="22"/>
  <c r="O251" i="22" s="1"/>
  <c r="N252" i="22"/>
  <c r="N251" i="22" s="1"/>
  <c r="M252" i="22"/>
  <c r="K252" i="22"/>
  <c r="K251" i="22" s="1"/>
  <c r="J252" i="22"/>
  <c r="J251" i="22" s="1"/>
  <c r="H252" i="22"/>
  <c r="H251" i="22" s="1"/>
  <c r="G252" i="22"/>
  <c r="G251" i="22" s="1"/>
  <c r="E252" i="22"/>
  <c r="D252" i="22"/>
  <c r="M251" i="22"/>
  <c r="E251" i="22"/>
  <c r="D251" i="22"/>
  <c r="O250" i="22"/>
  <c r="L250" i="22"/>
  <c r="I250" i="22"/>
  <c r="F250" i="22"/>
  <c r="O249" i="22"/>
  <c r="L249" i="22"/>
  <c r="I249" i="22"/>
  <c r="F249" i="22"/>
  <c r="O248" i="22"/>
  <c r="L248" i="22"/>
  <c r="I248" i="22"/>
  <c r="F248" i="22"/>
  <c r="C248" i="22"/>
  <c r="O247" i="22"/>
  <c r="L247" i="22"/>
  <c r="I247" i="22"/>
  <c r="F247" i="22"/>
  <c r="F246" i="22" s="1"/>
  <c r="N246" i="22"/>
  <c r="M246" i="22"/>
  <c r="K246" i="22"/>
  <c r="J246" i="22"/>
  <c r="I246" i="22"/>
  <c r="H246" i="22"/>
  <c r="G246" i="22"/>
  <c r="E246" i="22"/>
  <c r="D246" i="22"/>
  <c r="O245" i="22"/>
  <c r="L245" i="22"/>
  <c r="I245" i="22"/>
  <c r="F245" i="22"/>
  <c r="O244" i="22"/>
  <c r="L244" i="22"/>
  <c r="I244" i="22"/>
  <c r="F244" i="22"/>
  <c r="C244" i="22" s="1"/>
  <c r="O243" i="22"/>
  <c r="L243" i="22"/>
  <c r="I243" i="22"/>
  <c r="F243" i="22"/>
  <c r="O242" i="22"/>
  <c r="L242" i="22"/>
  <c r="I242" i="22"/>
  <c r="F242" i="22"/>
  <c r="O241" i="22"/>
  <c r="L241" i="22"/>
  <c r="I241" i="22"/>
  <c r="F241" i="22"/>
  <c r="O240" i="22"/>
  <c r="L240" i="22"/>
  <c r="I240" i="22"/>
  <c r="F240" i="22"/>
  <c r="C240" i="22" s="1"/>
  <c r="O239" i="22"/>
  <c r="O238" i="22" s="1"/>
  <c r="L239" i="22"/>
  <c r="I239" i="22"/>
  <c r="F239" i="22"/>
  <c r="F238" i="22" s="1"/>
  <c r="N238" i="22"/>
  <c r="M238" i="22"/>
  <c r="K238" i="22"/>
  <c r="J238" i="22"/>
  <c r="I238" i="22"/>
  <c r="H238" i="22"/>
  <c r="G238" i="22"/>
  <c r="E238" i="22"/>
  <c r="D238" i="22"/>
  <c r="O237" i="22"/>
  <c r="L237" i="22"/>
  <c r="I237" i="22"/>
  <c r="F237" i="22"/>
  <c r="C237" i="22" s="1"/>
  <c r="O236" i="22"/>
  <c r="O235" i="22" s="1"/>
  <c r="L236" i="22"/>
  <c r="I236" i="22"/>
  <c r="I235" i="22" s="1"/>
  <c r="F236" i="22"/>
  <c r="C236" i="22" s="1"/>
  <c r="N235" i="22"/>
  <c r="M235" i="22"/>
  <c r="L235" i="22"/>
  <c r="K235" i="22"/>
  <c r="J235" i="22"/>
  <c r="H235" i="22"/>
  <c r="G235" i="22"/>
  <c r="E235" i="22"/>
  <c r="D235" i="22"/>
  <c r="O234" i="22"/>
  <c r="O233" i="22" s="1"/>
  <c r="L234" i="22"/>
  <c r="I234" i="22"/>
  <c r="I233" i="22" s="1"/>
  <c r="F234" i="22"/>
  <c r="N233" i="22"/>
  <c r="N231" i="22" s="1"/>
  <c r="N230" i="22" s="1"/>
  <c r="M233" i="22"/>
  <c r="M231" i="22" s="1"/>
  <c r="M230" i="22" s="1"/>
  <c r="L233" i="22"/>
  <c r="K233" i="22"/>
  <c r="J233" i="22"/>
  <c r="J231" i="22" s="1"/>
  <c r="H233" i="22"/>
  <c r="G233" i="22"/>
  <c r="F233" i="22"/>
  <c r="E233" i="22"/>
  <c r="E231" i="22" s="1"/>
  <c r="E230" i="22" s="1"/>
  <c r="D233" i="22"/>
  <c r="D231" i="22" s="1"/>
  <c r="D230" i="22" s="1"/>
  <c r="O232" i="22"/>
  <c r="L232" i="22"/>
  <c r="I232" i="22"/>
  <c r="I231" i="22" s="1"/>
  <c r="F232" i="22"/>
  <c r="C232" i="22" s="1"/>
  <c r="K231" i="22"/>
  <c r="H231" i="22"/>
  <c r="G231" i="22"/>
  <c r="G230" i="22" s="1"/>
  <c r="O229" i="22"/>
  <c r="L229" i="22"/>
  <c r="I229" i="22"/>
  <c r="F229" i="22"/>
  <c r="O228" i="22"/>
  <c r="O227" i="22" s="1"/>
  <c r="L228" i="22"/>
  <c r="L227" i="22" s="1"/>
  <c r="I228" i="22"/>
  <c r="I227" i="22" s="1"/>
  <c r="F228" i="22"/>
  <c r="N227" i="22"/>
  <c r="M227" i="22"/>
  <c r="K227" i="22"/>
  <c r="J227" i="22"/>
  <c r="H227" i="22"/>
  <c r="G227" i="22"/>
  <c r="F227" i="22"/>
  <c r="E227" i="22"/>
  <c r="D227" i="22"/>
  <c r="O226" i="22"/>
  <c r="L226" i="22"/>
  <c r="I226" i="22"/>
  <c r="F226" i="22"/>
  <c r="O225" i="22"/>
  <c r="L225" i="22"/>
  <c r="I225" i="22"/>
  <c r="F225" i="22"/>
  <c r="O224" i="22"/>
  <c r="L224" i="22"/>
  <c r="I224" i="22"/>
  <c r="F224" i="22"/>
  <c r="C224" i="22" s="1"/>
  <c r="O223" i="22"/>
  <c r="L223" i="22"/>
  <c r="I223" i="22"/>
  <c r="F223" i="22"/>
  <c r="O222" i="22"/>
  <c r="L222" i="22"/>
  <c r="I222" i="22"/>
  <c r="F222" i="22"/>
  <c r="O221" i="22"/>
  <c r="L221" i="22"/>
  <c r="I221" i="22"/>
  <c r="F221" i="22"/>
  <c r="O220" i="22"/>
  <c r="L220" i="22"/>
  <c r="I220" i="22"/>
  <c r="F220" i="22"/>
  <c r="C220" i="22" s="1"/>
  <c r="O219" i="22"/>
  <c r="L219" i="22"/>
  <c r="I219" i="22"/>
  <c r="F219" i="22"/>
  <c r="O218" i="22"/>
  <c r="L218" i="22"/>
  <c r="I218" i="22"/>
  <c r="F218" i="22"/>
  <c r="O217" i="22"/>
  <c r="L217" i="22"/>
  <c r="I217" i="22"/>
  <c r="I216" i="22" s="1"/>
  <c r="F217" i="22"/>
  <c r="O216" i="22"/>
  <c r="N216" i="22"/>
  <c r="M216" i="22"/>
  <c r="K216" i="22"/>
  <c r="J216" i="22"/>
  <c r="H216" i="22"/>
  <c r="G216" i="22"/>
  <c r="E216" i="22"/>
  <c r="D216" i="22"/>
  <c r="O215" i="22"/>
  <c r="L215" i="22"/>
  <c r="I215" i="22"/>
  <c r="F215" i="22"/>
  <c r="C215" i="22" s="1"/>
  <c r="O214" i="22"/>
  <c r="L214" i="22"/>
  <c r="I214" i="22"/>
  <c r="F214" i="22"/>
  <c r="C214" i="22" s="1"/>
  <c r="O213" i="22"/>
  <c r="L213" i="22"/>
  <c r="I213" i="22"/>
  <c r="F213" i="22"/>
  <c r="C213" i="22" s="1"/>
  <c r="O212" i="22"/>
  <c r="L212" i="22"/>
  <c r="I212" i="22"/>
  <c r="F212" i="22"/>
  <c r="C212" i="22" s="1"/>
  <c r="O211" i="22"/>
  <c r="L211" i="22"/>
  <c r="I211" i="22"/>
  <c r="F211" i="22"/>
  <c r="O210" i="22"/>
  <c r="L210" i="22"/>
  <c r="I210" i="22"/>
  <c r="F210" i="22"/>
  <c r="O209" i="22"/>
  <c r="L209" i="22"/>
  <c r="I209" i="22"/>
  <c r="F209" i="22"/>
  <c r="O208" i="22"/>
  <c r="L208" i="22"/>
  <c r="I208" i="22"/>
  <c r="C208" i="22" s="1"/>
  <c r="F208" i="22"/>
  <c r="O207" i="22"/>
  <c r="L207" i="22"/>
  <c r="I207" i="22"/>
  <c r="F207" i="22"/>
  <c r="O206" i="22"/>
  <c r="O205" i="22" s="1"/>
  <c r="O204" i="22" s="1"/>
  <c r="L206" i="22"/>
  <c r="I206" i="22"/>
  <c r="F206" i="22"/>
  <c r="N205" i="22"/>
  <c r="N204" i="22" s="1"/>
  <c r="M205" i="22"/>
  <c r="M204" i="22" s="1"/>
  <c r="K205" i="22"/>
  <c r="J205" i="22"/>
  <c r="J204" i="22" s="1"/>
  <c r="H205" i="22"/>
  <c r="H204" i="22" s="1"/>
  <c r="G205" i="22"/>
  <c r="G204" i="22" s="1"/>
  <c r="F205" i="22"/>
  <c r="E205" i="22"/>
  <c r="E204" i="22" s="1"/>
  <c r="D205" i="22"/>
  <c r="D204" i="22" s="1"/>
  <c r="K204" i="22"/>
  <c r="O203" i="22"/>
  <c r="L203" i="22"/>
  <c r="I203" i="22"/>
  <c r="F203" i="22"/>
  <c r="O202" i="22"/>
  <c r="L202" i="22"/>
  <c r="I202" i="22"/>
  <c r="F202" i="22"/>
  <c r="O201" i="22"/>
  <c r="L201" i="22"/>
  <c r="I201" i="22"/>
  <c r="F201" i="22"/>
  <c r="O200" i="22"/>
  <c r="L200" i="22"/>
  <c r="I200" i="22"/>
  <c r="C200" i="22" s="1"/>
  <c r="F200" i="22"/>
  <c r="O199" i="22"/>
  <c r="O198" i="22" s="1"/>
  <c r="O196" i="22" s="1"/>
  <c r="O195" i="22" s="1"/>
  <c r="L199" i="22"/>
  <c r="L198" i="22" s="1"/>
  <c r="I199" i="22"/>
  <c r="F199" i="22"/>
  <c r="F198" i="22" s="1"/>
  <c r="N198" i="22"/>
  <c r="N196" i="22" s="1"/>
  <c r="N195" i="22" s="1"/>
  <c r="N194" i="22" s="1"/>
  <c r="M198" i="22"/>
  <c r="M196" i="22" s="1"/>
  <c r="M195" i="22" s="1"/>
  <c r="K198" i="22"/>
  <c r="J198" i="22"/>
  <c r="I198" i="22"/>
  <c r="H198" i="22"/>
  <c r="H196" i="22" s="1"/>
  <c r="H195" i="22" s="1"/>
  <c r="G198" i="22"/>
  <c r="E198" i="22"/>
  <c r="E196" i="22" s="1"/>
  <c r="D198" i="22"/>
  <c r="D196" i="22" s="1"/>
  <c r="D195" i="22" s="1"/>
  <c r="O197" i="22"/>
  <c r="L197" i="22"/>
  <c r="I197" i="22"/>
  <c r="I196" i="22" s="1"/>
  <c r="F197" i="22"/>
  <c r="C197" i="22" s="1"/>
  <c r="K196" i="22"/>
  <c r="K195" i="22" s="1"/>
  <c r="J196" i="22"/>
  <c r="G196" i="22"/>
  <c r="O193" i="22"/>
  <c r="L193" i="22"/>
  <c r="L192" i="22" s="1"/>
  <c r="I193" i="22"/>
  <c r="I192" i="22" s="1"/>
  <c r="I191" i="22" s="1"/>
  <c r="F193" i="22"/>
  <c r="C193" i="22" s="1"/>
  <c r="O192" i="22"/>
  <c r="O191" i="22" s="1"/>
  <c r="N192" i="22"/>
  <c r="N191" i="22" s="1"/>
  <c r="M192" i="22"/>
  <c r="K192" i="22"/>
  <c r="K191" i="22" s="1"/>
  <c r="J192" i="22"/>
  <c r="J191" i="22" s="1"/>
  <c r="H192" i="22"/>
  <c r="G192" i="22"/>
  <c r="G191" i="22" s="1"/>
  <c r="F192" i="22"/>
  <c r="F191" i="22" s="1"/>
  <c r="C191" i="22" s="1"/>
  <c r="E192" i="22"/>
  <c r="D192" i="22"/>
  <c r="M191" i="22"/>
  <c r="L191" i="22"/>
  <c r="H191" i="22"/>
  <c r="E191" i="22"/>
  <c r="D191" i="22"/>
  <c r="O190" i="22"/>
  <c r="L190" i="22"/>
  <c r="I190" i="22"/>
  <c r="F190" i="22"/>
  <c r="C190" i="22" s="1"/>
  <c r="O189" i="22"/>
  <c r="L189" i="22"/>
  <c r="L188" i="22" s="1"/>
  <c r="I189" i="22"/>
  <c r="I188" i="22" s="1"/>
  <c r="I187" i="22" s="1"/>
  <c r="F189" i="22"/>
  <c r="C189" i="22" s="1"/>
  <c r="O188" i="22"/>
  <c r="O187" i="22" s="1"/>
  <c r="N188" i="22"/>
  <c r="N187" i="22" s="1"/>
  <c r="M188" i="22"/>
  <c r="K188" i="22"/>
  <c r="K187" i="22" s="1"/>
  <c r="J188" i="22"/>
  <c r="J187" i="22" s="1"/>
  <c r="H188" i="22"/>
  <c r="G188" i="22"/>
  <c r="G187" i="22" s="1"/>
  <c r="F188" i="22"/>
  <c r="F187" i="22" s="1"/>
  <c r="C187" i="22" s="1"/>
  <c r="E188" i="22"/>
  <c r="D188" i="22"/>
  <c r="M187" i="22"/>
  <c r="L187" i="22"/>
  <c r="H187" i="22"/>
  <c r="E187" i="22"/>
  <c r="D187" i="22"/>
  <c r="O186" i="22"/>
  <c r="L186" i="22"/>
  <c r="I186" i="22"/>
  <c r="F186" i="22"/>
  <c r="C186" i="22" s="1"/>
  <c r="O185" i="22"/>
  <c r="L185" i="22"/>
  <c r="L184" i="22" s="1"/>
  <c r="I185" i="22"/>
  <c r="I184" i="22" s="1"/>
  <c r="F185" i="22"/>
  <c r="C185" i="22" s="1"/>
  <c r="O184" i="22"/>
  <c r="N184" i="22"/>
  <c r="M184" i="22"/>
  <c r="K184" i="22"/>
  <c r="J184" i="22"/>
  <c r="H184" i="22"/>
  <c r="G184" i="22"/>
  <c r="F184" i="22"/>
  <c r="C184" i="22" s="1"/>
  <c r="E184" i="22"/>
  <c r="D184" i="22"/>
  <c r="O183" i="22"/>
  <c r="L183" i="22"/>
  <c r="I183" i="22"/>
  <c r="F183" i="22"/>
  <c r="O182" i="22"/>
  <c r="L182" i="22"/>
  <c r="I182" i="22"/>
  <c r="F182" i="22"/>
  <c r="O181" i="22"/>
  <c r="L181" i="22"/>
  <c r="I181" i="22"/>
  <c r="F181" i="22"/>
  <c r="O180" i="22"/>
  <c r="O179" i="22" s="1"/>
  <c r="L180" i="22"/>
  <c r="I180" i="22"/>
  <c r="F180" i="22"/>
  <c r="C180" i="22"/>
  <c r="N179" i="22"/>
  <c r="M179" i="22"/>
  <c r="L179" i="22"/>
  <c r="K179" i="22"/>
  <c r="J179" i="22"/>
  <c r="H179" i="22"/>
  <c r="G179" i="22"/>
  <c r="E179" i="22"/>
  <c r="E174" i="22" s="1"/>
  <c r="E173" i="22" s="1"/>
  <c r="D179" i="22"/>
  <c r="O178" i="22"/>
  <c r="L178" i="22"/>
  <c r="I178" i="22"/>
  <c r="F178" i="22"/>
  <c r="O177" i="22"/>
  <c r="L177" i="22"/>
  <c r="I177" i="22"/>
  <c r="F177" i="22"/>
  <c r="O176" i="22"/>
  <c r="O175" i="22" s="1"/>
  <c r="L176" i="22"/>
  <c r="I176" i="22"/>
  <c r="I175" i="22" s="1"/>
  <c r="F176" i="22"/>
  <c r="N175" i="22"/>
  <c r="M175" i="22"/>
  <c r="K175" i="22"/>
  <c r="J175" i="22"/>
  <c r="H175" i="22"/>
  <c r="H174" i="22" s="1"/>
  <c r="H173" i="22" s="1"/>
  <c r="G175" i="22"/>
  <c r="G174" i="22" s="1"/>
  <c r="G173" i="22" s="1"/>
  <c r="E175" i="22"/>
  <c r="D175" i="22"/>
  <c r="D174" i="22" s="1"/>
  <c r="D173" i="22" s="1"/>
  <c r="N174" i="22"/>
  <c r="M174" i="22"/>
  <c r="M173" i="22" s="1"/>
  <c r="J174" i="22"/>
  <c r="N173" i="22"/>
  <c r="J173" i="22"/>
  <c r="O172" i="22"/>
  <c r="L172" i="22"/>
  <c r="I172" i="22"/>
  <c r="F172" i="22"/>
  <c r="C172" i="22" s="1"/>
  <c r="O171" i="22"/>
  <c r="L171" i="22"/>
  <c r="I171" i="22"/>
  <c r="F171" i="22"/>
  <c r="O170" i="22"/>
  <c r="L170" i="22"/>
  <c r="I170" i="22"/>
  <c r="F170" i="22"/>
  <c r="O169" i="22"/>
  <c r="L169" i="22"/>
  <c r="I169" i="22"/>
  <c r="F169" i="22"/>
  <c r="O168" i="22"/>
  <c r="L168" i="22"/>
  <c r="I168" i="22"/>
  <c r="C168" i="22" s="1"/>
  <c r="F168" i="22"/>
  <c r="O167" i="22"/>
  <c r="L167" i="22"/>
  <c r="I167" i="22"/>
  <c r="F167" i="22"/>
  <c r="N166" i="22"/>
  <c r="M166" i="22"/>
  <c r="K166" i="22"/>
  <c r="J166" i="22"/>
  <c r="H166" i="22"/>
  <c r="H165" i="22" s="1"/>
  <c r="G166" i="22"/>
  <c r="G165" i="22" s="1"/>
  <c r="E166" i="22"/>
  <c r="E165" i="22" s="1"/>
  <c r="D166" i="22"/>
  <c r="D165" i="22" s="1"/>
  <c r="N165" i="22"/>
  <c r="M165" i="22"/>
  <c r="K165" i="22"/>
  <c r="J165" i="22"/>
  <c r="O164" i="22"/>
  <c r="L164" i="22"/>
  <c r="I164" i="22"/>
  <c r="F164" i="22"/>
  <c r="O163" i="22"/>
  <c r="L163" i="22"/>
  <c r="I163" i="22"/>
  <c r="F163" i="22"/>
  <c r="C163" i="22"/>
  <c r="O162" i="22"/>
  <c r="L162" i="22"/>
  <c r="I162" i="22"/>
  <c r="F162" i="22"/>
  <c r="C162" i="22" s="1"/>
  <c r="O161" i="22"/>
  <c r="L161" i="22"/>
  <c r="L160" i="22" s="1"/>
  <c r="I161" i="22"/>
  <c r="I160" i="22" s="1"/>
  <c r="F161" i="22"/>
  <c r="C161" i="22" s="1"/>
  <c r="O160" i="22"/>
  <c r="N160" i="22"/>
  <c r="M160" i="22"/>
  <c r="K160" i="22"/>
  <c r="J160" i="22"/>
  <c r="H160" i="22"/>
  <c r="G160" i="22"/>
  <c r="F160" i="22"/>
  <c r="C160" i="22" s="1"/>
  <c r="E160" i="22"/>
  <c r="D160" i="22"/>
  <c r="O159" i="22"/>
  <c r="L159" i="22"/>
  <c r="C159" i="22" s="1"/>
  <c r="I159" i="22"/>
  <c r="F159" i="22"/>
  <c r="O158" i="22"/>
  <c r="L158" i="22"/>
  <c r="I158" i="22"/>
  <c r="F158" i="22"/>
  <c r="O157" i="22"/>
  <c r="L157" i="22"/>
  <c r="I157" i="22"/>
  <c r="F157" i="22"/>
  <c r="O156" i="22"/>
  <c r="O151" i="22" s="1"/>
  <c r="L156" i="22"/>
  <c r="I156" i="22"/>
  <c r="F156" i="22"/>
  <c r="C156" i="22"/>
  <c r="O155" i="22"/>
  <c r="L155" i="22"/>
  <c r="I155" i="22"/>
  <c r="F155" i="22"/>
  <c r="C155" i="22" s="1"/>
  <c r="O154" i="22"/>
  <c r="L154" i="22"/>
  <c r="I154" i="22"/>
  <c r="F154" i="22"/>
  <c r="O153" i="22"/>
  <c r="L153" i="22"/>
  <c r="I153" i="22"/>
  <c r="F153" i="22"/>
  <c r="O152" i="22"/>
  <c r="L152" i="22"/>
  <c r="I152" i="22"/>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C147" i="22" s="1"/>
  <c r="F147" i="22"/>
  <c r="O146" i="22"/>
  <c r="L146" i="22"/>
  <c r="I146" i="22"/>
  <c r="F146" i="22"/>
  <c r="O145" i="22"/>
  <c r="L145" i="22"/>
  <c r="I145" i="22"/>
  <c r="F145" i="22"/>
  <c r="N144" i="22"/>
  <c r="M144" i="22"/>
  <c r="K144" i="22"/>
  <c r="J144" i="22"/>
  <c r="H144" i="22"/>
  <c r="G144" i="22"/>
  <c r="E144" i="22"/>
  <c r="D144" i="22"/>
  <c r="O143" i="22"/>
  <c r="L143" i="22"/>
  <c r="I143" i="22"/>
  <c r="F143" i="22"/>
  <c r="O142" i="22"/>
  <c r="L142" i="22"/>
  <c r="L141" i="22" s="1"/>
  <c r="I142" i="22"/>
  <c r="I141" i="22" s="1"/>
  <c r="F142" i="22"/>
  <c r="C142" i="22" s="1"/>
  <c r="O141" i="22"/>
  <c r="N141" i="22"/>
  <c r="M141" i="22"/>
  <c r="K141" i="22"/>
  <c r="J141" i="22"/>
  <c r="H141" i="22"/>
  <c r="G141" i="22"/>
  <c r="F141" i="22"/>
  <c r="E141" i="22"/>
  <c r="D141" i="22"/>
  <c r="O140" i="22"/>
  <c r="L140" i="22"/>
  <c r="I140" i="22"/>
  <c r="F140" i="22"/>
  <c r="C140" i="22" s="1"/>
  <c r="O139" i="22"/>
  <c r="L139" i="22"/>
  <c r="I139" i="22"/>
  <c r="F139" i="22"/>
  <c r="O138" i="22"/>
  <c r="L138" i="22"/>
  <c r="I138" i="22"/>
  <c r="F138" i="22"/>
  <c r="O137" i="22"/>
  <c r="L137" i="22"/>
  <c r="I137" i="22"/>
  <c r="I136" i="22" s="1"/>
  <c r="F137" i="22"/>
  <c r="O136" i="22"/>
  <c r="N136" i="22"/>
  <c r="M136" i="22"/>
  <c r="K136" i="22"/>
  <c r="J136" i="22"/>
  <c r="H136" i="22"/>
  <c r="G136" i="22"/>
  <c r="E136" i="22"/>
  <c r="D136" i="22"/>
  <c r="O135" i="22"/>
  <c r="L135" i="22"/>
  <c r="I135" i="22"/>
  <c r="F135" i="22"/>
  <c r="C135" i="22" s="1"/>
  <c r="O134" i="22"/>
  <c r="L134" i="22"/>
  <c r="I134" i="22"/>
  <c r="F134" i="22"/>
  <c r="C134" i="22" s="1"/>
  <c r="O133" i="22"/>
  <c r="L133" i="22"/>
  <c r="I133" i="22"/>
  <c r="F133" i="22"/>
  <c r="O132" i="22"/>
  <c r="O131" i="22" s="1"/>
  <c r="L132" i="22"/>
  <c r="I132" i="22"/>
  <c r="F132" i="22"/>
  <c r="F131" i="22" s="1"/>
  <c r="N131" i="22"/>
  <c r="M131" i="22"/>
  <c r="L131" i="22"/>
  <c r="K131" i="22"/>
  <c r="K130" i="22" s="1"/>
  <c r="J131" i="22"/>
  <c r="H131" i="22"/>
  <c r="H130" i="22" s="1"/>
  <c r="G131" i="22"/>
  <c r="G130" i="22" s="1"/>
  <c r="E131" i="22"/>
  <c r="D131" i="22"/>
  <c r="D130" i="22" s="1"/>
  <c r="M130" i="22"/>
  <c r="E130" i="22"/>
  <c r="O129" i="22"/>
  <c r="L129" i="22"/>
  <c r="I129" i="22"/>
  <c r="I128" i="22" s="1"/>
  <c r="F129" i="22"/>
  <c r="O128" i="22"/>
  <c r="N128" i="22"/>
  <c r="M128" i="22"/>
  <c r="K128" i="22"/>
  <c r="J128" i="22"/>
  <c r="H128" i="22"/>
  <c r="G128" i="22"/>
  <c r="F128" i="22"/>
  <c r="E128" i="22"/>
  <c r="D128" i="22"/>
  <c r="O127" i="22"/>
  <c r="L127" i="22"/>
  <c r="I127" i="22"/>
  <c r="F127" i="22"/>
  <c r="C127" i="22" s="1"/>
  <c r="O126" i="22"/>
  <c r="L126" i="22"/>
  <c r="I126" i="22"/>
  <c r="F126" i="22"/>
  <c r="C126" i="22" s="1"/>
  <c r="O125" i="22"/>
  <c r="L125" i="22"/>
  <c r="I125" i="22"/>
  <c r="F125" i="22"/>
  <c r="O124" i="22"/>
  <c r="L124" i="22"/>
  <c r="I124" i="22"/>
  <c r="F124" i="22"/>
  <c r="C124" i="22" s="1"/>
  <c r="O123" i="22"/>
  <c r="O122" i="22" s="1"/>
  <c r="L123" i="22"/>
  <c r="I123" i="22"/>
  <c r="I122" i="22" s="1"/>
  <c r="F123" i="22"/>
  <c r="N122" i="22"/>
  <c r="M122" i="22"/>
  <c r="K122" i="22"/>
  <c r="J122" i="22"/>
  <c r="H122" i="22"/>
  <c r="G122" i="22"/>
  <c r="E122" i="22"/>
  <c r="D122" i="22"/>
  <c r="O121" i="22"/>
  <c r="L121" i="22"/>
  <c r="C121" i="22" s="1"/>
  <c r="I121" i="22"/>
  <c r="F121" i="22"/>
  <c r="O120" i="22"/>
  <c r="L120" i="22"/>
  <c r="I120" i="22"/>
  <c r="F120" i="22"/>
  <c r="C120" i="22" s="1"/>
  <c r="O119" i="22"/>
  <c r="L119" i="22"/>
  <c r="I119" i="22"/>
  <c r="F119" i="22"/>
  <c r="O118" i="22"/>
  <c r="L118" i="22"/>
  <c r="I118" i="22"/>
  <c r="F118" i="22"/>
  <c r="O117" i="22"/>
  <c r="L117" i="22"/>
  <c r="I117" i="22"/>
  <c r="I116" i="22" s="1"/>
  <c r="F117" i="22"/>
  <c r="O116" i="22"/>
  <c r="N116" i="22"/>
  <c r="M116" i="22"/>
  <c r="K116" i="22"/>
  <c r="J116" i="22"/>
  <c r="H116" i="22"/>
  <c r="G116" i="22"/>
  <c r="E116" i="22"/>
  <c r="D116" i="22"/>
  <c r="O115" i="22"/>
  <c r="L115" i="22"/>
  <c r="I115" i="22"/>
  <c r="F115" i="22"/>
  <c r="C115" i="22" s="1"/>
  <c r="O114" i="22"/>
  <c r="L114" i="22"/>
  <c r="I114" i="22"/>
  <c r="F114" i="22"/>
  <c r="C114" i="22" s="1"/>
  <c r="O113" i="22"/>
  <c r="L113" i="22"/>
  <c r="L112" i="22" s="1"/>
  <c r="I113" i="22"/>
  <c r="F113" i="22"/>
  <c r="O112" i="22"/>
  <c r="N112" i="22"/>
  <c r="M112" i="22"/>
  <c r="K112" i="22"/>
  <c r="J112" i="22"/>
  <c r="H112" i="22"/>
  <c r="G112" i="22"/>
  <c r="E112" i="22"/>
  <c r="D112" i="22"/>
  <c r="O111" i="22"/>
  <c r="L111" i="22"/>
  <c r="I111" i="22"/>
  <c r="F111" i="22"/>
  <c r="O110" i="22"/>
  <c r="L110" i="22"/>
  <c r="I110" i="22"/>
  <c r="F110" i="22"/>
  <c r="C110" i="22" s="1"/>
  <c r="O109" i="22"/>
  <c r="L109" i="22"/>
  <c r="I109" i="22"/>
  <c r="F109" i="22"/>
  <c r="O108" i="22"/>
  <c r="L108" i="22"/>
  <c r="I108" i="22"/>
  <c r="F108" i="22"/>
  <c r="C108" i="22" s="1"/>
  <c r="O107" i="22"/>
  <c r="L107" i="22"/>
  <c r="I107" i="22"/>
  <c r="F107" i="22"/>
  <c r="O106" i="22"/>
  <c r="L106" i="22"/>
  <c r="I106" i="22"/>
  <c r="F106" i="22"/>
  <c r="O105" i="22"/>
  <c r="L105" i="22"/>
  <c r="I105" i="22"/>
  <c r="C105" i="22" s="1"/>
  <c r="F105" i="22"/>
  <c r="O104" i="22"/>
  <c r="L104" i="22"/>
  <c r="I104" i="22"/>
  <c r="F104" i="22"/>
  <c r="F103" i="22" s="1"/>
  <c r="N103" i="22"/>
  <c r="M103" i="22"/>
  <c r="L103" i="22"/>
  <c r="K103" i="22"/>
  <c r="J103" i="22"/>
  <c r="H103" i="22"/>
  <c r="G103" i="22"/>
  <c r="E103" i="22"/>
  <c r="D103" i="22"/>
  <c r="O102" i="22"/>
  <c r="L102" i="22"/>
  <c r="I102" i="22"/>
  <c r="F102" i="22"/>
  <c r="O101" i="22"/>
  <c r="L101" i="22"/>
  <c r="I101" i="22"/>
  <c r="F101" i="22"/>
  <c r="O100" i="22"/>
  <c r="L100" i="22"/>
  <c r="I100" i="22"/>
  <c r="F100" i="22"/>
  <c r="C100" i="22"/>
  <c r="O99" i="22"/>
  <c r="L99" i="22"/>
  <c r="I99" i="22"/>
  <c r="F99" i="22"/>
  <c r="C99" i="22" s="1"/>
  <c r="O98" i="22"/>
  <c r="L98" i="22"/>
  <c r="I98" i="22"/>
  <c r="F98" i="22"/>
  <c r="C98" i="22" s="1"/>
  <c r="O97" i="22"/>
  <c r="L97" i="22"/>
  <c r="I97" i="22"/>
  <c r="F97" i="22"/>
  <c r="O96" i="22"/>
  <c r="O95" i="22" s="1"/>
  <c r="L96" i="22"/>
  <c r="I96" i="22"/>
  <c r="F96" i="22"/>
  <c r="F95" i="22" s="1"/>
  <c r="N95" i="22"/>
  <c r="M95" i="22"/>
  <c r="L95" i="22"/>
  <c r="K95" i="22"/>
  <c r="J95" i="22"/>
  <c r="H95" i="22"/>
  <c r="G95" i="22"/>
  <c r="E95" i="22"/>
  <c r="D95" i="22"/>
  <c r="O94" i="22"/>
  <c r="L94" i="22"/>
  <c r="I94" i="22"/>
  <c r="F94" i="22"/>
  <c r="O93" i="22"/>
  <c r="L93" i="22"/>
  <c r="I93" i="22"/>
  <c r="F93" i="22"/>
  <c r="O92" i="22"/>
  <c r="L92" i="22"/>
  <c r="I92" i="22"/>
  <c r="C92" i="22" s="1"/>
  <c r="F92" i="22"/>
  <c r="O91" i="22"/>
  <c r="L91" i="22"/>
  <c r="I91" i="22"/>
  <c r="F91" i="22"/>
  <c r="O90" i="22"/>
  <c r="L90" i="22"/>
  <c r="I90" i="22"/>
  <c r="F90" i="22"/>
  <c r="F89" i="22" s="1"/>
  <c r="N89" i="22"/>
  <c r="M89" i="22"/>
  <c r="K89" i="22"/>
  <c r="J89" i="22"/>
  <c r="H89" i="22"/>
  <c r="G89" i="22"/>
  <c r="E89" i="22"/>
  <c r="D89" i="22"/>
  <c r="O88" i="22"/>
  <c r="O84" i="22" s="1"/>
  <c r="L88" i="22"/>
  <c r="I88" i="22"/>
  <c r="F88" i="22"/>
  <c r="C88" i="22" s="1"/>
  <c r="O87" i="22"/>
  <c r="L87" i="22"/>
  <c r="I87" i="22"/>
  <c r="F87" i="22"/>
  <c r="O86" i="22"/>
  <c r="L86" i="22"/>
  <c r="I86" i="22"/>
  <c r="F86" i="22"/>
  <c r="O85" i="22"/>
  <c r="L85" i="22"/>
  <c r="L84" i="22" s="1"/>
  <c r="I85" i="22"/>
  <c r="C85" i="22" s="1"/>
  <c r="F85" i="22"/>
  <c r="N84" i="22"/>
  <c r="N83" i="22" s="1"/>
  <c r="M84" i="22"/>
  <c r="K84" i="22"/>
  <c r="K83" i="22" s="1"/>
  <c r="J84" i="22"/>
  <c r="H84" i="22"/>
  <c r="G84" i="22"/>
  <c r="G83" i="22" s="1"/>
  <c r="E84" i="22"/>
  <c r="D84" i="22"/>
  <c r="H83" i="22"/>
  <c r="D83" i="22"/>
  <c r="O82" i="22"/>
  <c r="L82" i="22"/>
  <c r="I82" i="22"/>
  <c r="F82" i="22"/>
  <c r="C82" i="22" s="1"/>
  <c r="O81" i="22"/>
  <c r="L81" i="22"/>
  <c r="L80" i="22" s="1"/>
  <c r="I81" i="22"/>
  <c r="F81" i="22"/>
  <c r="O80" i="22"/>
  <c r="N80" i="22"/>
  <c r="M80" i="22"/>
  <c r="K80" i="22"/>
  <c r="J80" i="22"/>
  <c r="H80" i="22"/>
  <c r="G80" i="22"/>
  <c r="F80" i="22"/>
  <c r="E80" i="22"/>
  <c r="D80" i="22"/>
  <c r="O79" i="22"/>
  <c r="L79" i="22"/>
  <c r="I79" i="22"/>
  <c r="F79" i="22"/>
  <c r="O78" i="22"/>
  <c r="L78" i="22"/>
  <c r="L77" i="22" s="1"/>
  <c r="L76" i="22" s="1"/>
  <c r="I78" i="22"/>
  <c r="I77" i="22" s="1"/>
  <c r="F78" i="22"/>
  <c r="N77" i="22"/>
  <c r="N76" i="22" s="1"/>
  <c r="M77" i="22"/>
  <c r="M76" i="22" s="1"/>
  <c r="K77" i="22"/>
  <c r="J77" i="22"/>
  <c r="H77" i="22"/>
  <c r="H76" i="22" s="1"/>
  <c r="G77" i="22"/>
  <c r="G76" i="22" s="1"/>
  <c r="F77" i="22"/>
  <c r="E77" i="22"/>
  <c r="D77" i="22"/>
  <c r="K76" i="22"/>
  <c r="K75" i="22" s="1"/>
  <c r="D76" i="22"/>
  <c r="O74" i="22"/>
  <c r="L74" i="22"/>
  <c r="I74" i="22"/>
  <c r="F74" i="22"/>
  <c r="O73" i="22"/>
  <c r="L73" i="22"/>
  <c r="I73" i="22"/>
  <c r="F73" i="22"/>
  <c r="O72" i="22"/>
  <c r="L72" i="22"/>
  <c r="I72" i="22"/>
  <c r="F72" i="22"/>
  <c r="C72" i="22"/>
  <c r="O71" i="22"/>
  <c r="L71" i="22"/>
  <c r="I71" i="22"/>
  <c r="F71" i="22"/>
  <c r="C71" i="22" s="1"/>
  <c r="O70" i="22"/>
  <c r="L70" i="22"/>
  <c r="I70" i="22"/>
  <c r="I69" i="22" s="1"/>
  <c r="F70" i="22"/>
  <c r="C70" i="22" s="1"/>
  <c r="N69" i="22"/>
  <c r="N67" i="22" s="1"/>
  <c r="M69" i="22"/>
  <c r="K69" i="22"/>
  <c r="J69" i="22"/>
  <c r="J67" i="22" s="1"/>
  <c r="H69" i="22"/>
  <c r="G69" i="22"/>
  <c r="E69" i="22"/>
  <c r="E67" i="22" s="1"/>
  <c r="D69" i="22"/>
  <c r="O68" i="22"/>
  <c r="L68" i="22"/>
  <c r="I68" i="22"/>
  <c r="F68" i="22"/>
  <c r="C68" i="22" s="1"/>
  <c r="M67" i="22"/>
  <c r="K67" i="22"/>
  <c r="H67" i="22"/>
  <c r="G67" i="22"/>
  <c r="D67" i="22"/>
  <c r="O66" i="22"/>
  <c r="L66" i="22"/>
  <c r="I66" i="22"/>
  <c r="F66" i="22"/>
  <c r="C66" i="22" s="1"/>
  <c r="O65" i="22"/>
  <c r="L65" i="22"/>
  <c r="I65" i="22"/>
  <c r="F65" i="22"/>
  <c r="O64" i="22"/>
  <c r="L64" i="22"/>
  <c r="I64" i="22"/>
  <c r="F64" i="22"/>
  <c r="C64" i="22" s="1"/>
  <c r="O63" i="22"/>
  <c r="L63" i="22"/>
  <c r="I63" i="22"/>
  <c r="F63" i="22"/>
  <c r="O62" i="22"/>
  <c r="L62" i="22"/>
  <c r="I62" i="22"/>
  <c r="F62" i="22"/>
  <c r="O61" i="22"/>
  <c r="L61" i="22"/>
  <c r="I61" i="22"/>
  <c r="C61" i="22" s="1"/>
  <c r="F61" i="22"/>
  <c r="O60" i="22"/>
  <c r="L60" i="22"/>
  <c r="I60" i="22"/>
  <c r="I58" i="22" s="1"/>
  <c r="I54" i="22" s="1"/>
  <c r="F60" i="22"/>
  <c r="C60" i="22" s="1"/>
  <c r="O59" i="22"/>
  <c r="O58" i="22" s="1"/>
  <c r="L59" i="22"/>
  <c r="I59" i="22"/>
  <c r="F59" i="22"/>
  <c r="N58" i="22"/>
  <c r="M58" i="22"/>
  <c r="K58" i="22"/>
  <c r="J58" i="22"/>
  <c r="H58" i="22"/>
  <c r="G58" i="22"/>
  <c r="E58" i="22"/>
  <c r="D58" i="22"/>
  <c r="O57" i="22"/>
  <c r="L57" i="22"/>
  <c r="I57" i="22"/>
  <c r="F57" i="22"/>
  <c r="O56" i="22"/>
  <c r="O55" i="22" s="1"/>
  <c r="O54" i="22" s="1"/>
  <c r="L56" i="22"/>
  <c r="I56" i="22"/>
  <c r="F56" i="22"/>
  <c r="F55" i="22" s="1"/>
  <c r="C56" i="22"/>
  <c r="N55" i="22"/>
  <c r="M55" i="22"/>
  <c r="L55" i="22"/>
  <c r="K55" i="22"/>
  <c r="K54" i="22" s="1"/>
  <c r="K53" i="22" s="1"/>
  <c r="J55" i="22"/>
  <c r="I55" i="22"/>
  <c r="H55" i="22"/>
  <c r="G55" i="22"/>
  <c r="G54" i="22" s="1"/>
  <c r="G53" i="22" s="1"/>
  <c r="E55" i="22"/>
  <c r="D55" i="22"/>
  <c r="N54" i="22"/>
  <c r="M54" i="22"/>
  <c r="M53" i="22" s="1"/>
  <c r="J54" i="22"/>
  <c r="E54" i="22"/>
  <c r="O47" i="22"/>
  <c r="C47" i="22" s="1"/>
  <c r="O46" i="22"/>
  <c r="N45" i="22"/>
  <c r="M45" i="22"/>
  <c r="L44" i="22"/>
  <c r="I44" i="22"/>
  <c r="I43" i="22" s="1"/>
  <c r="F44" i="22"/>
  <c r="C44" i="22" s="1"/>
  <c r="L43" i="22"/>
  <c r="K43" i="22"/>
  <c r="J43" i="22"/>
  <c r="H43" i="22"/>
  <c r="G43" i="22"/>
  <c r="G20" i="22" s="1"/>
  <c r="E43" i="22"/>
  <c r="D43" i="22"/>
  <c r="F42" i="22"/>
  <c r="F41" i="22" s="1"/>
  <c r="C41" i="22" s="1"/>
  <c r="E41" i="22"/>
  <c r="D41" i="22"/>
  <c r="L40" i="22"/>
  <c r="C40" i="22"/>
  <c r="L39" i="22"/>
  <c r="C39" i="22" s="1"/>
  <c r="L38" i="22"/>
  <c r="C38" i="22"/>
  <c r="L37" i="22"/>
  <c r="L36" i="22" s="1"/>
  <c r="C36" i="22" s="1"/>
  <c r="K36" i="22"/>
  <c r="J36" i="22"/>
  <c r="L35" i="22"/>
  <c r="C35" i="22"/>
  <c r="L34" i="22"/>
  <c r="K33" i="22"/>
  <c r="J33" i="22"/>
  <c r="L32" i="22"/>
  <c r="C32" i="22" s="1"/>
  <c r="K31" i="22"/>
  <c r="J31" i="22"/>
  <c r="L30" i="22"/>
  <c r="C30" i="22" s="1"/>
  <c r="L29" i="22"/>
  <c r="C29" i="22"/>
  <c r="L28" i="22"/>
  <c r="K27" i="22"/>
  <c r="J27" i="22"/>
  <c r="J26" i="22" s="1"/>
  <c r="K26" i="22"/>
  <c r="F25" i="22"/>
  <c r="C25" i="22"/>
  <c r="I24" i="22"/>
  <c r="C24" i="22" s="1"/>
  <c r="F24" i="22"/>
  <c r="O23" i="22"/>
  <c r="L23" i="22"/>
  <c r="I23" i="22"/>
  <c r="F23" i="22"/>
  <c r="C23" i="22" s="1"/>
  <c r="O22" i="22"/>
  <c r="O21" i="22" s="1"/>
  <c r="L22" i="22"/>
  <c r="L21" i="22" s="1"/>
  <c r="L289" i="22" s="1"/>
  <c r="I22" i="22"/>
  <c r="F22" i="22"/>
  <c r="N21" i="22"/>
  <c r="N289" i="22" s="1"/>
  <c r="N288" i="22" s="1"/>
  <c r="M21" i="22"/>
  <c r="M289" i="22" s="1"/>
  <c r="M288" i="22" s="1"/>
  <c r="K21" i="22"/>
  <c r="K289" i="22" s="1"/>
  <c r="K288" i="22" s="1"/>
  <c r="J21" i="22"/>
  <c r="J289" i="22" s="1"/>
  <c r="J288" i="22" s="1"/>
  <c r="I21" i="22"/>
  <c r="I20" i="22" s="1"/>
  <c r="H21" i="22"/>
  <c r="H289" i="22" s="1"/>
  <c r="H288" i="22" s="1"/>
  <c r="G21" i="22"/>
  <c r="G289" i="22" s="1"/>
  <c r="G288" i="22" s="1"/>
  <c r="E21" i="22"/>
  <c r="E289" i="22" s="1"/>
  <c r="E288" i="22" s="1"/>
  <c r="D21" i="22"/>
  <c r="D289" i="22" s="1"/>
  <c r="D288" i="22" s="1"/>
  <c r="O298" i="21"/>
  <c r="L298" i="21"/>
  <c r="C298" i="21" s="1"/>
  <c r="I298" i="21"/>
  <c r="F298" i="21"/>
  <c r="O297" i="21"/>
  <c r="L297" i="21"/>
  <c r="I297" i="21"/>
  <c r="F297" i="21"/>
  <c r="O296" i="21"/>
  <c r="L296" i="21"/>
  <c r="I296" i="21"/>
  <c r="F296" i="21"/>
  <c r="O295" i="21"/>
  <c r="O290" i="21" s="1"/>
  <c r="L295" i="21"/>
  <c r="I295" i="21"/>
  <c r="F295" i="21"/>
  <c r="O294" i="21"/>
  <c r="L294" i="21"/>
  <c r="I294" i="21"/>
  <c r="F294" i="21"/>
  <c r="C294" i="21"/>
  <c r="O293" i="21"/>
  <c r="L293" i="21"/>
  <c r="I293" i="21"/>
  <c r="F293" i="21"/>
  <c r="C293" i="21" s="1"/>
  <c r="O292" i="21"/>
  <c r="L292" i="21"/>
  <c r="I292" i="21"/>
  <c r="F292" i="21"/>
  <c r="C292" i="21" s="1"/>
  <c r="O291" i="21"/>
  <c r="L291" i="21"/>
  <c r="L290" i="21" s="1"/>
  <c r="I291" i="21"/>
  <c r="F291" i="21"/>
  <c r="N290" i="21"/>
  <c r="M290" i="21"/>
  <c r="K290" i="21"/>
  <c r="J290" i="21"/>
  <c r="H290" i="21"/>
  <c r="G290" i="21"/>
  <c r="E290" i="21"/>
  <c r="D290" i="21"/>
  <c r="O285" i="21"/>
  <c r="L285" i="21"/>
  <c r="I285" i="21"/>
  <c r="F285" i="21"/>
  <c r="O284" i="21"/>
  <c r="L284" i="21"/>
  <c r="L283" i="21" s="1"/>
  <c r="I284" i="21"/>
  <c r="I283" i="21" s="1"/>
  <c r="F284" i="21"/>
  <c r="N283" i="21"/>
  <c r="M283" i="21"/>
  <c r="K283" i="21"/>
  <c r="J283" i="21"/>
  <c r="H283" i="21"/>
  <c r="G283" i="21"/>
  <c r="F283" i="21"/>
  <c r="E283" i="21"/>
  <c r="D283" i="21"/>
  <c r="O282" i="21"/>
  <c r="O281" i="21" s="1"/>
  <c r="L282" i="21"/>
  <c r="C282" i="21" s="1"/>
  <c r="I282" i="21"/>
  <c r="F282" i="21"/>
  <c r="F281" i="21" s="1"/>
  <c r="N281" i="21"/>
  <c r="M281" i="21"/>
  <c r="K281" i="21"/>
  <c r="J281" i="21"/>
  <c r="I281" i="21"/>
  <c r="H281" i="21"/>
  <c r="G281" i="21"/>
  <c r="E281" i="21"/>
  <c r="D281" i="21"/>
  <c r="O280" i="21"/>
  <c r="L280" i="21"/>
  <c r="I280" i="21"/>
  <c r="F280" i="21"/>
  <c r="O279" i="21"/>
  <c r="L279" i="21"/>
  <c r="I279" i="21"/>
  <c r="C279" i="21" s="1"/>
  <c r="F279" i="21"/>
  <c r="O278" i="21"/>
  <c r="L278" i="21"/>
  <c r="I278" i="21"/>
  <c r="I276" i="21" s="1"/>
  <c r="F278" i="21"/>
  <c r="C278" i="21" s="1"/>
  <c r="O277" i="21"/>
  <c r="O276" i="21" s="1"/>
  <c r="L277" i="21"/>
  <c r="I277" i="21"/>
  <c r="F277" i="21"/>
  <c r="F276" i="21" s="1"/>
  <c r="N276" i="21"/>
  <c r="M276" i="21"/>
  <c r="K276" i="21"/>
  <c r="J276" i="21"/>
  <c r="H276" i="21"/>
  <c r="G276" i="21"/>
  <c r="E276" i="21"/>
  <c r="D276" i="21"/>
  <c r="O275" i="21"/>
  <c r="L275" i="21"/>
  <c r="I275" i="21"/>
  <c r="F275" i="21"/>
  <c r="O274" i="21"/>
  <c r="L274" i="21"/>
  <c r="I274" i="21"/>
  <c r="F274" i="21"/>
  <c r="C274" i="21"/>
  <c r="O273" i="21"/>
  <c r="L273" i="21"/>
  <c r="I273" i="21"/>
  <c r="F273" i="21"/>
  <c r="F272" i="21" s="1"/>
  <c r="N272" i="21"/>
  <c r="M272" i="21"/>
  <c r="L272" i="21"/>
  <c r="K272" i="21"/>
  <c r="J272" i="21"/>
  <c r="I272" i="21"/>
  <c r="H272" i="21"/>
  <c r="G272" i="21"/>
  <c r="G270" i="21" s="1"/>
  <c r="G269" i="21" s="1"/>
  <c r="E272" i="21"/>
  <c r="E270" i="21" s="1"/>
  <c r="D272" i="21"/>
  <c r="D270" i="21" s="1"/>
  <c r="D269" i="21" s="1"/>
  <c r="O271" i="21"/>
  <c r="L271" i="21"/>
  <c r="I271" i="21"/>
  <c r="F271" i="21"/>
  <c r="N270" i="21"/>
  <c r="N269" i="21" s="1"/>
  <c r="K270" i="21"/>
  <c r="K269" i="21" s="1"/>
  <c r="J270" i="21"/>
  <c r="J269" i="21" s="1"/>
  <c r="O268" i="21"/>
  <c r="L268" i="21"/>
  <c r="I268" i="21"/>
  <c r="F268" i="21"/>
  <c r="O267" i="21"/>
  <c r="L267" i="21"/>
  <c r="I267" i="21"/>
  <c r="F267" i="21"/>
  <c r="O266" i="21"/>
  <c r="L266" i="21"/>
  <c r="I266" i="21"/>
  <c r="F266" i="21"/>
  <c r="C266" i="21" s="1"/>
  <c r="O265" i="21"/>
  <c r="O264" i="21" s="1"/>
  <c r="L265" i="21"/>
  <c r="I265" i="21"/>
  <c r="F265" i="21"/>
  <c r="N264" i="21"/>
  <c r="N259" i="21" s="1"/>
  <c r="M264" i="21"/>
  <c r="K264" i="21"/>
  <c r="J264" i="21"/>
  <c r="I264" i="21"/>
  <c r="H264" i="21"/>
  <c r="G264" i="21"/>
  <c r="E264" i="21"/>
  <c r="D264" i="21"/>
  <c r="O263" i="21"/>
  <c r="L263" i="21"/>
  <c r="I263" i="21"/>
  <c r="F263" i="21"/>
  <c r="O262" i="21"/>
  <c r="L262" i="21"/>
  <c r="I262" i="21"/>
  <c r="F262" i="21"/>
  <c r="C262" i="21" s="1"/>
  <c r="O261" i="21"/>
  <c r="O260" i="21" s="1"/>
  <c r="L261" i="21"/>
  <c r="I261" i="21"/>
  <c r="I260" i="21" s="1"/>
  <c r="I259" i="21" s="1"/>
  <c r="F261" i="21"/>
  <c r="N260" i="21"/>
  <c r="M260" i="21"/>
  <c r="M259" i="21" s="1"/>
  <c r="K260" i="21"/>
  <c r="J260" i="21"/>
  <c r="H260" i="21"/>
  <c r="H259" i="21" s="1"/>
  <c r="G260" i="21"/>
  <c r="G259" i="21" s="1"/>
  <c r="E260" i="21"/>
  <c r="E259" i="21" s="1"/>
  <c r="D260" i="21"/>
  <c r="K259" i="21"/>
  <c r="J259" i="21"/>
  <c r="O258" i="21"/>
  <c r="L258" i="21"/>
  <c r="I258" i="21"/>
  <c r="F258" i="21"/>
  <c r="C258" i="21" s="1"/>
  <c r="O257" i="21"/>
  <c r="L257" i="21"/>
  <c r="I257" i="21"/>
  <c r="F257" i="21"/>
  <c r="O256" i="21"/>
  <c r="L256" i="21"/>
  <c r="I256" i="21"/>
  <c r="F256" i="21"/>
  <c r="O255" i="21"/>
  <c r="L255" i="21"/>
  <c r="I255" i="21"/>
  <c r="C255" i="21" s="1"/>
  <c r="F255" i="21"/>
  <c r="O254" i="21"/>
  <c r="L254" i="21"/>
  <c r="I254" i="21"/>
  <c r="C254" i="21" s="1"/>
  <c r="F254" i="21"/>
  <c r="O253" i="21"/>
  <c r="O252" i="21" s="1"/>
  <c r="O251" i="21" s="1"/>
  <c r="L253" i="21"/>
  <c r="I253" i="21"/>
  <c r="F253" i="21"/>
  <c r="F252" i="21" s="1"/>
  <c r="N252" i="21"/>
  <c r="M252" i="21"/>
  <c r="M251" i="21" s="1"/>
  <c r="K252" i="21"/>
  <c r="J252" i="21"/>
  <c r="I252" i="21"/>
  <c r="I251" i="21" s="1"/>
  <c r="H252" i="21"/>
  <c r="H251" i="21" s="1"/>
  <c r="G252" i="21"/>
  <c r="E252" i="21"/>
  <c r="E251" i="21" s="1"/>
  <c r="D252" i="21"/>
  <c r="D251" i="21" s="1"/>
  <c r="N251" i="21"/>
  <c r="K251" i="21"/>
  <c r="J251" i="21"/>
  <c r="G251" i="21"/>
  <c r="O250" i="21"/>
  <c r="L250" i="21"/>
  <c r="I250" i="21"/>
  <c r="F250" i="21"/>
  <c r="C250" i="21" s="1"/>
  <c r="O249" i="21"/>
  <c r="L249" i="21"/>
  <c r="I249" i="21"/>
  <c r="F249" i="21"/>
  <c r="O248" i="21"/>
  <c r="L248" i="21"/>
  <c r="I248" i="21"/>
  <c r="F248" i="21"/>
  <c r="O247" i="21"/>
  <c r="L247" i="21"/>
  <c r="L246" i="21" s="1"/>
  <c r="I247" i="21"/>
  <c r="C247" i="21" s="1"/>
  <c r="F247" i="21"/>
  <c r="O246"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C242" i="21" s="1"/>
  <c r="F242" i="21"/>
  <c r="O241" i="21"/>
  <c r="L241" i="21"/>
  <c r="I241" i="21"/>
  <c r="F241" i="21"/>
  <c r="O240" i="21"/>
  <c r="L240" i="21"/>
  <c r="I240" i="21"/>
  <c r="F240" i="21"/>
  <c r="O239" i="21"/>
  <c r="L239" i="21"/>
  <c r="L238" i="21" s="1"/>
  <c r="I239" i="21"/>
  <c r="F239" i="21"/>
  <c r="O238" i="21"/>
  <c r="N238" i="21"/>
  <c r="M238" i="21"/>
  <c r="K238" i="21"/>
  <c r="J238" i="21"/>
  <c r="H238" i="21"/>
  <c r="G238" i="21"/>
  <c r="E238" i="21"/>
  <c r="D238" i="21"/>
  <c r="O237" i="21"/>
  <c r="L237" i="21"/>
  <c r="I237" i="21"/>
  <c r="F237" i="21"/>
  <c r="C237" i="21" s="1"/>
  <c r="O236" i="21"/>
  <c r="L236" i="21"/>
  <c r="L235" i="21" s="1"/>
  <c r="I236" i="21"/>
  <c r="I235" i="21" s="1"/>
  <c r="F236" i="21"/>
  <c r="C236" i="21" s="1"/>
  <c r="N235" i="21"/>
  <c r="M235" i="21"/>
  <c r="K235" i="21"/>
  <c r="J235" i="21"/>
  <c r="H235" i="21"/>
  <c r="G235" i="21"/>
  <c r="E235" i="21"/>
  <c r="D235" i="21"/>
  <c r="O234" i="21"/>
  <c r="O233" i="21" s="1"/>
  <c r="L234" i="21"/>
  <c r="I234" i="21"/>
  <c r="F234" i="21"/>
  <c r="F233" i="21" s="1"/>
  <c r="N233" i="21"/>
  <c r="M233" i="21"/>
  <c r="L233" i="21"/>
  <c r="K233" i="21"/>
  <c r="K231" i="21" s="1"/>
  <c r="K230" i="21" s="1"/>
  <c r="J233" i="21"/>
  <c r="I233" i="21"/>
  <c r="H233" i="21"/>
  <c r="H231" i="21" s="1"/>
  <c r="G233" i="21"/>
  <c r="E233" i="21"/>
  <c r="D233" i="21"/>
  <c r="D231" i="21" s="1"/>
  <c r="O232" i="21"/>
  <c r="L232" i="21"/>
  <c r="I232" i="21"/>
  <c r="F232" i="21"/>
  <c r="C232" i="21" s="1"/>
  <c r="N231" i="21"/>
  <c r="M231" i="21"/>
  <c r="M230" i="21" s="1"/>
  <c r="J231" i="21"/>
  <c r="J230" i="21" s="1"/>
  <c r="E231" i="21"/>
  <c r="O229" i="21"/>
  <c r="L229" i="21"/>
  <c r="I229" i="21"/>
  <c r="F229" i="21"/>
  <c r="C229" i="21" s="1"/>
  <c r="O228" i="21"/>
  <c r="L228" i="21"/>
  <c r="L227" i="21" s="1"/>
  <c r="I228" i="21"/>
  <c r="I227" i="21" s="1"/>
  <c r="F228" i="21"/>
  <c r="C228" i="21" s="1"/>
  <c r="O227" i="21"/>
  <c r="N227" i="21"/>
  <c r="M227" i="21"/>
  <c r="K227" i="21"/>
  <c r="J227" i="21"/>
  <c r="H227" i="21"/>
  <c r="G227" i="21"/>
  <c r="F227" i="21"/>
  <c r="E227" i="21"/>
  <c r="D227" i="21"/>
  <c r="O226" i="21"/>
  <c r="L226" i="21"/>
  <c r="I226" i="21"/>
  <c r="F226" i="21"/>
  <c r="C226" i="21" s="1"/>
  <c r="O225" i="21"/>
  <c r="L225" i="21"/>
  <c r="I225" i="21"/>
  <c r="F225" i="21"/>
  <c r="O224" i="21"/>
  <c r="L224" i="21"/>
  <c r="I224" i="21"/>
  <c r="F224" i="21"/>
  <c r="O223" i="21"/>
  <c r="L223" i="21"/>
  <c r="I223" i="21"/>
  <c r="C223" i="21" s="1"/>
  <c r="F223" i="21"/>
  <c r="O222" i="21"/>
  <c r="L222" i="21"/>
  <c r="I222" i="21"/>
  <c r="C222" i="21" s="1"/>
  <c r="F222" i="21"/>
  <c r="O221" i="21"/>
  <c r="L221" i="21"/>
  <c r="I221" i="21"/>
  <c r="F221" i="21"/>
  <c r="O220" i="21"/>
  <c r="L220" i="21"/>
  <c r="I220" i="21"/>
  <c r="F220" i="21"/>
  <c r="O219" i="21"/>
  <c r="L219" i="21"/>
  <c r="I219" i="21"/>
  <c r="F219" i="21"/>
  <c r="O218" i="21"/>
  <c r="L218" i="21"/>
  <c r="I218" i="21"/>
  <c r="F218" i="21"/>
  <c r="C218" i="21" s="1"/>
  <c r="O217" i="21"/>
  <c r="O216" i="21" s="1"/>
  <c r="L217" i="21"/>
  <c r="I217" i="21"/>
  <c r="F217" i="21"/>
  <c r="F216" i="21" s="1"/>
  <c r="N216" i="21"/>
  <c r="M216" i="21"/>
  <c r="K216" i="21"/>
  <c r="J216" i="21"/>
  <c r="I216" i="21"/>
  <c r="H216" i="21"/>
  <c r="G216" i="21"/>
  <c r="E216" i="21"/>
  <c r="D216" i="21"/>
  <c r="O215" i="21"/>
  <c r="L215" i="21"/>
  <c r="I215" i="21"/>
  <c r="F215" i="21"/>
  <c r="O214" i="21"/>
  <c r="L214" i="21"/>
  <c r="I214" i="21"/>
  <c r="F214" i="21"/>
  <c r="C214" i="21" s="1"/>
  <c r="O213" i="21"/>
  <c r="L213" i="21"/>
  <c r="I213" i="21"/>
  <c r="F213" i="21"/>
  <c r="O212" i="21"/>
  <c r="L212" i="21"/>
  <c r="I212" i="21"/>
  <c r="F212" i="21"/>
  <c r="O211" i="21"/>
  <c r="L211" i="21"/>
  <c r="I211" i="21"/>
  <c r="C211" i="21" s="1"/>
  <c r="F211" i="21"/>
  <c r="O210" i="21"/>
  <c r="L210" i="21"/>
  <c r="I210" i="21"/>
  <c r="C210" i="21" s="1"/>
  <c r="F210" i="21"/>
  <c r="O209" i="21"/>
  <c r="L209" i="21"/>
  <c r="I209" i="21"/>
  <c r="F209" i="21"/>
  <c r="O208" i="21"/>
  <c r="L208" i="21"/>
  <c r="I208" i="21"/>
  <c r="F208" i="21"/>
  <c r="O207" i="21"/>
  <c r="L207" i="21"/>
  <c r="I207" i="21"/>
  <c r="F207" i="21"/>
  <c r="O206" i="21"/>
  <c r="O205" i="21" s="1"/>
  <c r="L206" i="21"/>
  <c r="I206" i="21"/>
  <c r="F206" i="21"/>
  <c r="F205" i="21" s="1"/>
  <c r="C206" i="21"/>
  <c r="N205" i="21"/>
  <c r="M205" i="21"/>
  <c r="L205" i="21"/>
  <c r="K205" i="21"/>
  <c r="K204" i="21" s="1"/>
  <c r="J205" i="21"/>
  <c r="H205" i="21"/>
  <c r="H204" i="21" s="1"/>
  <c r="G205" i="21"/>
  <c r="G204" i="21" s="1"/>
  <c r="E205" i="21"/>
  <c r="E204" i="21" s="1"/>
  <c r="D205" i="21"/>
  <c r="D204" i="21" s="1"/>
  <c r="M204" i="21"/>
  <c r="O203" i="21"/>
  <c r="L203" i="21"/>
  <c r="I203" i="21"/>
  <c r="F203" i="21"/>
  <c r="O202" i="21"/>
  <c r="L202" i="21"/>
  <c r="I202" i="21"/>
  <c r="F202" i="21"/>
  <c r="C202" i="21" s="1"/>
  <c r="O201" i="21"/>
  <c r="L201" i="21"/>
  <c r="I201" i="21"/>
  <c r="F201" i="21"/>
  <c r="C201" i="21" s="1"/>
  <c r="O200" i="21"/>
  <c r="L200" i="21"/>
  <c r="I200" i="21"/>
  <c r="F200" i="21"/>
  <c r="C200" i="21" s="1"/>
  <c r="O199" i="21"/>
  <c r="L199" i="21"/>
  <c r="L198" i="21" s="1"/>
  <c r="I199" i="21"/>
  <c r="F199" i="21"/>
  <c r="O198" i="21"/>
  <c r="N198" i="21"/>
  <c r="N196" i="21" s="1"/>
  <c r="M198" i="21"/>
  <c r="K198" i="21"/>
  <c r="K196" i="21" s="1"/>
  <c r="K195" i="21" s="1"/>
  <c r="J198" i="21"/>
  <c r="J196" i="21" s="1"/>
  <c r="H198" i="21"/>
  <c r="G198" i="21"/>
  <c r="G196" i="21" s="1"/>
  <c r="G195" i="21" s="1"/>
  <c r="F198" i="21"/>
  <c r="E198" i="21"/>
  <c r="D198" i="21"/>
  <c r="O197" i="21"/>
  <c r="O196" i="21" s="1"/>
  <c r="L197" i="21"/>
  <c r="I197" i="21"/>
  <c r="F197" i="21"/>
  <c r="M196" i="21"/>
  <c r="M195" i="21" s="1"/>
  <c r="H196" i="21"/>
  <c r="E196" i="21"/>
  <c r="D196" i="21"/>
  <c r="D195" i="21" s="1"/>
  <c r="O193" i="21"/>
  <c r="O192" i="21" s="1"/>
  <c r="O191" i="21" s="1"/>
  <c r="L193" i="21"/>
  <c r="L192" i="21" s="1"/>
  <c r="L191" i="21" s="1"/>
  <c r="I193" i="21"/>
  <c r="F193" i="21"/>
  <c r="F192" i="21" s="1"/>
  <c r="N192" i="21"/>
  <c r="N191" i="21" s="1"/>
  <c r="N187" i="21" s="1"/>
  <c r="M192" i="21"/>
  <c r="M191" i="21" s="1"/>
  <c r="K192" i="21"/>
  <c r="J192" i="21"/>
  <c r="I192" i="21"/>
  <c r="I191" i="21" s="1"/>
  <c r="H192" i="21"/>
  <c r="H191" i="21" s="1"/>
  <c r="G192" i="21"/>
  <c r="E192" i="21"/>
  <c r="E191" i="21" s="1"/>
  <c r="D192" i="21"/>
  <c r="D191" i="21" s="1"/>
  <c r="K191" i="21"/>
  <c r="J191" i="21"/>
  <c r="G191" i="21"/>
  <c r="O190" i="21"/>
  <c r="L190" i="21"/>
  <c r="I190" i="21"/>
  <c r="F190" i="21"/>
  <c r="C190" i="21" s="1"/>
  <c r="O189" i="21"/>
  <c r="O188" i="21" s="1"/>
  <c r="O187" i="21" s="1"/>
  <c r="L189" i="21"/>
  <c r="L188" i="21" s="1"/>
  <c r="I189" i="21"/>
  <c r="F189" i="21"/>
  <c r="F188" i="21" s="1"/>
  <c r="N188" i="21"/>
  <c r="M188" i="21"/>
  <c r="M187" i="21" s="1"/>
  <c r="K188" i="21"/>
  <c r="J188" i="21"/>
  <c r="I188" i="21"/>
  <c r="I187" i="21" s="1"/>
  <c r="H188" i="21"/>
  <c r="G188" i="21"/>
  <c r="E188" i="21"/>
  <c r="E187" i="21" s="1"/>
  <c r="D188" i="21"/>
  <c r="D187" i="21" s="1"/>
  <c r="K187" i="21"/>
  <c r="J187" i="21"/>
  <c r="G187" i="21"/>
  <c r="O186" i="21"/>
  <c r="L186" i="21"/>
  <c r="I186" i="21"/>
  <c r="F186" i="21"/>
  <c r="C186" i="21" s="1"/>
  <c r="O185" i="21"/>
  <c r="O184" i="21" s="1"/>
  <c r="L185" i="21"/>
  <c r="I185" i="21"/>
  <c r="I184" i="21" s="1"/>
  <c r="F185" i="21"/>
  <c r="N184" i="21"/>
  <c r="M184" i="21"/>
  <c r="L184" i="21"/>
  <c r="K184" i="21"/>
  <c r="J184" i="21"/>
  <c r="H184" i="21"/>
  <c r="G184" i="21"/>
  <c r="E184" i="21"/>
  <c r="D184" i="21"/>
  <c r="O183" i="21"/>
  <c r="L183" i="21"/>
  <c r="I183" i="21"/>
  <c r="F183" i="21"/>
  <c r="O182" i="21"/>
  <c r="L182" i="21"/>
  <c r="I182" i="21"/>
  <c r="F182" i="21"/>
  <c r="C182" i="21"/>
  <c r="O181" i="21"/>
  <c r="L181" i="21"/>
  <c r="I181" i="21"/>
  <c r="F181" i="21"/>
  <c r="C181" i="21" s="1"/>
  <c r="O180" i="21"/>
  <c r="L180" i="21"/>
  <c r="L179" i="21" s="1"/>
  <c r="I180" i="21"/>
  <c r="I179" i="21" s="1"/>
  <c r="F180" i="21"/>
  <c r="C180" i="21" s="1"/>
  <c r="N179" i="21"/>
  <c r="M179" i="21"/>
  <c r="K179" i="21"/>
  <c r="J179" i="21"/>
  <c r="H179" i="21"/>
  <c r="G179" i="21"/>
  <c r="E179" i="21"/>
  <c r="D179" i="21"/>
  <c r="O178" i="21"/>
  <c r="L178" i="21"/>
  <c r="I178" i="21"/>
  <c r="F178" i="21"/>
  <c r="C178" i="21" s="1"/>
  <c r="O177" i="21"/>
  <c r="L177" i="21"/>
  <c r="I177" i="21"/>
  <c r="F177" i="21"/>
  <c r="O176" i="21"/>
  <c r="L176" i="21"/>
  <c r="L175" i="21" s="1"/>
  <c r="I176" i="21"/>
  <c r="I175" i="21" s="1"/>
  <c r="F176" i="21"/>
  <c r="N175" i="21"/>
  <c r="N174" i="21" s="1"/>
  <c r="N173" i="21" s="1"/>
  <c r="M175" i="21"/>
  <c r="M174" i="21" s="1"/>
  <c r="M173" i="21" s="1"/>
  <c r="K175" i="21"/>
  <c r="J175" i="21"/>
  <c r="J174" i="21" s="1"/>
  <c r="J173" i="21" s="1"/>
  <c r="H175" i="21"/>
  <c r="H174" i="21" s="1"/>
  <c r="H173" i="21" s="1"/>
  <c r="G175" i="21"/>
  <c r="F175" i="21"/>
  <c r="E175" i="21"/>
  <c r="E174" i="21" s="1"/>
  <c r="E173" i="21" s="1"/>
  <c r="D175" i="21"/>
  <c r="K174" i="21"/>
  <c r="K173" i="21" s="1"/>
  <c r="G174" i="21"/>
  <c r="G173" i="21" s="1"/>
  <c r="D174" i="21"/>
  <c r="D173" i="21" s="1"/>
  <c r="O172" i="21"/>
  <c r="L172" i="21"/>
  <c r="I172" i="21"/>
  <c r="F172" i="21"/>
  <c r="O171" i="21"/>
  <c r="L171" i="21"/>
  <c r="I171" i="21"/>
  <c r="F171" i="21"/>
  <c r="O170" i="21"/>
  <c r="L170" i="21"/>
  <c r="I170" i="21"/>
  <c r="F170" i="21"/>
  <c r="C170" i="21"/>
  <c r="O169" i="21"/>
  <c r="L169" i="21"/>
  <c r="I169" i="21"/>
  <c r="F169" i="21"/>
  <c r="C169" i="21" s="1"/>
  <c r="O168" i="21"/>
  <c r="L168" i="21"/>
  <c r="I168" i="21"/>
  <c r="F168" i="21"/>
  <c r="C168" i="21" s="1"/>
  <c r="O167" i="21"/>
  <c r="L167" i="21"/>
  <c r="L166" i="21" s="1"/>
  <c r="L165" i="21" s="1"/>
  <c r="I167" i="21"/>
  <c r="F167" i="21"/>
  <c r="O166" i="21"/>
  <c r="O165" i="21" s="1"/>
  <c r="N166" i="21"/>
  <c r="N165" i="21" s="1"/>
  <c r="M166" i="21"/>
  <c r="K166" i="21"/>
  <c r="K165" i="21" s="1"/>
  <c r="J166" i="21"/>
  <c r="J165" i="21" s="1"/>
  <c r="H166" i="21"/>
  <c r="H165" i="21" s="1"/>
  <c r="G166" i="21"/>
  <c r="G165" i="21" s="1"/>
  <c r="E166" i="21"/>
  <c r="D166" i="21"/>
  <c r="M165" i="21"/>
  <c r="E165" i="21"/>
  <c r="D165" i="21"/>
  <c r="O164" i="21"/>
  <c r="L164" i="21"/>
  <c r="I164" i="21"/>
  <c r="F164" i="21"/>
  <c r="O163" i="21"/>
  <c r="L163" i="21"/>
  <c r="I163" i="21"/>
  <c r="C163" i="21" s="1"/>
  <c r="F163" i="21"/>
  <c r="O162" i="21"/>
  <c r="L162" i="21"/>
  <c r="I162" i="21"/>
  <c r="C162" i="21" s="1"/>
  <c r="F162" i="21"/>
  <c r="O161" i="21"/>
  <c r="L161" i="21"/>
  <c r="L160" i="21" s="1"/>
  <c r="I161" i="21"/>
  <c r="F161" i="21"/>
  <c r="F160" i="21" s="1"/>
  <c r="N160" i="21"/>
  <c r="M160" i="21"/>
  <c r="K160" i="21"/>
  <c r="J160" i="21"/>
  <c r="I160" i="21"/>
  <c r="H160" i="21"/>
  <c r="G160" i="21"/>
  <c r="E160" i="21"/>
  <c r="D160" i="21"/>
  <c r="O159" i="21"/>
  <c r="L159" i="21"/>
  <c r="I159" i="21"/>
  <c r="F159" i="21"/>
  <c r="O158" i="21"/>
  <c r="L158" i="21"/>
  <c r="I158" i="21"/>
  <c r="F158" i="21"/>
  <c r="C158" i="21" s="1"/>
  <c r="O157" i="21"/>
  <c r="L157" i="21"/>
  <c r="I157" i="21"/>
  <c r="F157" i="21"/>
  <c r="O156" i="21"/>
  <c r="L156" i="21"/>
  <c r="I156" i="21"/>
  <c r="F156" i="21"/>
  <c r="O155" i="21"/>
  <c r="L155" i="21"/>
  <c r="I155" i="21"/>
  <c r="C155" i="21" s="1"/>
  <c r="F155" i="21"/>
  <c r="O154" i="21"/>
  <c r="L154" i="21"/>
  <c r="I154" i="21"/>
  <c r="C154" i="21" s="1"/>
  <c r="F154" i="21"/>
  <c r="O153" i="21"/>
  <c r="L153" i="21"/>
  <c r="I153" i="21"/>
  <c r="F153" i="21"/>
  <c r="O152" i="21"/>
  <c r="L152" i="21"/>
  <c r="L151" i="21" s="1"/>
  <c r="I152" i="21"/>
  <c r="F152" i="21"/>
  <c r="N151" i="21"/>
  <c r="M151" i="21"/>
  <c r="K151" i="21"/>
  <c r="J151" i="21"/>
  <c r="H151" i="21"/>
  <c r="G151" i="21"/>
  <c r="F151" i="21"/>
  <c r="E151" i="21"/>
  <c r="D151" i="21"/>
  <c r="O150" i="21"/>
  <c r="L150" i="21"/>
  <c r="I150" i="21"/>
  <c r="F150" i="21"/>
  <c r="C150" i="21"/>
  <c r="O149" i="21"/>
  <c r="L149" i="21"/>
  <c r="I149" i="21"/>
  <c r="F149" i="21"/>
  <c r="C149" i="21" s="1"/>
  <c r="O148" i="21"/>
  <c r="L148" i="21"/>
  <c r="I148" i="21"/>
  <c r="F148" i="21"/>
  <c r="C148" i="21" s="1"/>
  <c r="O147" i="21"/>
  <c r="L147" i="21"/>
  <c r="I147" i="21"/>
  <c r="F147" i="21"/>
  <c r="C147" i="21" s="1"/>
  <c r="O146" i="21"/>
  <c r="L146" i="21"/>
  <c r="I146" i="21"/>
  <c r="F146" i="21"/>
  <c r="C146" i="21" s="1"/>
  <c r="O145" i="21"/>
  <c r="O144" i="21" s="1"/>
  <c r="L145" i="21"/>
  <c r="I145" i="21"/>
  <c r="I144" i="21" s="1"/>
  <c r="F145" i="21"/>
  <c r="N144" i="21"/>
  <c r="M144" i="21"/>
  <c r="K144" i="21"/>
  <c r="J144" i="21"/>
  <c r="H144" i="21"/>
  <c r="G144" i="21"/>
  <c r="E144" i="21"/>
  <c r="D144" i="21"/>
  <c r="O143" i="21"/>
  <c r="L143" i="21"/>
  <c r="I143" i="21"/>
  <c r="F143" i="21"/>
  <c r="O142" i="21"/>
  <c r="O141" i="21" s="1"/>
  <c r="L142" i="21"/>
  <c r="I142" i="21"/>
  <c r="F142" i="21"/>
  <c r="C142" i="21" s="1"/>
  <c r="N141" i="21"/>
  <c r="M141" i="21"/>
  <c r="L141" i="21"/>
  <c r="K141" i="21"/>
  <c r="J141" i="21"/>
  <c r="H141" i="21"/>
  <c r="G141" i="21"/>
  <c r="E141" i="21"/>
  <c r="D141" i="21"/>
  <c r="O140" i="21"/>
  <c r="L140" i="21"/>
  <c r="I140" i="21"/>
  <c r="F140" i="21"/>
  <c r="O139" i="21"/>
  <c r="L139" i="21"/>
  <c r="I139" i="21"/>
  <c r="F139" i="21"/>
  <c r="O138" i="21"/>
  <c r="L138" i="21"/>
  <c r="I138" i="21"/>
  <c r="F138" i="21"/>
  <c r="C138" i="21" s="1"/>
  <c r="O137" i="21"/>
  <c r="L137" i="21"/>
  <c r="I137" i="21"/>
  <c r="I136" i="21" s="1"/>
  <c r="F137" i="21"/>
  <c r="N136" i="21"/>
  <c r="M136" i="21"/>
  <c r="K136" i="21"/>
  <c r="J136" i="21"/>
  <c r="H136" i="21"/>
  <c r="G136" i="21"/>
  <c r="E136" i="21"/>
  <c r="D136" i="21"/>
  <c r="O135" i="21"/>
  <c r="L135" i="21"/>
  <c r="I135" i="21"/>
  <c r="F135" i="21"/>
  <c r="O134" i="21"/>
  <c r="L134" i="21"/>
  <c r="L131" i="21" s="1"/>
  <c r="I134" i="21"/>
  <c r="F134" i="21"/>
  <c r="O133" i="21"/>
  <c r="L133" i="21"/>
  <c r="I133" i="21"/>
  <c r="F133" i="21"/>
  <c r="O132" i="21"/>
  <c r="O131" i="21" s="1"/>
  <c r="L132" i="21"/>
  <c r="I132" i="21"/>
  <c r="F132" i="21"/>
  <c r="F131" i="21" s="1"/>
  <c r="N131" i="21"/>
  <c r="N130" i="21" s="1"/>
  <c r="M131" i="21"/>
  <c r="M130" i="21" s="1"/>
  <c r="K131" i="21"/>
  <c r="J131" i="21"/>
  <c r="J130" i="21" s="1"/>
  <c r="H131" i="21"/>
  <c r="H130" i="21" s="1"/>
  <c r="G131" i="21"/>
  <c r="G130" i="21" s="1"/>
  <c r="E131" i="21"/>
  <c r="E130" i="21" s="1"/>
  <c r="D131" i="21"/>
  <c r="D130" i="21" s="1"/>
  <c r="K130" i="21"/>
  <c r="O129" i="21"/>
  <c r="O128" i="21" s="1"/>
  <c r="L129" i="21"/>
  <c r="L128" i="21" s="1"/>
  <c r="I129" i="21"/>
  <c r="F129" i="21"/>
  <c r="F128" i="21" s="1"/>
  <c r="N128" i="21"/>
  <c r="M128" i="21"/>
  <c r="K128" i="21"/>
  <c r="J128" i="21"/>
  <c r="I128" i="21"/>
  <c r="H128" i="21"/>
  <c r="G128" i="21"/>
  <c r="E128" i="21"/>
  <c r="D128" i="21"/>
  <c r="O127" i="21"/>
  <c r="L127" i="21"/>
  <c r="I127" i="21"/>
  <c r="F127" i="21"/>
  <c r="C127" i="21" s="1"/>
  <c r="O126" i="21"/>
  <c r="O122" i="21" s="1"/>
  <c r="L126" i="21"/>
  <c r="I126" i="21"/>
  <c r="F126" i="21"/>
  <c r="C126" i="21" s="1"/>
  <c r="O125" i="21"/>
  <c r="L125" i="21"/>
  <c r="I125" i="21"/>
  <c r="F125" i="21"/>
  <c r="O124" i="21"/>
  <c r="L124" i="21"/>
  <c r="I124" i="21"/>
  <c r="F124" i="21"/>
  <c r="O123" i="21"/>
  <c r="L123" i="21"/>
  <c r="L122" i="21" s="1"/>
  <c r="I123" i="21"/>
  <c r="I122" i="21" s="1"/>
  <c r="F123" i="21"/>
  <c r="N122" i="21"/>
  <c r="M122" i="21"/>
  <c r="K122" i="21"/>
  <c r="J122" i="21"/>
  <c r="H122" i="21"/>
  <c r="G122" i="21"/>
  <c r="E122" i="21"/>
  <c r="D122" i="21"/>
  <c r="O121" i="21"/>
  <c r="L121" i="21"/>
  <c r="I121" i="21"/>
  <c r="F121" i="21"/>
  <c r="O120" i="21"/>
  <c r="L120" i="21"/>
  <c r="I120" i="21"/>
  <c r="F120" i="21"/>
  <c r="O119" i="21"/>
  <c r="L119" i="21"/>
  <c r="I119" i="21"/>
  <c r="F119" i="21"/>
  <c r="O118" i="21"/>
  <c r="L118" i="21"/>
  <c r="C118" i="21" s="1"/>
  <c r="I118" i="21"/>
  <c r="F118" i="21"/>
  <c r="O117" i="21"/>
  <c r="O116" i="21" s="1"/>
  <c r="L117" i="21"/>
  <c r="I117" i="21"/>
  <c r="F117" i="21"/>
  <c r="F116" i="21" s="1"/>
  <c r="N116" i="21"/>
  <c r="M116" i="21"/>
  <c r="K116" i="21"/>
  <c r="J116" i="21"/>
  <c r="I116" i="21"/>
  <c r="H116" i="21"/>
  <c r="G116" i="21"/>
  <c r="E116" i="21"/>
  <c r="D116" i="21"/>
  <c r="O115" i="21"/>
  <c r="L115" i="21"/>
  <c r="I115" i="21"/>
  <c r="F115" i="21"/>
  <c r="C115" i="21" s="1"/>
  <c r="O114" i="21"/>
  <c r="L114" i="21"/>
  <c r="I114" i="21"/>
  <c r="F114" i="21"/>
  <c r="C114" i="21" s="1"/>
  <c r="O113" i="21"/>
  <c r="L113" i="21"/>
  <c r="I113" i="21"/>
  <c r="I112" i="21" s="1"/>
  <c r="F113" i="21"/>
  <c r="N112" i="21"/>
  <c r="M112" i="21"/>
  <c r="K112" i="21"/>
  <c r="J112" i="21"/>
  <c r="H112" i="21"/>
  <c r="G112" i="21"/>
  <c r="E112" i="21"/>
  <c r="D112" i="21"/>
  <c r="O111" i="21"/>
  <c r="L111" i="21"/>
  <c r="I111" i="21"/>
  <c r="F111" i="21"/>
  <c r="O110" i="21"/>
  <c r="L110" i="21"/>
  <c r="C110" i="21" s="1"/>
  <c r="I110" i="21"/>
  <c r="F110" i="21"/>
  <c r="O109" i="21"/>
  <c r="L109" i="21"/>
  <c r="I109" i="21"/>
  <c r="F109" i="21"/>
  <c r="O108" i="21"/>
  <c r="L108" i="21"/>
  <c r="I108" i="21"/>
  <c r="F108" i="21"/>
  <c r="O107" i="21"/>
  <c r="L107" i="21"/>
  <c r="I107" i="21"/>
  <c r="F107" i="21"/>
  <c r="O106" i="21"/>
  <c r="L106" i="21"/>
  <c r="I106" i="21"/>
  <c r="F106" i="21"/>
  <c r="C106" i="21"/>
  <c r="O105" i="21"/>
  <c r="L105" i="21"/>
  <c r="I105" i="21"/>
  <c r="F105" i="21"/>
  <c r="C105" i="21" s="1"/>
  <c r="O104" i="21"/>
  <c r="L104" i="21"/>
  <c r="I104" i="21"/>
  <c r="I103" i="21" s="1"/>
  <c r="F104" i="21"/>
  <c r="C104" i="21" s="1"/>
  <c r="N103" i="21"/>
  <c r="M103" i="21"/>
  <c r="K103" i="21"/>
  <c r="J103" i="21"/>
  <c r="H103" i="21"/>
  <c r="G103" i="21"/>
  <c r="E103" i="21"/>
  <c r="D103" i="21"/>
  <c r="O102" i="21"/>
  <c r="L102" i="21"/>
  <c r="I102" i="21"/>
  <c r="F102" i="21"/>
  <c r="C102" i="21" s="1"/>
  <c r="O101" i="21"/>
  <c r="L101" i="21"/>
  <c r="I101" i="21"/>
  <c r="F101" i="21"/>
  <c r="O100" i="21"/>
  <c r="L100" i="21"/>
  <c r="I100" i="21"/>
  <c r="F100" i="21"/>
  <c r="O99" i="21"/>
  <c r="L99" i="21"/>
  <c r="I99" i="21"/>
  <c r="F99" i="21"/>
  <c r="O98" i="21"/>
  <c r="L98" i="21"/>
  <c r="L95" i="21" s="1"/>
  <c r="I98" i="21"/>
  <c r="F98" i="21"/>
  <c r="O97" i="21"/>
  <c r="L97" i="21"/>
  <c r="I97" i="21"/>
  <c r="F97" i="21"/>
  <c r="O96" i="21"/>
  <c r="O95" i="21" s="1"/>
  <c r="L96" i="21"/>
  <c r="I96" i="21"/>
  <c r="F96" i="21"/>
  <c r="F95" i="21" s="1"/>
  <c r="N95" i="21"/>
  <c r="M95" i="21"/>
  <c r="K95" i="21"/>
  <c r="J95" i="21"/>
  <c r="H95" i="21"/>
  <c r="G95" i="21"/>
  <c r="E95" i="21"/>
  <c r="D95" i="21"/>
  <c r="O94" i="21"/>
  <c r="L94" i="21"/>
  <c r="I94" i="21"/>
  <c r="F94" i="21"/>
  <c r="C94" i="21" s="1"/>
  <c r="O93" i="21"/>
  <c r="L93" i="21"/>
  <c r="I93" i="21"/>
  <c r="F93" i="21"/>
  <c r="O92" i="21"/>
  <c r="L92" i="21"/>
  <c r="I92" i="21"/>
  <c r="F92" i="21"/>
  <c r="O91" i="21"/>
  <c r="L91" i="21"/>
  <c r="I91" i="21"/>
  <c r="F91" i="21"/>
  <c r="O90" i="21"/>
  <c r="O89" i="21" s="1"/>
  <c r="L90" i="21"/>
  <c r="I90" i="21"/>
  <c r="I89" i="21" s="1"/>
  <c r="F90" i="21"/>
  <c r="C90" i="21" s="1"/>
  <c r="N89" i="21"/>
  <c r="M89" i="21"/>
  <c r="L89" i="21"/>
  <c r="K89" i="21"/>
  <c r="J89" i="21"/>
  <c r="H89" i="21"/>
  <c r="H83" i="21" s="1"/>
  <c r="G89" i="21"/>
  <c r="E89" i="21"/>
  <c r="D89" i="21"/>
  <c r="O88" i="21"/>
  <c r="L88" i="21"/>
  <c r="I88" i="21"/>
  <c r="F88" i="21"/>
  <c r="O87" i="21"/>
  <c r="L87" i="21"/>
  <c r="I87" i="21"/>
  <c r="F87" i="21"/>
  <c r="O86" i="21"/>
  <c r="L86" i="21"/>
  <c r="I86" i="21"/>
  <c r="F86" i="21"/>
  <c r="C86" i="21"/>
  <c r="O85" i="21"/>
  <c r="L85" i="21"/>
  <c r="I85" i="21"/>
  <c r="I84" i="21" s="1"/>
  <c r="F85" i="21"/>
  <c r="F84" i="21" s="1"/>
  <c r="N84" i="21"/>
  <c r="M84" i="21"/>
  <c r="K84" i="21"/>
  <c r="K83" i="21" s="1"/>
  <c r="J84" i="21"/>
  <c r="H84" i="21"/>
  <c r="G84" i="21"/>
  <c r="G83" i="21" s="1"/>
  <c r="E84" i="21"/>
  <c r="E83" i="21" s="1"/>
  <c r="D84" i="21"/>
  <c r="N83" i="21"/>
  <c r="J83" i="21"/>
  <c r="O82" i="21"/>
  <c r="O80" i="21" s="1"/>
  <c r="L82" i="21"/>
  <c r="I82" i="21"/>
  <c r="F82" i="21"/>
  <c r="C82" i="21"/>
  <c r="O81" i="21"/>
  <c r="L81" i="21"/>
  <c r="I81" i="21"/>
  <c r="I80" i="21" s="1"/>
  <c r="F81" i="21"/>
  <c r="F80" i="21" s="1"/>
  <c r="N80" i="21"/>
  <c r="M80" i="21"/>
  <c r="L80" i="21"/>
  <c r="K80" i="21"/>
  <c r="J80" i="21"/>
  <c r="H80" i="21"/>
  <c r="G80" i="21"/>
  <c r="E80" i="21"/>
  <c r="D80" i="21"/>
  <c r="O79" i="21"/>
  <c r="L79" i="21"/>
  <c r="I79" i="21"/>
  <c r="F79" i="21"/>
  <c r="O78" i="21"/>
  <c r="O77" i="21" s="1"/>
  <c r="L78" i="21"/>
  <c r="C78" i="21" s="1"/>
  <c r="I78" i="21"/>
  <c r="I77" i="21" s="1"/>
  <c r="F78" i="21"/>
  <c r="N77" i="21"/>
  <c r="N76" i="21" s="1"/>
  <c r="N75" i="21" s="1"/>
  <c r="M77" i="21"/>
  <c r="K77" i="21"/>
  <c r="J77" i="21"/>
  <c r="J76" i="21" s="1"/>
  <c r="J75" i="21" s="1"/>
  <c r="H77" i="21"/>
  <c r="G77" i="21"/>
  <c r="F77" i="21"/>
  <c r="E77" i="21"/>
  <c r="E76" i="21" s="1"/>
  <c r="D77" i="21"/>
  <c r="D76" i="21" s="1"/>
  <c r="M76" i="21"/>
  <c r="K76" i="21"/>
  <c r="K75" i="21" s="1"/>
  <c r="G76" i="21"/>
  <c r="O74" i="21"/>
  <c r="L74" i="21"/>
  <c r="I74" i="21"/>
  <c r="F74" i="21"/>
  <c r="C74" i="21" s="1"/>
  <c r="O73" i="21"/>
  <c r="L73" i="21"/>
  <c r="I73" i="21"/>
  <c r="F73" i="21"/>
  <c r="O72" i="21"/>
  <c r="L72" i="21"/>
  <c r="I72" i="21"/>
  <c r="F72" i="21"/>
  <c r="O71" i="21"/>
  <c r="L71" i="21"/>
  <c r="I71" i="21"/>
  <c r="F71" i="21"/>
  <c r="O70" i="21"/>
  <c r="O69" i="21" s="1"/>
  <c r="L70" i="21"/>
  <c r="C70" i="21" s="1"/>
  <c r="I70" i="21"/>
  <c r="F70" i="21"/>
  <c r="N69" i="21"/>
  <c r="N67" i="21" s="1"/>
  <c r="M69" i="21"/>
  <c r="M67" i="21" s="1"/>
  <c r="K69" i="21"/>
  <c r="K67" i="21" s="1"/>
  <c r="J69" i="21"/>
  <c r="J67" i="21" s="1"/>
  <c r="H69" i="21"/>
  <c r="H67" i="21" s="1"/>
  <c r="G69" i="21"/>
  <c r="G67" i="21" s="1"/>
  <c r="E69" i="21"/>
  <c r="D69" i="21"/>
  <c r="D67" i="21" s="1"/>
  <c r="O68" i="21"/>
  <c r="L68" i="21"/>
  <c r="I68" i="21"/>
  <c r="F68" i="21"/>
  <c r="E67" i="21"/>
  <c r="O66" i="21"/>
  <c r="L66" i="21"/>
  <c r="I66" i="21"/>
  <c r="F66" i="21"/>
  <c r="C66" i="21" s="1"/>
  <c r="O65" i="21"/>
  <c r="L65" i="21"/>
  <c r="I65" i="21"/>
  <c r="F65" i="21"/>
  <c r="O64" i="21"/>
  <c r="L64" i="21"/>
  <c r="I64" i="21"/>
  <c r="C64" i="21" s="1"/>
  <c r="F64" i="21"/>
  <c r="O63" i="21"/>
  <c r="L63" i="21"/>
  <c r="I63" i="21"/>
  <c r="F63" i="21"/>
  <c r="O62" i="21"/>
  <c r="L62" i="21"/>
  <c r="I62" i="21"/>
  <c r="F62" i="21"/>
  <c r="C62" i="21" s="1"/>
  <c r="O61" i="21"/>
  <c r="L61" i="21"/>
  <c r="I61" i="21"/>
  <c r="F61" i="21"/>
  <c r="O60" i="21"/>
  <c r="L60" i="21"/>
  <c r="I60" i="21"/>
  <c r="F60" i="21"/>
  <c r="O59" i="21"/>
  <c r="L59" i="21"/>
  <c r="L58" i="21" s="1"/>
  <c r="I59" i="21"/>
  <c r="F59" i="21"/>
  <c r="O58" i="21"/>
  <c r="N58" i="21"/>
  <c r="M58" i="21"/>
  <c r="K58" i="21"/>
  <c r="J58" i="21"/>
  <c r="H58" i="21"/>
  <c r="G58" i="21"/>
  <c r="E58" i="21"/>
  <c r="D58" i="21"/>
  <c r="O57" i="21"/>
  <c r="L57" i="21"/>
  <c r="I57" i="21"/>
  <c r="F57" i="21"/>
  <c r="O56" i="21"/>
  <c r="O55" i="21" s="1"/>
  <c r="O54" i="21" s="1"/>
  <c r="L56" i="21"/>
  <c r="L55" i="21" s="1"/>
  <c r="I56" i="21"/>
  <c r="I55" i="21" s="1"/>
  <c r="F56" i="21"/>
  <c r="N55" i="21"/>
  <c r="N54" i="21" s="1"/>
  <c r="M55" i="21"/>
  <c r="M54" i="21" s="1"/>
  <c r="K55" i="21"/>
  <c r="J55" i="21"/>
  <c r="J54" i="21" s="1"/>
  <c r="H55" i="21"/>
  <c r="G55" i="21"/>
  <c r="F55" i="21"/>
  <c r="E55" i="21"/>
  <c r="E54" i="21" s="1"/>
  <c r="E53" i="21" s="1"/>
  <c r="D55" i="21"/>
  <c r="D54" i="21" s="1"/>
  <c r="K54" i="21"/>
  <c r="K53" i="21" s="1"/>
  <c r="K52" i="21" s="1"/>
  <c r="G54" i="21"/>
  <c r="G53" i="21" s="1"/>
  <c r="O47" i="21"/>
  <c r="C47" i="21"/>
  <c r="O46" i="21"/>
  <c r="C46" i="21" s="1"/>
  <c r="N45" i="21"/>
  <c r="M45" i="21"/>
  <c r="L44" i="21"/>
  <c r="I44" i="21"/>
  <c r="I43" i="21" s="1"/>
  <c r="C43" i="21" s="1"/>
  <c r="F44" i="21"/>
  <c r="C44" i="21" s="1"/>
  <c r="L43" i="21"/>
  <c r="K43" i="21"/>
  <c r="J43" i="21"/>
  <c r="H43" i="21"/>
  <c r="G43" i="21"/>
  <c r="F43" i="21"/>
  <c r="E43" i="21"/>
  <c r="D43" i="21"/>
  <c r="F42" i="21"/>
  <c r="F41" i="21" s="1"/>
  <c r="C41" i="21" s="1"/>
  <c r="C42" i="21"/>
  <c r="E41" i="21"/>
  <c r="D41" i="21"/>
  <c r="L40" i="21"/>
  <c r="C40" i="21" s="1"/>
  <c r="L39" i="21"/>
  <c r="C39" i="21"/>
  <c r="L38" i="21"/>
  <c r="C38" i="21" s="1"/>
  <c r="L37" i="21"/>
  <c r="L36" i="21" s="1"/>
  <c r="C36" i="21" s="1"/>
  <c r="C37" i="21"/>
  <c r="K36" i="21"/>
  <c r="J36" i="21"/>
  <c r="L35" i="21"/>
  <c r="C35" i="21" s="1"/>
  <c r="L34" i="21"/>
  <c r="L33" i="21" s="1"/>
  <c r="C33" i="21" s="1"/>
  <c r="C34" i="21"/>
  <c r="K33" i="21"/>
  <c r="J33" i="21"/>
  <c r="L32" i="21"/>
  <c r="L31" i="21" s="1"/>
  <c r="K31" i="21"/>
  <c r="J31" i="21"/>
  <c r="J26" i="21" s="1"/>
  <c r="L30" i="21"/>
  <c r="C30" i="21" s="1"/>
  <c r="L29" i="21"/>
  <c r="C29" i="21"/>
  <c r="L28" i="21"/>
  <c r="C28" i="21" s="1"/>
  <c r="L27" i="21"/>
  <c r="C27" i="21" s="1"/>
  <c r="K27" i="21"/>
  <c r="J27" i="21"/>
  <c r="F25" i="21"/>
  <c r="C25" i="21"/>
  <c r="I24" i="21"/>
  <c r="O23" i="21"/>
  <c r="L23" i="21"/>
  <c r="I23" i="21"/>
  <c r="I21" i="21" s="1"/>
  <c r="F23" i="21"/>
  <c r="C23" i="21" s="1"/>
  <c r="O22" i="21"/>
  <c r="L22" i="21"/>
  <c r="L21" i="21" s="1"/>
  <c r="I22" i="21"/>
  <c r="F22" i="21"/>
  <c r="N21" i="21"/>
  <c r="N289" i="21" s="1"/>
  <c r="N288" i="21" s="1"/>
  <c r="M21" i="21"/>
  <c r="K21" i="21"/>
  <c r="J21" i="21"/>
  <c r="J289" i="21" s="1"/>
  <c r="J288" i="21" s="1"/>
  <c r="H21" i="21"/>
  <c r="H289" i="21" s="1"/>
  <c r="H288" i="21" s="1"/>
  <c r="G21" i="21"/>
  <c r="G20" i="21" s="1"/>
  <c r="E21" i="21"/>
  <c r="D21" i="21"/>
  <c r="D289" i="21" s="1"/>
  <c r="D288" i="21" s="1"/>
  <c r="N20" i="21"/>
  <c r="O298" i="20"/>
  <c r="L298" i="20"/>
  <c r="I298" i="20"/>
  <c r="C298" i="20" s="1"/>
  <c r="F298" i="20"/>
  <c r="O297" i="20"/>
  <c r="L297" i="20"/>
  <c r="I297" i="20"/>
  <c r="F297" i="20"/>
  <c r="O296" i="20"/>
  <c r="L296" i="20"/>
  <c r="I296" i="20"/>
  <c r="F296" i="20"/>
  <c r="O295" i="20"/>
  <c r="L295" i="20"/>
  <c r="I295" i="20"/>
  <c r="F295" i="20"/>
  <c r="O294" i="20"/>
  <c r="L294" i="20"/>
  <c r="C294" i="20" s="1"/>
  <c r="I294" i="20"/>
  <c r="F294" i="20"/>
  <c r="O293" i="20"/>
  <c r="L293" i="20"/>
  <c r="I293" i="20"/>
  <c r="F293" i="20"/>
  <c r="O292" i="20"/>
  <c r="L292" i="20"/>
  <c r="I292" i="20"/>
  <c r="F292" i="20"/>
  <c r="O291" i="20"/>
  <c r="L291" i="20"/>
  <c r="I291" i="20"/>
  <c r="F291" i="20"/>
  <c r="O290" i="20"/>
  <c r="N290" i="20"/>
  <c r="M290" i="20"/>
  <c r="K290" i="20"/>
  <c r="J290" i="20"/>
  <c r="H290" i="20"/>
  <c r="G290" i="20"/>
  <c r="E290" i="20"/>
  <c r="D290" i="20"/>
  <c r="O285" i="20"/>
  <c r="L285" i="20"/>
  <c r="I285" i="20"/>
  <c r="F285" i="20"/>
  <c r="C285" i="20" s="1"/>
  <c r="O284" i="20"/>
  <c r="O283" i="20" s="1"/>
  <c r="L284" i="20"/>
  <c r="L283" i="20" s="1"/>
  <c r="I284" i="20"/>
  <c r="F284" i="20"/>
  <c r="N283" i="20"/>
  <c r="M283" i="20"/>
  <c r="K283" i="20"/>
  <c r="J283" i="20"/>
  <c r="H283" i="20"/>
  <c r="G283" i="20"/>
  <c r="F283" i="20"/>
  <c r="E283" i="20"/>
  <c r="D283" i="20"/>
  <c r="O282" i="20"/>
  <c r="O281" i="20" s="1"/>
  <c r="L282" i="20"/>
  <c r="L281" i="20" s="1"/>
  <c r="I282" i="20"/>
  <c r="I281" i="20" s="1"/>
  <c r="F282" i="20"/>
  <c r="C282" i="20" s="1"/>
  <c r="N281" i="20"/>
  <c r="M281" i="20"/>
  <c r="K281" i="20"/>
  <c r="J281" i="20"/>
  <c r="H281" i="20"/>
  <c r="G281" i="20"/>
  <c r="F281" i="20"/>
  <c r="E281" i="20"/>
  <c r="D281" i="20"/>
  <c r="O280" i="20"/>
  <c r="L280" i="20"/>
  <c r="I280" i="20"/>
  <c r="C280" i="20" s="1"/>
  <c r="F280" i="20"/>
  <c r="O279" i="20"/>
  <c r="L279" i="20"/>
  <c r="I279" i="20"/>
  <c r="F279" i="20"/>
  <c r="O278" i="20"/>
  <c r="O276" i="20" s="1"/>
  <c r="L278" i="20"/>
  <c r="I278" i="20"/>
  <c r="F278" i="20"/>
  <c r="C278" i="20"/>
  <c r="O277" i="20"/>
  <c r="L277" i="20"/>
  <c r="I277" i="20"/>
  <c r="F277" i="20"/>
  <c r="N276" i="20"/>
  <c r="M276" i="20"/>
  <c r="K276" i="20"/>
  <c r="J276" i="20"/>
  <c r="I276" i="20"/>
  <c r="H276" i="20"/>
  <c r="G276" i="20"/>
  <c r="E276" i="20"/>
  <c r="D276" i="20"/>
  <c r="O275" i="20"/>
  <c r="L275" i="20"/>
  <c r="I275" i="20"/>
  <c r="F275" i="20"/>
  <c r="O274" i="20"/>
  <c r="L274" i="20"/>
  <c r="I274" i="20"/>
  <c r="F274" i="20"/>
  <c r="C274" i="20"/>
  <c r="O273" i="20"/>
  <c r="L273" i="20"/>
  <c r="L272" i="20" s="1"/>
  <c r="I273" i="20"/>
  <c r="F273" i="20"/>
  <c r="N272" i="20"/>
  <c r="M272" i="20"/>
  <c r="M270" i="20" s="1"/>
  <c r="M269" i="20" s="1"/>
  <c r="K272" i="20"/>
  <c r="J272" i="20"/>
  <c r="I272" i="20"/>
  <c r="H272" i="20"/>
  <c r="H270" i="20" s="1"/>
  <c r="H269" i="20" s="1"/>
  <c r="G272" i="20"/>
  <c r="E272" i="20"/>
  <c r="D272" i="20"/>
  <c r="D270" i="20" s="1"/>
  <c r="D269" i="20" s="1"/>
  <c r="O271" i="20"/>
  <c r="L271" i="20"/>
  <c r="I271" i="20"/>
  <c r="F271" i="20"/>
  <c r="N270" i="20"/>
  <c r="K270" i="20"/>
  <c r="K269" i="20" s="1"/>
  <c r="J270" i="20"/>
  <c r="J269" i="20" s="1"/>
  <c r="G270" i="20"/>
  <c r="G269" i="20" s="1"/>
  <c r="N269" i="20"/>
  <c r="O268" i="20"/>
  <c r="L268" i="20"/>
  <c r="I268" i="20"/>
  <c r="F268" i="20"/>
  <c r="O267" i="20"/>
  <c r="L267" i="20"/>
  <c r="I267" i="20"/>
  <c r="F267" i="20"/>
  <c r="O266" i="20"/>
  <c r="L266" i="20"/>
  <c r="C266" i="20" s="1"/>
  <c r="I266" i="20"/>
  <c r="F266" i="20"/>
  <c r="O265" i="20"/>
  <c r="L265" i="20"/>
  <c r="I265" i="20"/>
  <c r="F265" i="20"/>
  <c r="N264" i="20"/>
  <c r="M264" i="20"/>
  <c r="K264" i="20"/>
  <c r="J264" i="20"/>
  <c r="I264" i="20"/>
  <c r="H264" i="20"/>
  <c r="G264" i="20"/>
  <c r="E264" i="20"/>
  <c r="D264" i="20"/>
  <c r="O263" i="20"/>
  <c r="L263" i="20"/>
  <c r="I263" i="20"/>
  <c r="F263" i="20"/>
  <c r="C263" i="20" s="1"/>
  <c r="O262" i="20"/>
  <c r="L262" i="20"/>
  <c r="I262" i="20"/>
  <c r="F262" i="20"/>
  <c r="C262" i="20" s="1"/>
  <c r="O261" i="20"/>
  <c r="L261" i="20"/>
  <c r="L260" i="20" s="1"/>
  <c r="I261" i="20"/>
  <c r="I260" i="20" s="1"/>
  <c r="F261" i="20"/>
  <c r="N260" i="20"/>
  <c r="M260" i="20"/>
  <c r="M259" i="20" s="1"/>
  <c r="K260" i="20"/>
  <c r="K259" i="20" s="1"/>
  <c r="J260" i="20"/>
  <c r="H260" i="20"/>
  <c r="G260" i="20"/>
  <c r="G259" i="20" s="1"/>
  <c r="E260" i="20"/>
  <c r="E259" i="20" s="1"/>
  <c r="D260" i="20"/>
  <c r="N259" i="20"/>
  <c r="J259" i="20"/>
  <c r="H259" i="20"/>
  <c r="D259" i="20"/>
  <c r="O258" i="20"/>
  <c r="L258" i="20"/>
  <c r="I258" i="20"/>
  <c r="C258" i="20" s="1"/>
  <c r="F258" i="20"/>
  <c r="O257" i="20"/>
  <c r="L257" i="20"/>
  <c r="I257" i="20"/>
  <c r="F257" i="20"/>
  <c r="O256" i="20"/>
  <c r="L256" i="20"/>
  <c r="I256" i="20"/>
  <c r="F256" i="20"/>
  <c r="O255" i="20"/>
  <c r="L255" i="20"/>
  <c r="I255" i="20"/>
  <c r="F255" i="20"/>
  <c r="O254" i="20"/>
  <c r="L254" i="20"/>
  <c r="I254" i="20"/>
  <c r="F254" i="20"/>
  <c r="O253" i="20"/>
  <c r="L253" i="20"/>
  <c r="L252" i="20" s="1"/>
  <c r="L251" i="20" s="1"/>
  <c r="I253" i="20"/>
  <c r="F253" i="20"/>
  <c r="O252" i="20"/>
  <c r="N252" i="20"/>
  <c r="M252" i="20"/>
  <c r="M251" i="20" s="1"/>
  <c r="K252" i="20"/>
  <c r="K251" i="20" s="1"/>
  <c r="J252" i="20"/>
  <c r="I252" i="20"/>
  <c r="I251" i="20" s="1"/>
  <c r="H252" i="20"/>
  <c r="G252" i="20"/>
  <c r="G251" i="20" s="1"/>
  <c r="E252" i="20"/>
  <c r="E251" i="20" s="1"/>
  <c r="D252" i="20"/>
  <c r="N251" i="20"/>
  <c r="J251" i="20"/>
  <c r="H251" i="20"/>
  <c r="D251" i="20"/>
  <c r="O250" i="20"/>
  <c r="L250" i="20"/>
  <c r="I250" i="20"/>
  <c r="F250" i="20"/>
  <c r="C250" i="20" s="1"/>
  <c r="O249" i="20"/>
  <c r="L249" i="20"/>
  <c r="I249" i="20"/>
  <c r="F249" i="20"/>
  <c r="O248" i="20"/>
  <c r="L248" i="20"/>
  <c r="I248" i="20"/>
  <c r="C248" i="20" s="1"/>
  <c r="F248" i="20"/>
  <c r="O247" i="20"/>
  <c r="L247" i="20"/>
  <c r="L246" i="20" s="1"/>
  <c r="I247" i="20"/>
  <c r="F247" i="20"/>
  <c r="F246" i="20" s="1"/>
  <c r="N246" i="20"/>
  <c r="M246" i="20"/>
  <c r="K246" i="20"/>
  <c r="J246" i="20"/>
  <c r="I246" i="20"/>
  <c r="H246" i="20"/>
  <c r="G246" i="20"/>
  <c r="E246" i="20"/>
  <c r="D246" i="20"/>
  <c r="O245" i="20"/>
  <c r="L245" i="20"/>
  <c r="I245" i="20"/>
  <c r="F245" i="20"/>
  <c r="O244" i="20"/>
  <c r="L244" i="20"/>
  <c r="I244" i="20"/>
  <c r="F244" i="20"/>
  <c r="C244" i="20" s="1"/>
  <c r="O243" i="20"/>
  <c r="L243" i="20"/>
  <c r="I243" i="20"/>
  <c r="F243" i="20"/>
  <c r="O242" i="20"/>
  <c r="L242" i="20"/>
  <c r="I242" i="20"/>
  <c r="F242" i="20"/>
  <c r="C242" i="20"/>
  <c r="O241" i="20"/>
  <c r="L241" i="20"/>
  <c r="I241" i="20"/>
  <c r="F241" i="20"/>
  <c r="C241" i="20" s="1"/>
  <c r="O240" i="20"/>
  <c r="L240" i="20"/>
  <c r="I240" i="20"/>
  <c r="F240" i="20"/>
  <c r="C240" i="20" s="1"/>
  <c r="O239" i="20"/>
  <c r="L239" i="20"/>
  <c r="L238" i="20" s="1"/>
  <c r="I239" i="20"/>
  <c r="F239" i="20"/>
  <c r="F238" i="20" s="1"/>
  <c r="N238" i="20"/>
  <c r="M238" i="20"/>
  <c r="K238" i="20"/>
  <c r="J238" i="20"/>
  <c r="H238" i="20"/>
  <c r="G238" i="20"/>
  <c r="E238" i="20"/>
  <c r="D238" i="20"/>
  <c r="O237" i="20"/>
  <c r="L237" i="20"/>
  <c r="I237" i="20"/>
  <c r="F237" i="20"/>
  <c r="C237" i="20" s="1"/>
  <c r="O236" i="20"/>
  <c r="O235" i="20" s="1"/>
  <c r="L236" i="20"/>
  <c r="L235" i="20" s="1"/>
  <c r="I236" i="20"/>
  <c r="F236" i="20"/>
  <c r="N235" i="20"/>
  <c r="M235" i="20"/>
  <c r="K235" i="20"/>
  <c r="J235" i="20"/>
  <c r="I235" i="20"/>
  <c r="H235" i="20"/>
  <c r="G235" i="20"/>
  <c r="E235" i="20"/>
  <c r="D235" i="20"/>
  <c r="O234" i="20"/>
  <c r="L234" i="20"/>
  <c r="I234" i="20"/>
  <c r="I233" i="20" s="1"/>
  <c r="F234" i="20"/>
  <c r="O233" i="20"/>
  <c r="N233" i="20"/>
  <c r="M233" i="20"/>
  <c r="K233" i="20"/>
  <c r="K231" i="20" s="1"/>
  <c r="K230" i="20" s="1"/>
  <c r="J233" i="20"/>
  <c r="H233" i="20"/>
  <c r="G233" i="20"/>
  <c r="G231" i="20" s="1"/>
  <c r="G230" i="20" s="1"/>
  <c r="F233" i="20"/>
  <c r="E233" i="20"/>
  <c r="D233" i="20"/>
  <c r="O232" i="20"/>
  <c r="L232" i="20"/>
  <c r="I232" i="20"/>
  <c r="F232" i="20"/>
  <c r="M231" i="20"/>
  <c r="M230" i="20" s="1"/>
  <c r="H231" i="20"/>
  <c r="H230" i="20" s="1"/>
  <c r="E231" i="20"/>
  <c r="E230" i="20" s="1"/>
  <c r="D231" i="20"/>
  <c r="D230" i="20" s="1"/>
  <c r="O229" i="20"/>
  <c r="L229" i="20"/>
  <c r="C229" i="20" s="1"/>
  <c r="I229" i="20"/>
  <c r="F229" i="20"/>
  <c r="O228" i="20"/>
  <c r="O227" i="20" s="1"/>
  <c r="L228" i="20"/>
  <c r="I228" i="20"/>
  <c r="F228" i="20"/>
  <c r="F227" i="20" s="1"/>
  <c r="C227" i="20" s="1"/>
  <c r="N227" i="20"/>
  <c r="M227" i="20"/>
  <c r="L227" i="20"/>
  <c r="K227" i="20"/>
  <c r="J227" i="20"/>
  <c r="I227" i="20"/>
  <c r="H227" i="20"/>
  <c r="G227" i="20"/>
  <c r="E227" i="20"/>
  <c r="D227" i="20"/>
  <c r="O226" i="20"/>
  <c r="L226" i="20"/>
  <c r="I226" i="20"/>
  <c r="C226" i="20" s="1"/>
  <c r="F226" i="20"/>
  <c r="O225" i="20"/>
  <c r="L225" i="20"/>
  <c r="I225" i="20"/>
  <c r="F225" i="20"/>
  <c r="C225" i="20" s="1"/>
  <c r="O224" i="20"/>
  <c r="L224" i="20"/>
  <c r="I224" i="20"/>
  <c r="F224" i="20"/>
  <c r="O223" i="20"/>
  <c r="L223" i="20"/>
  <c r="I223" i="20"/>
  <c r="F223" i="20"/>
  <c r="O222" i="20"/>
  <c r="L222" i="20"/>
  <c r="I222" i="20"/>
  <c r="F222" i="20"/>
  <c r="O221" i="20"/>
  <c r="L221" i="20"/>
  <c r="C221" i="20" s="1"/>
  <c r="I221" i="20"/>
  <c r="F221" i="20"/>
  <c r="O220" i="20"/>
  <c r="L220" i="20"/>
  <c r="I220" i="20"/>
  <c r="F220" i="20"/>
  <c r="O219" i="20"/>
  <c r="L219" i="20"/>
  <c r="I219" i="20"/>
  <c r="F219" i="20"/>
  <c r="C219" i="20" s="1"/>
  <c r="O218" i="20"/>
  <c r="L218" i="20"/>
  <c r="I218" i="20"/>
  <c r="F218" i="20"/>
  <c r="O217" i="20"/>
  <c r="O216" i="20" s="1"/>
  <c r="L217" i="20"/>
  <c r="I217" i="20"/>
  <c r="F217" i="20"/>
  <c r="F216" i="20" s="1"/>
  <c r="C217" i="20"/>
  <c r="N216" i="20"/>
  <c r="M216" i="20"/>
  <c r="L216" i="20"/>
  <c r="K216" i="20"/>
  <c r="J216" i="20"/>
  <c r="H216" i="20"/>
  <c r="G216" i="20"/>
  <c r="E216" i="20"/>
  <c r="D216" i="20"/>
  <c r="O215" i="20"/>
  <c r="L215" i="20"/>
  <c r="I215" i="20"/>
  <c r="F215" i="20"/>
  <c r="O214" i="20"/>
  <c r="L214" i="20"/>
  <c r="I214" i="20"/>
  <c r="F214" i="20"/>
  <c r="O213" i="20"/>
  <c r="L213" i="20"/>
  <c r="I213" i="20"/>
  <c r="C213" i="20" s="1"/>
  <c r="F213" i="20"/>
  <c r="O212" i="20"/>
  <c r="L212" i="20"/>
  <c r="I212" i="20"/>
  <c r="F212" i="20"/>
  <c r="O211" i="20"/>
  <c r="L211" i="20"/>
  <c r="I211" i="20"/>
  <c r="F211" i="20"/>
  <c r="C211" i="20" s="1"/>
  <c r="O210" i="20"/>
  <c r="L210" i="20"/>
  <c r="I210" i="20"/>
  <c r="F210" i="20"/>
  <c r="O209" i="20"/>
  <c r="L209" i="20"/>
  <c r="I209" i="20"/>
  <c r="F209" i="20"/>
  <c r="C209" i="20" s="1"/>
  <c r="O208" i="20"/>
  <c r="L208" i="20"/>
  <c r="I208" i="20"/>
  <c r="F208" i="20"/>
  <c r="O207" i="20"/>
  <c r="L207" i="20"/>
  <c r="I207" i="20"/>
  <c r="F207" i="20"/>
  <c r="O206" i="20"/>
  <c r="L206" i="20"/>
  <c r="L205" i="20" s="1"/>
  <c r="L204" i="20" s="1"/>
  <c r="I206" i="20"/>
  <c r="C206" i="20" s="1"/>
  <c r="F206" i="20"/>
  <c r="O205" i="20"/>
  <c r="O204" i="20" s="1"/>
  <c r="N205" i="20"/>
  <c r="N204" i="20" s="1"/>
  <c r="M205" i="20"/>
  <c r="K205" i="20"/>
  <c r="K204" i="20" s="1"/>
  <c r="J205" i="20"/>
  <c r="J204" i="20" s="1"/>
  <c r="H205" i="20"/>
  <c r="G205" i="20"/>
  <c r="G204" i="20" s="1"/>
  <c r="E205" i="20"/>
  <c r="D205" i="20"/>
  <c r="D204" i="20" s="1"/>
  <c r="H204" i="20"/>
  <c r="O203" i="20"/>
  <c r="L203" i="20"/>
  <c r="I203" i="20"/>
  <c r="F203" i="20"/>
  <c r="C203" i="20" s="1"/>
  <c r="O202" i="20"/>
  <c r="L202" i="20"/>
  <c r="I202" i="20"/>
  <c r="F202" i="20"/>
  <c r="O201" i="20"/>
  <c r="L201" i="20"/>
  <c r="I201" i="20"/>
  <c r="F201" i="20"/>
  <c r="C201" i="20" s="1"/>
  <c r="O200" i="20"/>
  <c r="L200" i="20"/>
  <c r="I200" i="20"/>
  <c r="F200" i="20"/>
  <c r="O199" i="20"/>
  <c r="L199" i="20"/>
  <c r="L198" i="20" s="1"/>
  <c r="I199" i="20"/>
  <c r="I198" i="20" s="1"/>
  <c r="F199" i="20"/>
  <c r="N198" i="20"/>
  <c r="N196" i="20" s="1"/>
  <c r="N195" i="20" s="1"/>
  <c r="M198" i="20"/>
  <c r="M196" i="20" s="1"/>
  <c r="K198" i="20"/>
  <c r="J198" i="20"/>
  <c r="J196" i="20" s="1"/>
  <c r="J195" i="20" s="1"/>
  <c r="H198" i="20"/>
  <c r="G198" i="20"/>
  <c r="F198" i="20"/>
  <c r="E198" i="20"/>
  <c r="E196" i="20" s="1"/>
  <c r="D198" i="20"/>
  <c r="O197" i="20"/>
  <c r="L197" i="20"/>
  <c r="I197" i="20"/>
  <c r="F197" i="20"/>
  <c r="F196" i="20" s="1"/>
  <c r="K196" i="20"/>
  <c r="H196" i="20"/>
  <c r="H195" i="20" s="1"/>
  <c r="H194" i="20" s="1"/>
  <c r="G196" i="20"/>
  <c r="D196" i="20"/>
  <c r="O193" i="20"/>
  <c r="O192" i="20" s="1"/>
  <c r="O191" i="20" s="1"/>
  <c r="L193" i="20"/>
  <c r="L192" i="20" s="1"/>
  <c r="L191" i="20" s="1"/>
  <c r="I193" i="20"/>
  <c r="F193" i="20"/>
  <c r="F192" i="20" s="1"/>
  <c r="C193" i="20"/>
  <c r="N192" i="20"/>
  <c r="M192" i="20"/>
  <c r="K192" i="20"/>
  <c r="K191" i="20" s="1"/>
  <c r="J192" i="20"/>
  <c r="I192" i="20"/>
  <c r="H192" i="20"/>
  <c r="H191" i="20" s="1"/>
  <c r="G192" i="20"/>
  <c r="G191" i="20" s="1"/>
  <c r="E192" i="20"/>
  <c r="E191" i="20" s="1"/>
  <c r="D192" i="20"/>
  <c r="D191" i="20" s="1"/>
  <c r="N191" i="20"/>
  <c r="M191" i="20"/>
  <c r="J191" i="20"/>
  <c r="I191" i="20"/>
  <c r="O190" i="20"/>
  <c r="L190" i="20"/>
  <c r="I190" i="20"/>
  <c r="C190" i="20" s="1"/>
  <c r="F190" i="20"/>
  <c r="O189" i="20"/>
  <c r="O188" i="20" s="1"/>
  <c r="O187" i="20" s="1"/>
  <c r="L189" i="20"/>
  <c r="I189" i="20"/>
  <c r="F189" i="20"/>
  <c r="F188" i="20" s="1"/>
  <c r="C189" i="20"/>
  <c r="N188" i="20"/>
  <c r="M188" i="20"/>
  <c r="L188" i="20"/>
  <c r="K188" i="20"/>
  <c r="K187" i="20" s="1"/>
  <c r="J188" i="20"/>
  <c r="H188" i="20"/>
  <c r="G188" i="20"/>
  <c r="E188" i="20"/>
  <c r="E187" i="20" s="1"/>
  <c r="D188" i="20"/>
  <c r="D187" i="20" s="1"/>
  <c r="N187" i="20"/>
  <c r="M187" i="20"/>
  <c r="J187" i="20"/>
  <c r="O186" i="20"/>
  <c r="L186" i="20"/>
  <c r="I186" i="20"/>
  <c r="C186" i="20" s="1"/>
  <c r="F186" i="20"/>
  <c r="O185" i="20"/>
  <c r="O184" i="20" s="1"/>
  <c r="L185" i="20"/>
  <c r="L184" i="20" s="1"/>
  <c r="I185" i="20"/>
  <c r="C185" i="20" s="1"/>
  <c r="F185" i="20"/>
  <c r="F184" i="20" s="1"/>
  <c r="N184" i="20"/>
  <c r="M184" i="20"/>
  <c r="K184" i="20"/>
  <c r="J184" i="20"/>
  <c r="H184" i="20"/>
  <c r="G184" i="20"/>
  <c r="E184" i="20"/>
  <c r="D184" i="20"/>
  <c r="O183" i="20"/>
  <c r="L183" i="20"/>
  <c r="I183" i="20"/>
  <c r="F183" i="20"/>
  <c r="O182" i="20"/>
  <c r="L182" i="20"/>
  <c r="I182" i="20"/>
  <c r="C182" i="20" s="1"/>
  <c r="F182" i="20"/>
  <c r="O181" i="20"/>
  <c r="L181" i="20"/>
  <c r="I181" i="20"/>
  <c r="F181" i="20"/>
  <c r="C181" i="20" s="1"/>
  <c r="O180" i="20"/>
  <c r="O179" i="20" s="1"/>
  <c r="L180" i="20"/>
  <c r="I180" i="20"/>
  <c r="I179" i="20" s="1"/>
  <c r="F180" i="20"/>
  <c r="F179" i="20" s="1"/>
  <c r="N179" i="20"/>
  <c r="M179" i="20"/>
  <c r="K179" i="20"/>
  <c r="J179" i="20"/>
  <c r="H179" i="20"/>
  <c r="G179" i="20"/>
  <c r="E179" i="20"/>
  <c r="D179" i="20"/>
  <c r="O178" i="20"/>
  <c r="L178" i="20"/>
  <c r="I178" i="20"/>
  <c r="C178" i="20" s="1"/>
  <c r="F178" i="20"/>
  <c r="O177" i="20"/>
  <c r="L177" i="20"/>
  <c r="I177" i="20"/>
  <c r="F177" i="20"/>
  <c r="C177" i="20" s="1"/>
  <c r="O176" i="20"/>
  <c r="O175" i="20" s="1"/>
  <c r="L176" i="20"/>
  <c r="I176" i="20"/>
  <c r="F176" i="20"/>
  <c r="F175" i="20" s="1"/>
  <c r="N175" i="20"/>
  <c r="M175" i="20"/>
  <c r="M174" i="20" s="1"/>
  <c r="M173" i="20" s="1"/>
  <c r="K175" i="20"/>
  <c r="J175" i="20"/>
  <c r="I175" i="20"/>
  <c r="H175" i="20"/>
  <c r="H174" i="20" s="1"/>
  <c r="H173" i="20" s="1"/>
  <c r="G175" i="20"/>
  <c r="E175" i="20"/>
  <c r="E174" i="20" s="1"/>
  <c r="E173" i="20" s="1"/>
  <c r="D175" i="20"/>
  <c r="D174" i="20" s="1"/>
  <c r="D173" i="20" s="1"/>
  <c r="N174" i="20"/>
  <c r="N173" i="20" s="1"/>
  <c r="K174" i="20"/>
  <c r="J174" i="20"/>
  <c r="J173" i="20" s="1"/>
  <c r="G174" i="20"/>
  <c r="G173" i="20" s="1"/>
  <c r="K173" i="20"/>
  <c r="O172" i="20"/>
  <c r="L172" i="20"/>
  <c r="I172" i="20"/>
  <c r="F172" i="20"/>
  <c r="O171" i="20"/>
  <c r="L171" i="20"/>
  <c r="I171" i="20"/>
  <c r="F171" i="20"/>
  <c r="O170" i="20"/>
  <c r="L170" i="20"/>
  <c r="I170" i="20"/>
  <c r="C170" i="20" s="1"/>
  <c r="F170" i="20"/>
  <c r="O169" i="20"/>
  <c r="L169" i="20"/>
  <c r="I169" i="20"/>
  <c r="C169" i="20" s="1"/>
  <c r="F169" i="20"/>
  <c r="O168" i="20"/>
  <c r="L168" i="20"/>
  <c r="I168" i="20"/>
  <c r="F168" i="20"/>
  <c r="O167" i="20"/>
  <c r="L167" i="20"/>
  <c r="L166" i="20" s="1"/>
  <c r="L165" i="20" s="1"/>
  <c r="I167" i="20"/>
  <c r="F167" i="20"/>
  <c r="N166" i="20"/>
  <c r="N165" i="20" s="1"/>
  <c r="M166" i="20"/>
  <c r="M165" i="20" s="1"/>
  <c r="K166" i="20"/>
  <c r="J166" i="20"/>
  <c r="J165" i="20" s="1"/>
  <c r="H166" i="20"/>
  <c r="H165" i="20" s="1"/>
  <c r="G166" i="20"/>
  <c r="F166" i="20"/>
  <c r="E166" i="20"/>
  <c r="E165" i="20" s="1"/>
  <c r="D166" i="20"/>
  <c r="K165" i="20"/>
  <c r="G165" i="20"/>
  <c r="D165" i="20"/>
  <c r="O164" i="20"/>
  <c r="L164" i="20"/>
  <c r="I164" i="20"/>
  <c r="F164" i="20"/>
  <c r="O163" i="20"/>
  <c r="L163" i="20"/>
  <c r="I163" i="20"/>
  <c r="F163" i="20"/>
  <c r="C163" i="20" s="1"/>
  <c r="O162" i="20"/>
  <c r="L162" i="20"/>
  <c r="I162" i="20"/>
  <c r="F162" i="20"/>
  <c r="O161" i="20"/>
  <c r="O160" i="20" s="1"/>
  <c r="L161" i="20"/>
  <c r="I161" i="20"/>
  <c r="F161" i="20"/>
  <c r="F160" i="20" s="1"/>
  <c r="N160" i="20"/>
  <c r="M160" i="20"/>
  <c r="L160" i="20"/>
  <c r="K160" i="20"/>
  <c r="J160" i="20"/>
  <c r="H160" i="20"/>
  <c r="G160" i="20"/>
  <c r="E160" i="20"/>
  <c r="D160" i="20"/>
  <c r="O159" i="20"/>
  <c r="L159" i="20"/>
  <c r="I159" i="20"/>
  <c r="F159" i="20"/>
  <c r="O158" i="20"/>
  <c r="L158" i="20"/>
  <c r="I158" i="20"/>
  <c r="F158" i="20"/>
  <c r="O157" i="20"/>
  <c r="L157" i="20"/>
  <c r="I157" i="20"/>
  <c r="C157" i="20" s="1"/>
  <c r="F157" i="20"/>
  <c r="O156" i="20"/>
  <c r="L156" i="20"/>
  <c r="I156" i="20"/>
  <c r="F156" i="20"/>
  <c r="O155" i="20"/>
  <c r="L155" i="20"/>
  <c r="I155" i="20"/>
  <c r="F155" i="20"/>
  <c r="C155" i="20" s="1"/>
  <c r="O154" i="20"/>
  <c r="L154" i="20"/>
  <c r="I154" i="20"/>
  <c r="F154" i="20"/>
  <c r="O153" i="20"/>
  <c r="L153" i="20"/>
  <c r="I153" i="20"/>
  <c r="F153" i="20"/>
  <c r="C153" i="20"/>
  <c r="O152" i="20"/>
  <c r="O151" i="20" s="1"/>
  <c r="L152" i="20"/>
  <c r="I152" i="20"/>
  <c r="F152" i="20"/>
  <c r="F151" i="20" s="1"/>
  <c r="N151" i="20"/>
  <c r="M151" i="20"/>
  <c r="K151" i="20"/>
  <c r="J151" i="20"/>
  <c r="I151" i="20"/>
  <c r="H151" i="20"/>
  <c r="G151" i="20"/>
  <c r="E151" i="20"/>
  <c r="D151" i="20"/>
  <c r="O150" i="20"/>
  <c r="L150" i="20"/>
  <c r="I150" i="20"/>
  <c r="C150" i="20" s="1"/>
  <c r="F150" i="20"/>
  <c r="O149" i="20"/>
  <c r="L149" i="20"/>
  <c r="I149" i="20"/>
  <c r="F149" i="20"/>
  <c r="C149" i="20" s="1"/>
  <c r="O148" i="20"/>
  <c r="L148" i="20"/>
  <c r="I148" i="20"/>
  <c r="F148" i="20"/>
  <c r="O147" i="20"/>
  <c r="L147" i="20"/>
  <c r="I147" i="20"/>
  <c r="F147" i="20"/>
  <c r="O146" i="20"/>
  <c r="L146" i="20"/>
  <c r="I146" i="20"/>
  <c r="F146" i="20"/>
  <c r="O145" i="20"/>
  <c r="O144" i="20" s="1"/>
  <c r="L145" i="20"/>
  <c r="L144" i="20" s="1"/>
  <c r="I145" i="20"/>
  <c r="C145" i="20" s="1"/>
  <c r="F145" i="20"/>
  <c r="N144" i="20"/>
  <c r="M144" i="20"/>
  <c r="K144" i="20"/>
  <c r="J144" i="20"/>
  <c r="H144" i="20"/>
  <c r="G144" i="20"/>
  <c r="E144" i="20"/>
  <c r="D144" i="20"/>
  <c r="O143" i="20"/>
  <c r="L143" i="20"/>
  <c r="I143" i="20"/>
  <c r="F143" i="20"/>
  <c r="C143" i="20" s="1"/>
  <c r="O142" i="20"/>
  <c r="L142" i="20"/>
  <c r="L141" i="20" s="1"/>
  <c r="I142" i="20"/>
  <c r="F142" i="20"/>
  <c r="O141" i="20"/>
  <c r="N141" i="20"/>
  <c r="M141" i="20"/>
  <c r="K141" i="20"/>
  <c r="J141" i="20"/>
  <c r="H141" i="20"/>
  <c r="G141" i="20"/>
  <c r="F141" i="20"/>
  <c r="E141" i="20"/>
  <c r="D141" i="20"/>
  <c r="O140" i="20"/>
  <c r="L140" i="20"/>
  <c r="I140" i="20"/>
  <c r="F140" i="20"/>
  <c r="O139" i="20"/>
  <c r="L139" i="20"/>
  <c r="I139" i="20"/>
  <c r="F139" i="20"/>
  <c r="O138" i="20"/>
  <c r="L138" i="20"/>
  <c r="I138" i="20"/>
  <c r="F138" i="20"/>
  <c r="O137" i="20"/>
  <c r="O136" i="20" s="1"/>
  <c r="L137" i="20"/>
  <c r="L136" i="20" s="1"/>
  <c r="I137" i="20"/>
  <c r="C137" i="20" s="1"/>
  <c r="F137" i="20"/>
  <c r="F136" i="20" s="1"/>
  <c r="N136" i="20"/>
  <c r="M136" i="20"/>
  <c r="K136" i="20"/>
  <c r="J136" i="20"/>
  <c r="H136" i="20"/>
  <c r="G136" i="20"/>
  <c r="E136" i="20"/>
  <c r="D136" i="20"/>
  <c r="O135" i="20"/>
  <c r="L135" i="20"/>
  <c r="I135" i="20"/>
  <c r="F135" i="20"/>
  <c r="C135" i="20" s="1"/>
  <c r="O134" i="20"/>
  <c r="L134" i="20"/>
  <c r="I134" i="20"/>
  <c r="F134" i="20"/>
  <c r="O133" i="20"/>
  <c r="L133" i="20"/>
  <c r="I133" i="20"/>
  <c r="F133" i="20"/>
  <c r="C133" i="20" s="1"/>
  <c r="O132" i="20"/>
  <c r="L132" i="20"/>
  <c r="I132" i="20"/>
  <c r="I131" i="20" s="1"/>
  <c r="F132" i="20"/>
  <c r="F131" i="20" s="1"/>
  <c r="N131" i="20"/>
  <c r="M131" i="20"/>
  <c r="M130" i="20" s="1"/>
  <c r="K131" i="20"/>
  <c r="J131" i="20"/>
  <c r="H131" i="20"/>
  <c r="H130" i="20" s="1"/>
  <c r="G131" i="20"/>
  <c r="E131" i="20"/>
  <c r="E130" i="20" s="1"/>
  <c r="D131" i="20"/>
  <c r="N130" i="20"/>
  <c r="J130" i="20"/>
  <c r="O129" i="20"/>
  <c r="O128" i="20" s="1"/>
  <c r="L129" i="20"/>
  <c r="I129" i="20"/>
  <c r="C129" i="20" s="1"/>
  <c r="F129" i="20"/>
  <c r="F128" i="20" s="1"/>
  <c r="N128" i="20"/>
  <c r="M128" i="20"/>
  <c r="L128" i="20"/>
  <c r="K128" i="20"/>
  <c r="J128" i="20"/>
  <c r="I128" i="20"/>
  <c r="H128" i="20"/>
  <c r="G128" i="20"/>
  <c r="E128" i="20"/>
  <c r="D128" i="20"/>
  <c r="O127" i="20"/>
  <c r="L127" i="20"/>
  <c r="I127" i="20"/>
  <c r="F127" i="20"/>
  <c r="C127" i="20" s="1"/>
  <c r="O126" i="20"/>
  <c r="L126" i="20"/>
  <c r="I126" i="20"/>
  <c r="F126" i="20"/>
  <c r="O125" i="20"/>
  <c r="L125" i="20"/>
  <c r="I125" i="20"/>
  <c r="D125" i="20"/>
  <c r="F125" i="20" s="1"/>
  <c r="O124" i="20"/>
  <c r="L124" i="20"/>
  <c r="I124" i="20"/>
  <c r="F124" i="20"/>
  <c r="C124" i="20" s="1"/>
  <c r="O123" i="20"/>
  <c r="L123" i="20"/>
  <c r="L122" i="20" s="1"/>
  <c r="I123" i="20"/>
  <c r="F123" i="20"/>
  <c r="O122" i="20"/>
  <c r="N122" i="20"/>
  <c r="M122" i="20"/>
  <c r="K122" i="20"/>
  <c r="J122" i="20"/>
  <c r="H122" i="20"/>
  <c r="G122" i="20"/>
  <c r="E122" i="20"/>
  <c r="O121" i="20"/>
  <c r="L121" i="20"/>
  <c r="I121" i="20"/>
  <c r="F121" i="20"/>
  <c r="C121" i="20" s="1"/>
  <c r="O120" i="20"/>
  <c r="L120" i="20"/>
  <c r="I120" i="20"/>
  <c r="F120" i="20"/>
  <c r="C120" i="20" s="1"/>
  <c r="O119" i="20"/>
  <c r="L119" i="20"/>
  <c r="I119" i="20"/>
  <c r="F119" i="20"/>
  <c r="O118" i="20"/>
  <c r="L118" i="20"/>
  <c r="I118" i="20"/>
  <c r="F118" i="20"/>
  <c r="C118" i="20" s="1"/>
  <c r="O117" i="20"/>
  <c r="O116" i="20" s="1"/>
  <c r="L117" i="20"/>
  <c r="I117" i="20"/>
  <c r="I116" i="20" s="1"/>
  <c r="F117" i="20"/>
  <c r="N116" i="20"/>
  <c r="M116" i="20"/>
  <c r="K116" i="20"/>
  <c r="J116" i="20"/>
  <c r="H116" i="20"/>
  <c r="G116" i="20"/>
  <c r="E116" i="20"/>
  <c r="D116" i="20"/>
  <c r="O115" i="20"/>
  <c r="L115" i="20"/>
  <c r="I115" i="20"/>
  <c r="F115" i="20"/>
  <c r="O114" i="20"/>
  <c r="L114" i="20"/>
  <c r="I114" i="20"/>
  <c r="F114" i="20"/>
  <c r="C114" i="20" s="1"/>
  <c r="O113" i="20"/>
  <c r="O112" i="20" s="1"/>
  <c r="L113" i="20"/>
  <c r="I113" i="20"/>
  <c r="F113" i="20"/>
  <c r="N112" i="20"/>
  <c r="M112" i="20"/>
  <c r="K112" i="20"/>
  <c r="J112" i="20"/>
  <c r="I112" i="20"/>
  <c r="H112" i="20"/>
  <c r="G112" i="20"/>
  <c r="E112" i="20"/>
  <c r="D112" i="20"/>
  <c r="O111" i="20"/>
  <c r="L111" i="20"/>
  <c r="I111" i="20"/>
  <c r="F111" i="20"/>
  <c r="O110" i="20"/>
  <c r="L110" i="20"/>
  <c r="I110" i="20"/>
  <c r="F110" i="20"/>
  <c r="C110" i="20" s="1"/>
  <c r="O109" i="20"/>
  <c r="L109" i="20"/>
  <c r="I109" i="20"/>
  <c r="F109" i="20"/>
  <c r="O108" i="20"/>
  <c r="L108" i="20"/>
  <c r="I108" i="20"/>
  <c r="F108" i="20"/>
  <c r="O107" i="20"/>
  <c r="L107" i="20"/>
  <c r="I107" i="20"/>
  <c r="C107" i="20" s="1"/>
  <c r="F107" i="20"/>
  <c r="O106" i="20"/>
  <c r="L106" i="20"/>
  <c r="I106" i="20"/>
  <c r="C106" i="20" s="1"/>
  <c r="F106" i="20"/>
  <c r="O105" i="20"/>
  <c r="L105" i="20"/>
  <c r="I105" i="20"/>
  <c r="F105" i="20"/>
  <c r="O104" i="20"/>
  <c r="L104" i="20"/>
  <c r="L103" i="20" s="1"/>
  <c r="I104" i="20"/>
  <c r="F104" i="20"/>
  <c r="N103" i="20"/>
  <c r="M103" i="20"/>
  <c r="K103" i="20"/>
  <c r="J103" i="20"/>
  <c r="H103" i="20"/>
  <c r="G103" i="20"/>
  <c r="E103" i="20"/>
  <c r="D103" i="20"/>
  <c r="O102" i="20"/>
  <c r="L102" i="20"/>
  <c r="I102" i="20"/>
  <c r="F102" i="20"/>
  <c r="C102" i="20"/>
  <c r="O101" i="20"/>
  <c r="L101" i="20"/>
  <c r="I101" i="20"/>
  <c r="F101" i="20"/>
  <c r="C101" i="20" s="1"/>
  <c r="O100" i="20"/>
  <c r="L100" i="20"/>
  <c r="I100" i="20"/>
  <c r="F100" i="20"/>
  <c r="C100" i="20" s="1"/>
  <c r="O99" i="20"/>
  <c r="L99" i="20"/>
  <c r="I99" i="20"/>
  <c r="F99" i="20"/>
  <c r="O98" i="20"/>
  <c r="L98" i="20"/>
  <c r="I98" i="20"/>
  <c r="F98" i="20"/>
  <c r="C98" i="20" s="1"/>
  <c r="O97" i="20"/>
  <c r="L97" i="20"/>
  <c r="I97" i="20"/>
  <c r="F97" i="20"/>
  <c r="O96" i="20"/>
  <c r="L96" i="20"/>
  <c r="I96" i="20"/>
  <c r="I95" i="20" s="1"/>
  <c r="F96" i="20"/>
  <c r="N95" i="20"/>
  <c r="M95" i="20"/>
  <c r="K95" i="20"/>
  <c r="J95" i="20"/>
  <c r="H95" i="20"/>
  <c r="G95" i="20"/>
  <c r="F95" i="20"/>
  <c r="E95" i="20"/>
  <c r="D95" i="20"/>
  <c r="O94" i="20"/>
  <c r="L94" i="20"/>
  <c r="I94" i="20"/>
  <c r="F94" i="20"/>
  <c r="O93" i="20"/>
  <c r="L93" i="20"/>
  <c r="I93" i="20"/>
  <c r="F93" i="20"/>
  <c r="O92" i="20"/>
  <c r="L92" i="20"/>
  <c r="I92" i="20"/>
  <c r="F92" i="20"/>
  <c r="O91" i="20"/>
  <c r="L91" i="20"/>
  <c r="I91" i="20"/>
  <c r="F91" i="20"/>
  <c r="O90" i="20"/>
  <c r="O89" i="20" s="1"/>
  <c r="L90" i="20"/>
  <c r="L89" i="20" s="1"/>
  <c r="I90" i="20"/>
  <c r="F90" i="20"/>
  <c r="F89" i="20" s="1"/>
  <c r="N89" i="20"/>
  <c r="M89" i="20"/>
  <c r="K89" i="20"/>
  <c r="J89" i="20"/>
  <c r="H89" i="20"/>
  <c r="G89" i="20"/>
  <c r="E89" i="20"/>
  <c r="D89" i="20"/>
  <c r="O88" i="20"/>
  <c r="L88" i="20"/>
  <c r="I88" i="20"/>
  <c r="F88" i="20"/>
  <c r="C88" i="20" s="1"/>
  <c r="O87" i="20"/>
  <c r="L87" i="20"/>
  <c r="I87" i="20"/>
  <c r="F87" i="20"/>
  <c r="O86" i="20"/>
  <c r="L86" i="20"/>
  <c r="I86" i="20"/>
  <c r="F86" i="20"/>
  <c r="C86" i="20" s="1"/>
  <c r="O85" i="20"/>
  <c r="O84" i="20" s="1"/>
  <c r="L85" i="20"/>
  <c r="I85" i="20"/>
  <c r="I84" i="20" s="1"/>
  <c r="F85" i="20"/>
  <c r="N84" i="20"/>
  <c r="M84" i="20"/>
  <c r="M83" i="20" s="1"/>
  <c r="K84" i="20"/>
  <c r="J84" i="20"/>
  <c r="H84" i="20"/>
  <c r="H83" i="20" s="1"/>
  <c r="G84" i="20"/>
  <c r="E84" i="20"/>
  <c r="E83" i="20" s="1"/>
  <c r="D84" i="20"/>
  <c r="N83" i="20"/>
  <c r="J83" i="20"/>
  <c r="O82" i="20"/>
  <c r="L82" i="20"/>
  <c r="I82" i="20"/>
  <c r="F82" i="20"/>
  <c r="C82" i="20" s="1"/>
  <c r="O81" i="20"/>
  <c r="O80" i="20" s="1"/>
  <c r="L81" i="20"/>
  <c r="I81" i="20"/>
  <c r="F81" i="20"/>
  <c r="N80" i="20"/>
  <c r="M80" i="20"/>
  <c r="L80" i="20"/>
  <c r="K80" i="20"/>
  <c r="J80" i="20"/>
  <c r="I80" i="20"/>
  <c r="H80" i="20"/>
  <c r="G80" i="20"/>
  <c r="E80" i="20"/>
  <c r="D80" i="20"/>
  <c r="O79" i="20"/>
  <c r="L79" i="20"/>
  <c r="I79" i="20"/>
  <c r="F79" i="20"/>
  <c r="O78" i="20"/>
  <c r="C78" i="20" s="1"/>
  <c r="L78" i="20"/>
  <c r="I78" i="20"/>
  <c r="F78" i="20"/>
  <c r="F77" i="20" s="1"/>
  <c r="N77" i="20"/>
  <c r="N76" i="20" s="1"/>
  <c r="M77" i="20"/>
  <c r="L77" i="20"/>
  <c r="L76" i="20" s="1"/>
  <c r="K77" i="20"/>
  <c r="K76" i="20" s="1"/>
  <c r="J77" i="20"/>
  <c r="H77" i="20"/>
  <c r="G77" i="20"/>
  <c r="G76" i="20" s="1"/>
  <c r="E77" i="20"/>
  <c r="E76" i="20" s="1"/>
  <c r="D77" i="20"/>
  <c r="D76" i="20" s="1"/>
  <c r="M76" i="20"/>
  <c r="J76" i="20"/>
  <c r="O74" i="20"/>
  <c r="L74" i="20"/>
  <c r="I74" i="20"/>
  <c r="F74" i="20"/>
  <c r="C74" i="20" s="1"/>
  <c r="O73" i="20"/>
  <c r="L73" i="20"/>
  <c r="I73" i="20"/>
  <c r="F73" i="20"/>
  <c r="O72" i="20"/>
  <c r="L72" i="20"/>
  <c r="I72" i="20"/>
  <c r="F72" i="20"/>
  <c r="O71" i="20"/>
  <c r="L71" i="20"/>
  <c r="I71" i="20"/>
  <c r="F71" i="20"/>
  <c r="O70" i="20"/>
  <c r="O69" i="20" s="1"/>
  <c r="L70" i="20"/>
  <c r="L69" i="20" s="1"/>
  <c r="I70" i="20"/>
  <c r="C70" i="20" s="1"/>
  <c r="F70" i="20"/>
  <c r="N69" i="20"/>
  <c r="M69" i="20"/>
  <c r="M67" i="20" s="1"/>
  <c r="K69" i="20"/>
  <c r="J69" i="20"/>
  <c r="H69" i="20"/>
  <c r="H67" i="20" s="1"/>
  <c r="G69" i="20"/>
  <c r="E69" i="20"/>
  <c r="E67" i="20" s="1"/>
  <c r="D69" i="20"/>
  <c r="D67" i="20" s="1"/>
  <c r="O68" i="20"/>
  <c r="L68" i="20"/>
  <c r="I68" i="20"/>
  <c r="F68" i="20"/>
  <c r="C68" i="20" s="1"/>
  <c r="N67" i="20"/>
  <c r="K67" i="20"/>
  <c r="J67" i="20"/>
  <c r="G67" i="20"/>
  <c r="O66" i="20"/>
  <c r="L66" i="20"/>
  <c r="I66" i="20"/>
  <c r="F66" i="20"/>
  <c r="O65" i="20"/>
  <c r="L65" i="20"/>
  <c r="I65" i="20"/>
  <c r="F65" i="20"/>
  <c r="O64" i="20"/>
  <c r="L64" i="20"/>
  <c r="I64" i="20"/>
  <c r="F64" i="20"/>
  <c r="O63" i="20"/>
  <c r="L63" i="20"/>
  <c r="I63" i="20"/>
  <c r="C63" i="20" s="1"/>
  <c r="F63" i="20"/>
  <c r="O62" i="20"/>
  <c r="L62" i="20"/>
  <c r="I62" i="20"/>
  <c r="C62" i="20" s="1"/>
  <c r="F62" i="20"/>
  <c r="O61" i="20"/>
  <c r="L61" i="20"/>
  <c r="I61" i="20"/>
  <c r="F61" i="20"/>
  <c r="O60" i="20"/>
  <c r="L60" i="20"/>
  <c r="I60" i="20"/>
  <c r="F60" i="20"/>
  <c r="O59" i="20"/>
  <c r="L59" i="20"/>
  <c r="L58" i="20" s="1"/>
  <c r="I59" i="20"/>
  <c r="F59" i="20"/>
  <c r="O58" i="20"/>
  <c r="N58" i="20"/>
  <c r="M58" i="20"/>
  <c r="K58" i="20"/>
  <c r="J58" i="20"/>
  <c r="H58" i="20"/>
  <c r="G58" i="20"/>
  <c r="E58" i="20"/>
  <c r="D58" i="20"/>
  <c r="O57" i="20"/>
  <c r="L57" i="20"/>
  <c r="I57" i="20"/>
  <c r="F57" i="20"/>
  <c r="C57" i="20" s="1"/>
  <c r="O56" i="20"/>
  <c r="L56" i="20"/>
  <c r="L55" i="20" s="1"/>
  <c r="I56" i="20"/>
  <c r="I55" i="20" s="1"/>
  <c r="F56" i="20"/>
  <c r="C56" i="20" s="1"/>
  <c r="N55" i="20"/>
  <c r="N54" i="20" s="1"/>
  <c r="N53" i="20" s="1"/>
  <c r="M55" i="20"/>
  <c r="M54" i="20" s="1"/>
  <c r="K55" i="20"/>
  <c r="J55" i="20"/>
  <c r="J54" i="20" s="1"/>
  <c r="J53" i="20" s="1"/>
  <c r="H55" i="20"/>
  <c r="H54" i="20" s="1"/>
  <c r="G55" i="20"/>
  <c r="E55" i="20"/>
  <c r="E54" i="20" s="1"/>
  <c r="D55" i="20"/>
  <c r="K54" i="20"/>
  <c r="K53" i="20" s="1"/>
  <c r="G54" i="20"/>
  <c r="G53" i="20" s="1"/>
  <c r="D54" i="20"/>
  <c r="O47" i="20"/>
  <c r="C47" i="20" s="1"/>
  <c r="O46" i="20"/>
  <c r="C46" i="20"/>
  <c r="O45" i="20"/>
  <c r="N45" i="20"/>
  <c r="M45" i="20"/>
  <c r="C45" i="20"/>
  <c r="L44" i="20"/>
  <c r="I44" i="20"/>
  <c r="F44" i="20"/>
  <c r="C44" i="20"/>
  <c r="L43" i="20"/>
  <c r="K43" i="20"/>
  <c r="J43" i="20"/>
  <c r="I43" i="20"/>
  <c r="H43" i="20"/>
  <c r="G43" i="20"/>
  <c r="F43" i="20"/>
  <c r="E43" i="20"/>
  <c r="D43" i="20"/>
  <c r="F42" i="20"/>
  <c r="C42" i="20" s="1"/>
  <c r="F41" i="20"/>
  <c r="C41" i="20" s="1"/>
  <c r="E41" i="20"/>
  <c r="D41" i="20"/>
  <c r="L40" i="20"/>
  <c r="C40" i="20" s="1"/>
  <c r="L39" i="20"/>
  <c r="C39" i="20" s="1"/>
  <c r="L38" i="20"/>
  <c r="C38" i="20" s="1"/>
  <c r="L37" i="20"/>
  <c r="C37" i="20" s="1"/>
  <c r="K36" i="20"/>
  <c r="J36" i="20"/>
  <c r="L35" i="20"/>
  <c r="C35" i="20" s="1"/>
  <c r="L34" i="20"/>
  <c r="C34" i="20"/>
  <c r="L33" i="20"/>
  <c r="K33" i="20"/>
  <c r="J33" i="20"/>
  <c r="C33" i="20"/>
  <c r="L32" i="20"/>
  <c r="L31" i="20" s="1"/>
  <c r="K31" i="20"/>
  <c r="J31" i="20"/>
  <c r="L30" i="20"/>
  <c r="C30" i="20" s="1"/>
  <c r="L29" i="20"/>
  <c r="C29" i="20" s="1"/>
  <c r="L28" i="20"/>
  <c r="C28" i="20"/>
  <c r="K27" i="20"/>
  <c r="J27" i="20"/>
  <c r="F25" i="20"/>
  <c r="C25" i="20" s="1"/>
  <c r="I24" i="20"/>
  <c r="E24" i="20"/>
  <c r="O23" i="20"/>
  <c r="L23" i="20"/>
  <c r="L21" i="20" s="1"/>
  <c r="L289" i="20" s="1"/>
  <c r="I23" i="20"/>
  <c r="F23" i="20"/>
  <c r="C23" i="20"/>
  <c r="O22" i="20"/>
  <c r="L22" i="20"/>
  <c r="I22" i="20"/>
  <c r="F22" i="20"/>
  <c r="C22" i="20" s="1"/>
  <c r="N21" i="20"/>
  <c r="N289" i="20" s="1"/>
  <c r="N288" i="20" s="1"/>
  <c r="M21" i="20"/>
  <c r="M289" i="20" s="1"/>
  <c r="M288" i="20" s="1"/>
  <c r="K21" i="20"/>
  <c r="K289" i="20" s="1"/>
  <c r="K288" i="20" s="1"/>
  <c r="J21" i="20"/>
  <c r="J289" i="20" s="1"/>
  <c r="J288" i="20" s="1"/>
  <c r="I21" i="20"/>
  <c r="I20" i="20" s="1"/>
  <c r="H21" i="20"/>
  <c r="H289" i="20" s="1"/>
  <c r="H288" i="20" s="1"/>
  <c r="G21" i="20"/>
  <c r="G289" i="20" s="1"/>
  <c r="G288" i="20" s="1"/>
  <c r="E21" i="20"/>
  <c r="E289" i="20" s="1"/>
  <c r="E288" i="20" s="1"/>
  <c r="D21" i="20"/>
  <c r="D289" i="20" s="1"/>
  <c r="D288" i="20" s="1"/>
  <c r="N20" i="20"/>
  <c r="G20" i="20"/>
  <c r="M53" i="21" l="1"/>
  <c r="E53" i="20"/>
  <c r="D53" i="20"/>
  <c r="C87" i="20"/>
  <c r="K83" i="20"/>
  <c r="C90" i="20"/>
  <c r="C94" i="20"/>
  <c r="L95" i="20"/>
  <c r="C99" i="20"/>
  <c r="O103" i="20"/>
  <c r="C111" i="20"/>
  <c r="F112" i="20"/>
  <c r="C119" i="20"/>
  <c r="C123" i="20"/>
  <c r="C126" i="20"/>
  <c r="D130" i="20"/>
  <c r="O131" i="20"/>
  <c r="O130" i="20" s="1"/>
  <c r="L131" i="20"/>
  <c r="G130" i="20"/>
  <c r="C139" i="20"/>
  <c r="C140" i="20"/>
  <c r="F144" i="20"/>
  <c r="C147" i="20"/>
  <c r="C148" i="20"/>
  <c r="C154" i="20"/>
  <c r="C159" i="20"/>
  <c r="I166" i="20"/>
  <c r="I165" i="20" s="1"/>
  <c r="C171" i="20"/>
  <c r="C172" i="20"/>
  <c r="L179" i="20"/>
  <c r="C199" i="20"/>
  <c r="C200" i="20"/>
  <c r="C207" i="20"/>
  <c r="C208" i="20"/>
  <c r="C220" i="20"/>
  <c r="I238" i="20"/>
  <c r="C238" i="20" s="1"/>
  <c r="C243" i="20"/>
  <c r="O21" i="21"/>
  <c r="C32" i="21"/>
  <c r="O45" i="21"/>
  <c r="C45" i="21" s="1"/>
  <c r="C59" i="21"/>
  <c r="C61" i="21"/>
  <c r="L69" i="21"/>
  <c r="L67" i="21" s="1"/>
  <c r="C71" i="21"/>
  <c r="C73" i="21"/>
  <c r="L77" i="21"/>
  <c r="L76" i="21" s="1"/>
  <c r="C79" i="21"/>
  <c r="M83" i="21"/>
  <c r="I95" i="21"/>
  <c r="C99" i="21"/>
  <c r="C100" i="21"/>
  <c r="C101" i="21"/>
  <c r="C111" i="21"/>
  <c r="O112" i="21"/>
  <c r="L112" i="21"/>
  <c r="C119" i="21"/>
  <c r="C120" i="21"/>
  <c r="C121" i="21"/>
  <c r="I131" i="21"/>
  <c r="C135" i="21"/>
  <c r="O136" i="21"/>
  <c r="L136" i="21"/>
  <c r="F141" i="21"/>
  <c r="O151" i="21"/>
  <c r="C159" i="21"/>
  <c r="O160" i="21"/>
  <c r="C167" i="21"/>
  <c r="C172" i="21"/>
  <c r="O179" i="21"/>
  <c r="F184" i="21"/>
  <c r="C215" i="21"/>
  <c r="J204" i="21"/>
  <c r="N230" i="21"/>
  <c r="O235" i="21"/>
  <c r="C243" i="21"/>
  <c r="C248" i="21"/>
  <c r="C249" i="21"/>
  <c r="D259" i="21"/>
  <c r="L260" i="21"/>
  <c r="C268" i="21"/>
  <c r="M270" i="21"/>
  <c r="M269" i="21" s="1"/>
  <c r="C275" i="21"/>
  <c r="L281" i="21"/>
  <c r="O283" i="21"/>
  <c r="C295" i="21"/>
  <c r="J20" i="22"/>
  <c r="F21" i="22"/>
  <c r="L31" i="22"/>
  <c r="C31" i="22" s="1"/>
  <c r="O45" i="22"/>
  <c r="D54" i="22"/>
  <c r="D53" i="22" s="1"/>
  <c r="C57" i="22"/>
  <c r="F58" i="22"/>
  <c r="L69" i="22"/>
  <c r="L67" i="22" s="1"/>
  <c r="C73" i="22"/>
  <c r="E76" i="22"/>
  <c r="J76" i="22"/>
  <c r="C78" i="22"/>
  <c r="C79" i="22"/>
  <c r="J83" i="22"/>
  <c r="I89" i="22"/>
  <c r="C94" i="22"/>
  <c r="C101" i="22"/>
  <c r="C104" i="22"/>
  <c r="O103" i="22"/>
  <c r="C113" i="22"/>
  <c r="C118" i="22"/>
  <c r="C119" i="22"/>
  <c r="M83" i="22"/>
  <c r="C132" i="22"/>
  <c r="C137" i="22"/>
  <c r="J130" i="22"/>
  <c r="C148" i="22"/>
  <c r="C157" i="22"/>
  <c r="C158" i="22"/>
  <c r="L166" i="22"/>
  <c r="L165" i="22" s="1"/>
  <c r="L175" i="22"/>
  <c r="L174" i="22" s="1"/>
  <c r="L173" i="22" s="1"/>
  <c r="C181" i="22"/>
  <c r="C182" i="22"/>
  <c r="C183" i="22"/>
  <c r="C188" i="22"/>
  <c r="C192" i="22"/>
  <c r="L205" i="22"/>
  <c r="C217" i="22"/>
  <c r="C218" i="22"/>
  <c r="C219" i="22"/>
  <c r="C228" i="22"/>
  <c r="C234" i="22"/>
  <c r="C249" i="22"/>
  <c r="C250" i="22"/>
  <c r="C265" i="22"/>
  <c r="C266" i="22"/>
  <c r="C267" i="22"/>
  <c r="O270" i="22"/>
  <c r="O269" i="22" s="1"/>
  <c r="C277" i="22"/>
  <c r="C278" i="22"/>
  <c r="C279" i="22"/>
  <c r="C282" i="22"/>
  <c r="C285" i="22"/>
  <c r="F290" i="22"/>
  <c r="K26" i="23"/>
  <c r="L36" i="23"/>
  <c r="C36" i="23" s="1"/>
  <c r="K76" i="23"/>
  <c r="K75" i="23" s="1"/>
  <c r="K52" i="23" s="1"/>
  <c r="D83" i="23"/>
  <c r="K83" i="23"/>
  <c r="C91" i="23"/>
  <c r="C92" i="23"/>
  <c r="I103" i="23"/>
  <c r="C106" i="23"/>
  <c r="C113" i="23"/>
  <c r="L116" i="23"/>
  <c r="C119" i="23"/>
  <c r="C120" i="23"/>
  <c r="C135" i="23"/>
  <c r="D130" i="23"/>
  <c r="C139" i="23"/>
  <c r="C147" i="23"/>
  <c r="I151" i="23"/>
  <c r="C154" i="23"/>
  <c r="C159" i="23"/>
  <c r="C162" i="23"/>
  <c r="C167" i="23"/>
  <c r="C172" i="23"/>
  <c r="I179" i="23"/>
  <c r="I174" i="23" s="1"/>
  <c r="I173" i="23" s="1"/>
  <c r="C182" i="23"/>
  <c r="C185" i="23"/>
  <c r="C193" i="23"/>
  <c r="F196" i="23"/>
  <c r="C203" i="23"/>
  <c r="K204" i="23"/>
  <c r="C208" i="23"/>
  <c r="C214" i="23"/>
  <c r="L216" i="23"/>
  <c r="C220" i="23"/>
  <c r="C226" i="23"/>
  <c r="C240" i="23"/>
  <c r="O238" i="23"/>
  <c r="C248" i="23"/>
  <c r="J26" i="20"/>
  <c r="C43" i="20"/>
  <c r="F55" i="20"/>
  <c r="C60" i="20"/>
  <c r="C61" i="20"/>
  <c r="C66" i="20"/>
  <c r="O67" i="20"/>
  <c r="G75" i="20"/>
  <c r="C79" i="20"/>
  <c r="L84" i="20"/>
  <c r="G83" i="20"/>
  <c r="C92" i="20"/>
  <c r="C93" i="20"/>
  <c r="O95" i="20"/>
  <c r="C104" i="20"/>
  <c r="C105" i="20"/>
  <c r="L116" i="20"/>
  <c r="C138" i="20"/>
  <c r="C146" i="20"/>
  <c r="L151" i="20"/>
  <c r="C158" i="20"/>
  <c r="C161" i="20"/>
  <c r="I196" i="20"/>
  <c r="C212" i="20"/>
  <c r="C218" i="20"/>
  <c r="C223" i="20"/>
  <c r="C224" i="20"/>
  <c r="F231" i="20"/>
  <c r="C234" i="20"/>
  <c r="F235" i="20"/>
  <c r="C245" i="20"/>
  <c r="O246" i="20"/>
  <c r="C257" i="20"/>
  <c r="O264" i="20"/>
  <c r="C271" i="20"/>
  <c r="I270" i="20"/>
  <c r="I269" i="20" s="1"/>
  <c r="C279" i="20"/>
  <c r="C296" i="20"/>
  <c r="H20" i="21"/>
  <c r="H54" i="21"/>
  <c r="H53" i="21" s="1"/>
  <c r="C60" i="21"/>
  <c r="C63" i="21"/>
  <c r="C65" i="21"/>
  <c r="I69" i="21"/>
  <c r="C72" i="21"/>
  <c r="H76" i="21"/>
  <c r="I76" i="21"/>
  <c r="O84" i="21"/>
  <c r="L84" i="21"/>
  <c r="C91" i="21"/>
  <c r="C92" i="21"/>
  <c r="C93" i="21"/>
  <c r="O103" i="21"/>
  <c r="L103" i="21"/>
  <c r="F112" i="21"/>
  <c r="C112" i="21" s="1"/>
  <c r="C123" i="21"/>
  <c r="C124" i="21"/>
  <c r="C125" i="21"/>
  <c r="F136" i="21"/>
  <c r="C136" i="21" s="1"/>
  <c r="C143" i="21"/>
  <c r="L144" i="21"/>
  <c r="C152" i="21"/>
  <c r="C153" i="21"/>
  <c r="C160" i="21"/>
  <c r="C171" i="21"/>
  <c r="M194" i="21"/>
  <c r="C199" i="21"/>
  <c r="C208" i="21"/>
  <c r="C209" i="21"/>
  <c r="C220" i="21"/>
  <c r="C221" i="21"/>
  <c r="D230" i="21"/>
  <c r="L252" i="21"/>
  <c r="L251" i="21" s="1"/>
  <c r="F260" i="21"/>
  <c r="C267" i="21"/>
  <c r="C271" i="21"/>
  <c r="E269" i="21"/>
  <c r="O272" i="21"/>
  <c r="C280" i="21"/>
  <c r="C284" i="21"/>
  <c r="C285" i="21"/>
  <c r="N20" i="22"/>
  <c r="L27" i="22"/>
  <c r="L33" i="22"/>
  <c r="C33" i="22" s="1"/>
  <c r="F43" i="22"/>
  <c r="C43" i="22" s="1"/>
  <c r="C62" i="22"/>
  <c r="C63" i="22"/>
  <c r="N53" i="22"/>
  <c r="O69" i="22"/>
  <c r="C86" i="22"/>
  <c r="C87" i="22"/>
  <c r="L89" i="22"/>
  <c r="C93" i="22"/>
  <c r="C96" i="22"/>
  <c r="C106" i="22"/>
  <c r="C107" i="22"/>
  <c r="C125" i="22"/>
  <c r="C143" i="22"/>
  <c r="C145" i="22"/>
  <c r="C146" i="22"/>
  <c r="O144" i="22"/>
  <c r="C152" i="22"/>
  <c r="C176" i="22"/>
  <c r="I179" i="22"/>
  <c r="L196" i="22"/>
  <c r="C206" i="22"/>
  <c r="C207" i="22"/>
  <c r="C221" i="22"/>
  <c r="C222" i="22"/>
  <c r="C223" i="22"/>
  <c r="C229" i="22"/>
  <c r="C241" i="22"/>
  <c r="C242" i="22"/>
  <c r="C243" i="22"/>
  <c r="C253" i="22"/>
  <c r="C254" i="22"/>
  <c r="C255" i="22"/>
  <c r="C293" i="22"/>
  <c r="C294" i="22"/>
  <c r="C295" i="22"/>
  <c r="L27" i="23"/>
  <c r="C27" i="23" s="1"/>
  <c r="L33" i="23"/>
  <c r="C33" i="23" s="1"/>
  <c r="O45" i="23"/>
  <c r="C45" i="23" s="1"/>
  <c r="C59" i="23"/>
  <c r="C60" i="23"/>
  <c r="C61" i="23"/>
  <c r="L67" i="23"/>
  <c r="C74" i="23"/>
  <c r="H75" i="23"/>
  <c r="G76" i="23"/>
  <c r="L77" i="23"/>
  <c r="L76" i="23" s="1"/>
  <c r="C79" i="23"/>
  <c r="C86" i="23"/>
  <c r="G83" i="23"/>
  <c r="I89" i="23"/>
  <c r="O95" i="23"/>
  <c r="C98" i="23"/>
  <c r="F103" i="23"/>
  <c r="O103" i="23"/>
  <c r="C110" i="23"/>
  <c r="C115" i="23"/>
  <c r="C126" i="23"/>
  <c r="M130" i="23"/>
  <c r="M75" i="23" s="1"/>
  <c r="M52" i="23" s="1"/>
  <c r="C138" i="23"/>
  <c r="C143" i="23"/>
  <c r="C146" i="23"/>
  <c r="F151" i="23"/>
  <c r="C151" i="23" s="1"/>
  <c r="O151" i="23"/>
  <c r="C158" i="23"/>
  <c r="N75" i="23"/>
  <c r="C171" i="23"/>
  <c r="N173" i="23"/>
  <c r="M174" i="23"/>
  <c r="M173" i="23" s="1"/>
  <c r="L174" i="23"/>
  <c r="L173" i="23" s="1"/>
  <c r="C179" i="23"/>
  <c r="O179" i="23"/>
  <c r="C184" i="23"/>
  <c r="C190" i="23"/>
  <c r="C202" i="23"/>
  <c r="C207" i="23"/>
  <c r="C212" i="23"/>
  <c r="C219" i="23"/>
  <c r="C224" i="23"/>
  <c r="G231" i="23"/>
  <c r="K231" i="23"/>
  <c r="C239" i="23"/>
  <c r="C244" i="23"/>
  <c r="C247" i="23"/>
  <c r="K26" i="20"/>
  <c r="L36" i="20"/>
  <c r="C36" i="20" s="1"/>
  <c r="M53" i="20"/>
  <c r="L54" i="20"/>
  <c r="C59" i="20"/>
  <c r="C64" i="20"/>
  <c r="C65" i="20"/>
  <c r="L67" i="20"/>
  <c r="F69" i="20"/>
  <c r="C72" i="20"/>
  <c r="C73" i="20"/>
  <c r="H76" i="20"/>
  <c r="F80" i="20"/>
  <c r="F84" i="20"/>
  <c r="C91" i="20"/>
  <c r="C96" i="20"/>
  <c r="C97" i="20"/>
  <c r="F103" i="20"/>
  <c r="I103" i="20"/>
  <c r="C108" i="20"/>
  <c r="C109" i="20"/>
  <c r="C115" i="20"/>
  <c r="F116" i="20"/>
  <c r="C164" i="20"/>
  <c r="N75" i="20"/>
  <c r="O166" i="20"/>
  <c r="O165" i="20" s="1"/>
  <c r="I174" i="20"/>
  <c r="L175" i="20"/>
  <c r="C183" i="20"/>
  <c r="L187" i="20"/>
  <c r="D195" i="20"/>
  <c r="D194" i="20" s="1"/>
  <c r="C197" i="20"/>
  <c r="L196" i="20"/>
  <c r="L195" i="20" s="1"/>
  <c r="C202" i="20"/>
  <c r="C210" i="20"/>
  <c r="C215" i="20"/>
  <c r="C222" i="20"/>
  <c r="M204" i="20"/>
  <c r="M195" i="20" s="1"/>
  <c r="N231" i="20"/>
  <c r="N230" i="20" s="1"/>
  <c r="C249" i="20"/>
  <c r="C254" i="20"/>
  <c r="C256" i="20"/>
  <c r="O272" i="20"/>
  <c r="O270" i="20" s="1"/>
  <c r="O269" i="20" s="1"/>
  <c r="G52" i="21"/>
  <c r="J53" i="21"/>
  <c r="J52" i="21" s="1"/>
  <c r="N53" i="21"/>
  <c r="N52" i="21" s="1"/>
  <c r="G75" i="21"/>
  <c r="C80" i="21"/>
  <c r="L116" i="21"/>
  <c r="O130" i="21"/>
  <c r="L130" i="21"/>
  <c r="C139" i="21"/>
  <c r="C140" i="21"/>
  <c r="I141" i="21"/>
  <c r="C141" i="21" s="1"/>
  <c r="F144" i="21"/>
  <c r="C144" i="21" s="1"/>
  <c r="C151" i="21"/>
  <c r="I151" i="21"/>
  <c r="C156" i="21"/>
  <c r="C157" i="21"/>
  <c r="C164" i="21"/>
  <c r="O175" i="21"/>
  <c r="O174" i="21" s="1"/>
  <c r="O173" i="21" s="1"/>
  <c r="F179" i="21"/>
  <c r="C179" i="21" s="1"/>
  <c r="D194" i="21"/>
  <c r="F196" i="21"/>
  <c r="L196" i="21"/>
  <c r="C203" i="21"/>
  <c r="C207" i="21"/>
  <c r="C212" i="21"/>
  <c r="C213" i="21"/>
  <c r="C219" i="21"/>
  <c r="C224" i="21"/>
  <c r="C225" i="21"/>
  <c r="F235" i="21"/>
  <c r="C235" i="21" s="1"/>
  <c r="C240" i="21"/>
  <c r="C241" i="21"/>
  <c r="L264" i="21"/>
  <c r="C283" i="21"/>
  <c r="J53" i="22"/>
  <c r="M75" i="22"/>
  <c r="M52" i="22" s="1"/>
  <c r="O89" i="22"/>
  <c r="I103" i="22"/>
  <c r="C111" i="22"/>
  <c r="C117" i="22"/>
  <c r="E83" i="22"/>
  <c r="F122" i="22"/>
  <c r="H75" i="22"/>
  <c r="I131" i="22"/>
  <c r="C138" i="22"/>
  <c r="C139" i="22"/>
  <c r="I144" i="22"/>
  <c r="C164" i="22"/>
  <c r="C169" i="22"/>
  <c r="C170" i="22"/>
  <c r="C171" i="22"/>
  <c r="K174" i="22"/>
  <c r="C201" i="22"/>
  <c r="C202" i="22"/>
  <c r="C203" i="22"/>
  <c r="C205" i="22"/>
  <c r="I205" i="22"/>
  <c r="I204" i="22" s="1"/>
  <c r="C209" i="22"/>
  <c r="C210" i="22"/>
  <c r="C211" i="22"/>
  <c r="L216" i="22"/>
  <c r="C225" i="22"/>
  <c r="C226" i="22"/>
  <c r="C227" i="22"/>
  <c r="F235" i="22"/>
  <c r="C245" i="22"/>
  <c r="O246" i="22"/>
  <c r="L246" i="22"/>
  <c r="I252" i="22"/>
  <c r="I251" i="22" s="1"/>
  <c r="C257" i="22"/>
  <c r="C258" i="22"/>
  <c r="J259" i="22"/>
  <c r="O259" i="22"/>
  <c r="L264" i="22"/>
  <c r="J270" i="22"/>
  <c r="J269" i="22" s="1"/>
  <c r="F283" i="22"/>
  <c r="C297" i="22"/>
  <c r="C298" i="22"/>
  <c r="D20" i="23"/>
  <c r="E20" i="23"/>
  <c r="E54" i="23"/>
  <c r="E53" i="23" s="1"/>
  <c r="J54" i="23"/>
  <c r="J53" i="23" s="1"/>
  <c r="J52" i="23" s="1"/>
  <c r="N54" i="23"/>
  <c r="N53" i="23" s="1"/>
  <c r="N52" i="23" s="1"/>
  <c r="O54" i="23"/>
  <c r="I58" i="23"/>
  <c r="C58" i="23" s="1"/>
  <c r="C63" i="23"/>
  <c r="C64" i="23"/>
  <c r="C65" i="23"/>
  <c r="O67" i="23"/>
  <c r="H53" i="23"/>
  <c r="C71" i="23"/>
  <c r="C72" i="23"/>
  <c r="I77" i="23"/>
  <c r="C82" i="23"/>
  <c r="C85" i="23"/>
  <c r="C90" i="23"/>
  <c r="F95" i="23"/>
  <c r="C102" i="23"/>
  <c r="C107" i="23"/>
  <c r="C108" i="23"/>
  <c r="I112" i="23"/>
  <c r="C112" i="23" s="1"/>
  <c r="C118" i="23"/>
  <c r="C123" i="23"/>
  <c r="C124" i="23"/>
  <c r="O122" i="23"/>
  <c r="O131" i="23"/>
  <c r="O130" i="23" s="1"/>
  <c r="C134" i="23"/>
  <c r="C137" i="23"/>
  <c r="C142" i="23"/>
  <c r="C145" i="23"/>
  <c r="O144" i="23"/>
  <c r="C150" i="23"/>
  <c r="C156" i="23"/>
  <c r="C164" i="23"/>
  <c r="J75" i="23"/>
  <c r="C170" i="23"/>
  <c r="C178" i="23"/>
  <c r="C189" i="23"/>
  <c r="O187" i="23"/>
  <c r="K195" i="23"/>
  <c r="C200" i="23"/>
  <c r="C206" i="23"/>
  <c r="C211" i="23"/>
  <c r="C218" i="23"/>
  <c r="C223" i="23"/>
  <c r="N204" i="23"/>
  <c r="H231" i="23"/>
  <c r="H230" i="23" s="1"/>
  <c r="H194" i="23" s="1"/>
  <c r="F235" i="23"/>
  <c r="C235" i="23" s="1"/>
  <c r="O235" i="23"/>
  <c r="L238" i="23"/>
  <c r="C243" i="23"/>
  <c r="C252" i="23"/>
  <c r="C263" i="23"/>
  <c r="O21" i="20"/>
  <c r="L27" i="20"/>
  <c r="C27" i="20" s="1"/>
  <c r="N52" i="20"/>
  <c r="O55" i="20"/>
  <c r="O54" i="20" s="1"/>
  <c r="H53" i="20"/>
  <c r="C71" i="20"/>
  <c r="I69" i="20"/>
  <c r="I67" i="20" s="1"/>
  <c r="L112" i="20"/>
  <c r="C134" i="20"/>
  <c r="K130" i="20"/>
  <c r="K75" i="20" s="1"/>
  <c r="K52" i="20" s="1"/>
  <c r="K51" i="20" s="1"/>
  <c r="C142" i="20"/>
  <c r="C156" i="20"/>
  <c r="C162" i="20"/>
  <c r="J75" i="20"/>
  <c r="J52" i="20" s="1"/>
  <c r="J51" i="20" s="1"/>
  <c r="C167" i="20"/>
  <c r="C168" i="20"/>
  <c r="N194" i="20"/>
  <c r="O198" i="20"/>
  <c r="O196" i="20" s="1"/>
  <c r="C214" i="20"/>
  <c r="E204" i="20"/>
  <c r="E195" i="20" s="1"/>
  <c r="J231" i="20"/>
  <c r="J230" i="20" s="1"/>
  <c r="J194" i="20" s="1"/>
  <c r="O238" i="20"/>
  <c r="O231" i="20" s="1"/>
  <c r="O260" i="20"/>
  <c r="C268" i="20"/>
  <c r="C291" i="20"/>
  <c r="C293" i="20"/>
  <c r="K26" i="21"/>
  <c r="K20" i="21" s="1"/>
  <c r="C57" i="21"/>
  <c r="I67" i="21"/>
  <c r="C87" i="21"/>
  <c r="C88" i="21"/>
  <c r="D83" i="21"/>
  <c r="C96" i="21"/>
  <c r="C97" i="21"/>
  <c r="C98" i="21"/>
  <c r="F103" i="21"/>
  <c r="C103" i="21" s="1"/>
  <c r="C107" i="21"/>
  <c r="C108" i="21"/>
  <c r="C109" i="21"/>
  <c r="C132" i="21"/>
  <c r="C133" i="21"/>
  <c r="C134" i="21"/>
  <c r="C176" i="21"/>
  <c r="C177" i="21"/>
  <c r="C183" i="21"/>
  <c r="E195" i="21"/>
  <c r="J195" i="21"/>
  <c r="J194" i="21" s="1"/>
  <c r="L216" i="21"/>
  <c r="N204" i="21"/>
  <c r="N195" i="21" s="1"/>
  <c r="C234" i="21"/>
  <c r="O231" i="21"/>
  <c r="G231" i="21"/>
  <c r="G230" i="21" s="1"/>
  <c r="G194" i="21" s="1"/>
  <c r="C239" i="21"/>
  <c r="C244" i="21"/>
  <c r="C245" i="21"/>
  <c r="C256" i="21"/>
  <c r="C257" i="21"/>
  <c r="C263" i="21"/>
  <c r="F264" i="21"/>
  <c r="H270" i="21"/>
  <c r="H269" i="21" s="1"/>
  <c r="L276" i="21"/>
  <c r="L270" i="21" s="1"/>
  <c r="L269" i="21" s="1"/>
  <c r="C291" i="21"/>
  <c r="C296" i="21"/>
  <c r="E53" i="22"/>
  <c r="H54" i="22"/>
  <c r="H53" i="22" s="1"/>
  <c r="H52" i="22" s="1"/>
  <c r="L58" i="22"/>
  <c r="L54" i="22" s="1"/>
  <c r="L53" i="22" s="1"/>
  <c r="C65" i="22"/>
  <c r="F69" i="22"/>
  <c r="C69" i="22" s="1"/>
  <c r="I67" i="22"/>
  <c r="C74" i="22"/>
  <c r="O77" i="22"/>
  <c r="O76" i="22" s="1"/>
  <c r="C81" i="22"/>
  <c r="C90" i="22"/>
  <c r="C91" i="22"/>
  <c r="C97" i="22"/>
  <c r="I95" i="22"/>
  <c r="C95" i="22" s="1"/>
  <c r="C102" i="22"/>
  <c r="C109" i="22"/>
  <c r="C129" i="22"/>
  <c r="D75" i="22"/>
  <c r="C133" i="22"/>
  <c r="N130" i="22"/>
  <c r="N75" i="22" s="1"/>
  <c r="I166" i="22"/>
  <c r="I165" i="22" s="1"/>
  <c r="I174" i="22"/>
  <c r="I173" i="22" s="1"/>
  <c r="G195" i="22"/>
  <c r="D194" i="22"/>
  <c r="H230" i="22"/>
  <c r="H194" i="22" s="1"/>
  <c r="L238" i="22"/>
  <c r="L290" i="22"/>
  <c r="J26" i="23"/>
  <c r="L54" i="23"/>
  <c r="D53" i="23"/>
  <c r="I69" i="23"/>
  <c r="I67" i="23" s="1"/>
  <c r="D75" i="23"/>
  <c r="E75" i="23"/>
  <c r="J204" i="23"/>
  <c r="J195" i="23" s="1"/>
  <c r="C257" i="23"/>
  <c r="L264" i="23"/>
  <c r="L259" i="23" s="1"/>
  <c r="C277" i="23"/>
  <c r="C279" i="23"/>
  <c r="H20" i="24"/>
  <c r="C43" i="24"/>
  <c r="J54" i="24"/>
  <c r="J53" i="24" s="1"/>
  <c r="L58" i="24"/>
  <c r="L54" i="24" s="1"/>
  <c r="L53" i="24" s="1"/>
  <c r="C64" i="24"/>
  <c r="J76" i="24"/>
  <c r="N76" i="24"/>
  <c r="F80" i="24"/>
  <c r="C80" i="24" s="1"/>
  <c r="O80" i="24"/>
  <c r="E83" i="24"/>
  <c r="F84" i="24"/>
  <c r="H83" i="24"/>
  <c r="I89" i="24"/>
  <c r="O95" i="24"/>
  <c r="L95" i="24"/>
  <c r="C104" i="24"/>
  <c r="C105" i="24"/>
  <c r="C115" i="24"/>
  <c r="O116" i="24"/>
  <c r="L116" i="24"/>
  <c r="G83" i="24"/>
  <c r="G75" i="24" s="1"/>
  <c r="I122" i="24"/>
  <c r="C127" i="24"/>
  <c r="N130" i="24"/>
  <c r="O131" i="24"/>
  <c r="L131" i="24"/>
  <c r="C139" i="24"/>
  <c r="C140" i="24"/>
  <c r="F144" i="24"/>
  <c r="F151" i="24"/>
  <c r="I151" i="24"/>
  <c r="C155" i="24"/>
  <c r="C156" i="24"/>
  <c r="C157" i="24"/>
  <c r="C163" i="24"/>
  <c r="C164" i="24"/>
  <c r="I166" i="24"/>
  <c r="I165" i="24" s="1"/>
  <c r="C171" i="24"/>
  <c r="C172" i="24"/>
  <c r="I175" i="24"/>
  <c r="O179" i="24"/>
  <c r="L179" i="24"/>
  <c r="F184" i="24"/>
  <c r="K195" i="24"/>
  <c r="C200" i="24"/>
  <c r="C201" i="24"/>
  <c r="K204" i="24"/>
  <c r="O205" i="24"/>
  <c r="C215" i="24"/>
  <c r="F216" i="24"/>
  <c r="J204" i="24"/>
  <c r="H231" i="24"/>
  <c r="O235" i="24"/>
  <c r="L238" i="24"/>
  <c r="C243" i="24"/>
  <c r="C248" i="24"/>
  <c r="C249" i="24"/>
  <c r="C255" i="24"/>
  <c r="D259" i="24"/>
  <c r="O260" i="24"/>
  <c r="L260" i="24"/>
  <c r="C268" i="24"/>
  <c r="D270" i="24"/>
  <c r="D269" i="24" s="1"/>
  <c r="M270" i="24"/>
  <c r="M269" i="24" s="1"/>
  <c r="C275" i="24"/>
  <c r="F276" i="24"/>
  <c r="L281" i="24"/>
  <c r="O283" i="24"/>
  <c r="L290" i="24"/>
  <c r="C295" i="24"/>
  <c r="J20" i="25"/>
  <c r="F21" i="25"/>
  <c r="L31" i="25"/>
  <c r="C31" i="25" s="1"/>
  <c r="C43" i="25"/>
  <c r="O45" i="25"/>
  <c r="K54" i="25"/>
  <c r="K53" i="25" s="1"/>
  <c r="C56" i="25"/>
  <c r="C61" i="25"/>
  <c r="C66" i="25"/>
  <c r="C68" i="25"/>
  <c r="L69" i="25"/>
  <c r="L67" i="25" s="1"/>
  <c r="C73" i="25"/>
  <c r="M76" i="25"/>
  <c r="C82" i="25"/>
  <c r="G83" i="25"/>
  <c r="C85" i="25"/>
  <c r="O89" i="25"/>
  <c r="O83" i="25" s="1"/>
  <c r="F95" i="25"/>
  <c r="C98" i="25"/>
  <c r="C99" i="25"/>
  <c r="C105" i="25"/>
  <c r="C109" i="25"/>
  <c r="L112" i="25"/>
  <c r="O116" i="25"/>
  <c r="O136" i="25"/>
  <c r="I141" i="25"/>
  <c r="C147" i="25"/>
  <c r="C148" i="25"/>
  <c r="C149" i="25"/>
  <c r="C159" i="25"/>
  <c r="E174" i="25"/>
  <c r="E173" i="25" s="1"/>
  <c r="I175" i="25"/>
  <c r="L179" i="25"/>
  <c r="N187" i="25"/>
  <c r="J53" i="27"/>
  <c r="L288" i="24"/>
  <c r="M53" i="24"/>
  <c r="C57" i="24"/>
  <c r="O76" i="24"/>
  <c r="D83" i="24"/>
  <c r="C107" i="24"/>
  <c r="C108" i="24"/>
  <c r="C109" i="24"/>
  <c r="C116" i="24"/>
  <c r="C132" i="24"/>
  <c r="C133" i="24"/>
  <c r="C147" i="24"/>
  <c r="C148" i="24"/>
  <c r="C149" i="24"/>
  <c r="C159" i="24"/>
  <c r="I187" i="24"/>
  <c r="M194" i="24"/>
  <c r="C199" i="24"/>
  <c r="F205" i="24"/>
  <c r="C208" i="24"/>
  <c r="C209" i="24"/>
  <c r="C220" i="24"/>
  <c r="C221" i="24"/>
  <c r="C227" i="24"/>
  <c r="C228" i="24"/>
  <c r="C229" i="24"/>
  <c r="C232" i="24"/>
  <c r="D230" i="24"/>
  <c r="C236" i="24"/>
  <c r="C237" i="24"/>
  <c r="L252" i="24"/>
  <c r="L251" i="24" s="1"/>
  <c r="F260" i="24"/>
  <c r="C267" i="24"/>
  <c r="C271" i="24"/>
  <c r="O272" i="24"/>
  <c r="O270" i="24" s="1"/>
  <c r="O269" i="24" s="1"/>
  <c r="C280" i="24"/>
  <c r="C284" i="24"/>
  <c r="C285" i="24"/>
  <c r="G52" i="25"/>
  <c r="G51" i="25" s="1"/>
  <c r="L58" i="25"/>
  <c r="L54" i="25" s="1"/>
  <c r="L53" i="25" s="1"/>
  <c r="C65" i="25"/>
  <c r="N53" i="25"/>
  <c r="O69" i="25"/>
  <c r="O77" i="25"/>
  <c r="O76" i="25" s="1"/>
  <c r="C81" i="25"/>
  <c r="E83" i="25"/>
  <c r="C90" i="25"/>
  <c r="C91" i="25"/>
  <c r="C97" i="25"/>
  <c r="C102" i="25"/>
  <c r="C121" i="25"/>
  <c r="C123" i="25"/>
  <c r="C125" i="25"/>
  <c r="N130" i="25"/>
  <c r="N75" i="25" s="1"/>
  <c r="L131" i="25"/>
  <c r="C139" i="25"/>
  <c r="L141" i="25"/>
  <c r="I144" i="25"/>
  <c r="C171" i="25"/>
  <c r="M174" i="25"/>
  <c r="C181" i="25"/>
  <c r="G259" i="23"/>
  <c r="M259" i="23"/>
  <c r="M230" i="23" s="1"/>
  <c r="C265" i="23"/>
  <c r="C267" i="23"/>
  <c r="J270" i="23"/>
  <c r="J269" i="23" s="1"/>
  <c r="C293" i="23"/>
  <c r="C295" i="23"/>
  <c r="K26" i="24"/>
  <c r="C59" i="24"/>
  <c r="C61" i="24"/>
  <c r="C71" i="24"/>
  <c r="C73" i="24"/>
  <c r="L76" i="24"/>
  <c r="C79" i="24"/>
  <c r="M83" i="24"/>
  <c r="M75" i="24" s="1"/>
  <c r="O89" i="24"/>
  <c r="F95" i="24"/>
  <c r="I95" i="24"/>
  <c r="C99" i="24"/>
  <c r="C100" i="24"/>
  <c r="C101" i="24"/>
  <c r="C111" i="24"/>
  <c r="O112" i="24"/>
  <c r="L112" i="24"/>
  <c r="C119" i="24"/>
  <c r="C120" i="24"/>
  <c r="C121" i="24"/>
  <c r="C128" i="24"/>
  <c r="F131" i="24"/>
  <c r="I131" i="24"/>
  <c r="I130" i="24" s="1"/>
  <c r="C135" i="24"/>
  <c r="D130" i="24"/>
  <c r="O136" i="24"/>
  <c r="L136" i="24"/>
  <c r="F141" i="24"/>
  <c r="O151" i="24"/>
  <c r="L151" i="24"/>
  <c r="O160" i="24"/>
  <c r="O175" i="24"/>
  <c r="O174" i="24" s="1"/>
  <c r="O173" i="24" s="1"/>
  <c r="L175" i="24"/>
  <c r="L174" i="24" s="1"/>
  <c r="L173" i="24" s="1"/>
  <c r="F179" i="24"/>
  <c r="I179" i="24"/>
  <c r="C183" i="24"/>
  <c r="O188" i="24"/>
  <c r="D194" i="24"/>
  <c r="L196" i="24"/>
  <c r="C203" i="24"/>
  <c r="C207" i="24"/>
  <c r="C212" i="24"/>
  <c r="C213" i="24"/>
  <c r="C219" i="24"/>
  <c r="C224" i="24"/>
  <c r="C225" i="24"/>
  <c r="F235" i="24"/>
  <c r="C235" i="24" s="1"/>
  <c r="C240" i="24"/>
  <c r="C241" i="24"/>
  <c r="F252" i="24"/>
  <c r="L264" i="24"/>
  <c r="C283" i="24"/>
  <c r="J53" i="25"/>
  <c r="G75" i="25"/>
  <c r="J75" i="25"/>
  <c r="C78" i="25"/>
  <c r="C79" i="25"/>
  <c r="I89" i="25"/>
  <c r="C89" i="25" s="1"/>
  <c r="C94" i="25"/>
  <c r="C101" i="25"/>
  <c r="C104" i="25"/>
  <c r="O112" i="25"/>
  <c r="C120" i="25"/>
  <c r="D130" i="25"/>
  <c r="D75" i="25" s="1"/>
  <c r="J130" i="25"/>
  <c r="C133" i="25"/>
  <c r="L144" i="25"/>
  <c r="C153" i="25"/>
  <c r="L166" i="25"/>
  <c r="L165" i="25" s="1"/>
  <c r="N173" i="25"/>
  <c r="O175" i="25"/>
  <c r="L175" i="25"/>
  <c r="L174" i="25" s="1"/>
  <c r="L173" i="25" s="1"/>
  <c r="I179" i="25"/>
  <c r="C183" i="25"/>
  <c r="K187" i="25"/>
  <c r="L283" i="23"/>
  <c r="C65" i="24"/>
  <c r="C72" i="24"/>
  <c r="H75" i="24"/>
  <c r="I76" i="24"/>
  <c r="L84" i="24"/>
  <c r="C93" i="24"/>
  <c r="L144" i="24"/>
  <c r="C176" i="24"/>
  <c r="C177" i="24"/>
  <c r="J195" i="24"/>
  <c r="J194" i="24" s="1"/>
  <c r="L216" i="24"/>
  <c r="L204" i="24" s="1"/>
  <c r="L195" i="24" s="1"/>
  <c r="N204" i="24"/>
  <c r="N195" i="24" s="1"/>
  <c r="G230" i="24"/>
  <c r="G194" i="24" s="1"/>
  <c r="O231" i="24"/>
  <c r="C263" i="24"/>
  <c r="L276" i="24"/>
  <c r="L270" i="24" s="1"/>
  <c r="L269" i="24" s="1"/>
  <c r="C291" i="24"/>
  <c r="C296" i="24"/>
  <c r="C44" i="25"/>
  <c r="D53" i="25"/>
  <c r="C62" i="25"/>
  <c r="C63" i="25"/>
  <c r="I67" i="25"/>
  <c r="C74" i="25"/>
  <c r="L136" i="25"/>
  <c r="D195" i="25"/>
  <c r="D194" i="25" s="1"/>
  <c r="F196" i="25"/>
  <c r="L196" i="25"/>
  <c r="I205" i="25"/>
  <c r="I204" i="25" s="1"/>
  <c r="C212" i="25"/>
  <c r="C213" i="25"/>
  <c r="C219" i="25"/>
  <c r="C224" i="25"/>
  <c r="C225" i="25"/>
  <c r="F235" i="25"/>
  <c r="C240" i="25"/>
  <c r="C241" i="25"/>
  <c r="L246" i="25"/>
  <c r="F252" i="25"/>
  <c r="L264" i="25"/>
  <c r="F272" i="25"/>
  <c r="C279" i="25"/>
  <c r="F283" i="25"/>
  <c r="C292" i="25"/>
  <c r="C293" i="25"/>
  <c r="C24" i="26"/>
  <c r="L36" i="26"/>
  <c r="C36" i="26" s="1"/>
  <c r="G20" i="26"/>
  <c r="H53" i="26"/>
  <c r="H52" i="26" s="1"/>
  <c r="C57" i="26"/>
  <c r="F58" i="26"/>
  <c r="J53" i="26"/>
  <c r="C70" i="26"/>
  <c r="C71" i="26"/>
  <c r="M76" i="26"/>
  <c r="M75" i="26" s="1"/>
  <c r="C82" i="26"/>
  <c r="G83" i="26"/>
  <c r="C85" i="26"/>
  <c r="O89" i="26"/>
  <c r="C98" i="26"/>
  <c r="C99" i="26"/>
  <c r="C105" i="26"/>
  <c r="C110" i="26"/>
  <c r="C111" i="26"/>
  <c r="C121" i="26"/>
  <c r="C129" i="26"/>
  <c r="H75" i="26"/>
  <c r="C133" i="26"/>
  <c r="J130" i="26"/>
  <c r="O160" i="26"/>
  <c r="O174" i="26"/>
  <c r="L198" i="26"/>
  <c r="L205" i="26"/>
  <c r="C212" i="26"/>
  <c r="C224" i="26"/>
  <c r="C232" i="26"/>
  <c r="O231" i="26"/>
  <c r="C236" i="26"/>
  <c r="C239" i="26"/>
  <c r="C249" i="26"/>
  <c r="C250" i="26"/>
  <c r="O252" i="26"/>
  <c r="O251" i="26" s="1"/>
  <c r="F260" i="26"/>
  <c r="O264" i="26"/>
  <c r="D53" i="27"/>
  <c r="O58" i="27"/>
  <c r="C66" i="27"/>
  <c r="C74" i="27"/>
  <c r="G130" i="27"/>
  <c r="I141" i="27"/>
  <c r="C147" i="27"/>
  <c r="C148" i="27"/>
  <c r="C159" i="27"/>
  <c r="F174" i="27"/>
  <c r="H173" i="27"/>
  <c r="C184" i="27"/>
  <c r="C190" i="27"/>
  <c r="D195" i="27"/>
  <c r="G194" i="27"/>
  <c r="I196" i="27"/>
  <c r="I204" i="27"/>
  <c r="C211" i="27"/>
  <c r="C212" i="27"/>
  <c r="I216" i="27"/>
  <c r="C223" i="27"/>
  <c r="C224" i="27"/>
  <c r="E230" i="27"/>
  <c r="J231" i="27"/>
  <c r="J230" i="27" s="1"/>
  <c r="C239" i="27"/>
  <c r="C240" i="27"/>
  <c r="O238" i="27"/>
  <c r="I246" i="27"/>
  <c r="C246" i="27" s="1"/>
  <c r="C254" i="27"/>
  <c r="I264" i="27"/>
  <c r="C275" i="27"/>
  <c r="C278" i="27"/>
  <c r="O290" i="27"/>
  <c r="K26" i="28"/>
  <c r="E75" i="28"/>
  <c r="L95" i="28"/>
  <c r="J83" i="28"/>
  <c r="J75" i="28" s="1"/>
  <c r="J195" i="25"/>
  <c r="L216" i="25"/>
  <c r="N204" i="25"/>
  <c r="N195" i="25" s="1"/>
  <c r="C234" i="25"/>
  <c r="C239" i="25"/>
  <c r="C244" i="25"/>
  <c r="C245" i="25"/>
  <c r="C257" i="25"/>
  <c r="C263" i="25"/>
  <c r="F264" i="25"/>
  <c r="L276" i="25"/>
  <c r="L270" i="25" s="1"/>
  <c r="L269" i="25" s="1"/>
  <c r="C44" i="26"/>
  <c r="D53" i="26"/>
  <c r="O77" i="26"/>
  <c r="O76" i="26" s="1"/>
  <c r="C81" i="26"/>
  <c r="E83" i="26"/>
  <c r="C90" i="26"/>
  <c r="C91" i="26"/>
  <c r="C102" i="26"/>
  <c r="C114" i="26"/>
  <c r="C115" i="26"/>
  <c r="C126" i="26"/>
  <c r="C127" i="26"/>
  <c r="D75" i="26"/>
  <c r="C139" i="26"/>
  <c r="C146" i="26"/>
  <c r="C149" i="26"/>
  <c r="C159" i="26"/>
  <c r="C162" i="26"/>
  <c r="C177" i="26"/>
  <c r="C199" i="26"/>
  <c r="O196" i="26"/>
  <c r="C218" i="26"/>
  <c r="K204" i="26"/>
  <c r="K195" i="26" s="1"/>
  <c r="K194" i="26" s="1"/>
  <c r="K230" i="26"/>
  <c r="L231" i="26"/>
  <c r="C241" i="26"/>
  <c r="C242" i="26"/>
  <c r="C248" i="26"/>
  <c r="C253" i="26"/>
  <c r="C254" i="26"/>
  <c r="M259" i="26"/>
  <c r="C265" i="26"/>
  <c r="C266" i="26"/>
  <c r="C273" i="26"/>
  <c r="C274" i="26"/>
  <c r="C291" i="26"/>
  <c r="O21" i="27"/>
  <c r="L27" i="27"/>
  <c r="C27" i="27" s="1"/>
  <c r="C44" i="27"/>
  <c r="E54" i="27"/>
  <c r="E53" i="27" s="1"/>
  <c r="E52" i="27" s="1"/>
  <c r="O55" i="27"/>
  <c r="F58" i="27"/>
  <c r="I58" i="27"/>
  <c r="I54" i="27" s="1"/>
  <c r="I53" i="27" s="1"/>
  <c r="C63" i="27"/>
  <c r="C64" i="27"/>
  <c r="K53" i="27"/>
  <c r="C71" i="27"/>
  <c r="C72" i="27"/>
  <c r="J76" i="27"/>
  <c r="J75" i="27" s="1"/>
  <c r="C85" i="27"/>
  <c r="C90" i="27"/>
  <c r="F95" i="27"/>
  <c r="C102" i="27"/>
  <c r="C107" i="27"/>
  <c r="C108" i="27"/>
  <c r="C117" i="27"/>
  <c r="C127" i="27"/>
  <c r="C139" i="27"/>
  <c r="C140" i="27"/>
  <c r="I144" i="27"/>
  <c r="C158" i="27"/>
  <c r="C161" i="27"/>
  <c r="C172" i="27"/>
  <c r="I175" i="27"/>
  <c r="I174" i="27" s="1"/>
  <c r="I173" i="27" s="1"/>
  <c r="C178" i="27"/>
  <c r="D173" i="27"/>
  <c r="L196" i="27"/>
  <c r="C206" i="27"/>
  <c r="C215" i="27"/>
  <c r="M204" i="27"/>
  <c r="M195" i="27" s="1"/>
  <c r="M194" i="27" s="1"/>
  <c r="M51" i="27" s="1"/>
  <c r="L259" i="27"/>
  <c r="C277" i="27"/>
  <c r="C23" i="28"/>
  <c r="C32" i="28"/>
  <c r="L33" i="28"/>
  <c r="C33" i="28" s="1"/>
  <c r="M53" i="28"/>
  <c r="C64" i="28"/>
  <c r="L67" i="28"/>
  <c r="C74" i="28"/>
  <c r="C82" i="28"/>
  <c r="C94" i="28"/>
  <c r="C107" i="28"/>
  <c r="C108" i="28"/>
  <c r="C114" i="28"/>
  <c r="C117" i="28"/>
  <c r="F122" i="28"/>
  <c r="C127" i="28"/>
  <c r="C199" i="25"/>
  <c r="C200" i="25"/>
  <c r="C201" i="25"/>
  <c r="O205" i="25"/>
  <c r="C215" i="25"/>
  <c r="F216" i="25"/>
  <c r="J204" i="25"/>
  <c r="O235" i="25"/>
  <c r="O231" i="25" s="1"/>
  <c r="O230" i="25" s="1"/>
  <c r="C243" i="25"/>
  <c r="C248" i="25"/>
  <c r="C249" i="25"/>
  <c r="C255" i="25"/>
  <c r="L260" i="25"/>
  <c r="C275" i="25"/>
  <c r="F276" i="25"/>
  <c r="O283" i="25"/>
  <c r="C295" i="25"/>
  <c r="J20" i="26"/>
  <c r="F21" i="26"/>
  <c r="C43" i="26"/>
  <c r="O45" i="26"/>
  <c r="K54" i="26"/>
  <c r="K53" i="26" s="1"/>
  <c r="C56" i="26"/>
  <c r="C61" i="26"/>
  <c r="C66" i="26"/>
  <c r="L69" i="26"/>
  <c r="L67" i="26" s="1"/>
  <c r="C73" i="26"/>
  <c r="E76" i="26"/>
  <c r="J76" i="26"/>
  <c r="C78" i="26"/>
  <c r="C79" i="26"/>
  <c r="J83" i="26"/>
  <c r="F89" i="26"/>
  <c r="I89" i="26"/>
  <c r="C94" i="26"/>
  <c r="C101" i="26"/>
  <c r="C104" i="26"/>
  <c r="O103" i="26"/>
  <c r="C113" i="26"/>
  <c r="C118" i="26"/>
  <c r="C119" i="26"/>
  <c r="C125" i="26"/>
  <c r="C132" i="26"/>
  <c r="C138" i="26"/>
  <c r="L151" i="26"/>
  <c r="C158" i="26"/>
  <c r="L166" i="26"/>
  <c r="L165" i="26" s="1"/>
  <c r="C176" i="26"/>
  <c r="O184" i="26"/>
  <c r="O188" i="26"/>
  <c r="O187" i="26" s="1"/>
  <c r="C201" i="26"/>
  <c r="C202" i="26"/>
  <c r="C210" i="26"/>
  <c r="C222" i="26"/>
  <c r="G204" i="26"/>
  <c r="G195" i="26" s="1"/>
  <c r="C228" i="26"/>
  <c r="H231" i="26"/>
  <c r="H230" i="26" s="1"/>
  <c r="C240" i="26"/>
  <c r="C245" i="26"/>
  <c r="I252" i="26"/>
  <c r="I251" i="26" s="1"/>
  <c r="C257" i="26"/>
  <c r="C258" i="26"/>
  <c r="O260" i="26"/>
  <c r="I264" i="26"/>
  <c r="I259" i="26" s="1"/>
  <c r="C271" i="26"/>
  <c r="C280" i="26"/>
  <c r="C284" i="26"/>
  <c r="C293" i="26"/>
  <c r="C294" i="26"/>
  <c r="C22" i="27"/>
  <c r="C23" i="27"/>
  <c r="L36" i="27"/>
  <c r="C36" i="27" s="1"/>
  <c r="D20" i="27"/>
  <c r="H20" i="27"/>
  <c r="C43" i="27"/>
  <c r="F55" i="27"/>
  <c r="L58" i="27"/>
  <c r="L54" i="27" s="1"/>
  <c r="G53" i="27"/>
  <c r="I69" i="27"/>
  <c r="I67" i="27" s="1"/>
  <c r="C79" i="27"/>
  <c r="C87" i="27"/>
  <c r="C88" i="27"/>
  <c r="C94" i="27"/>
  <c r="C99" i="27"/>
  <c r="C100" i="27"/>
  <c r="C111" i="27"/>
  <c r="C120" i="27"/>
  <c r="N83" i="27"/>
  <c r="N75" i="27" s="1"/>
  <c r="C126" i="27"/>
  <c r="C129" i="27"/>
  <c r="O131" i="27"/>
  <c r="I136" i="27"/>
  <c r="C146" i="27"/>
  <c r="C164" i="27"/>
  <c r="C171" i="27"/>
  <c r="O175" i="27"/>
  <c r="C183" i="27"/>
  <c r="C186" i="27"/>
  <c r="C202" i="27"/>
  <c r="C210" i="27"/>
  <c r="C222" i="27"/>
  <c r="E204" i="27"/>
  <c r="E195" i="27" s="1"/>
  <c r="C234" i="27"/>
  <c r="F235" i="27"/>
  <c r="F231" i="27" s="1"/>
  <c r="I260" i="27"/>
  <c r="C265" i="27"/>
  <c r="C282" i="27"/>
  <c r="K76" i="28"/>
  <c r="K83" i="28"/>
  <c r="C85" i="28"/>
  <c r="C100" i="28"/>
  <c r="C119" i="28"/>
  <c r="C120" i="28"/>
  <c r="L204" i="25"/>
  <c r="C209" i="25"/>
  <c r="L252" i="25"/>
  <c r="L251" i="25" s="1"/>
  <c r="C267" i="25"/>
  <c r="C271" i="25"/>
  <c r="O270" i="25"/>
  <c r="O269" i="25" s="1"/>
  <c r="C285" i="25"/>
  <c r="L54" i="26"/>
  <c r="L53" i="26" s="1"/>
  <c r="L58" i="26"/>
  <c r="C65" i="26"/>
  <c r="F67" i="26"/>
  <c r="N53" i="26"/>
  <c r="O69" i="26"/>
  <c r="C107" i="26"/>
  <c r="L122" i="26"/>
  <c r="C122" i="26" s="1"/>
  <c r="L130" i="26"/>
  <c r="N130" i="26"/>
  <c r="N75" i="26" s="1"/>
  <c r="C164" i="26"/>
  <c r="I205" i="26"/>
  <c r="C225" i="26"/>
  <c r="C226" i="26"/>
  <c r="G230" i="26"/>
  <c r="M230" i="26"/>
  <c r="D231" i="26"/>
  <c r="D230" i="26" s="1"/>
  <c r="D194" i="26" s="1"/>
  <c r="L270" i="26"/>
  <c r="L269" i="26" s="1"/>
  <c r="C278" i="26"/>
  <c r="O276" i="26"/>
  <c r="C276" i="26" s="1"/>
  <c r="C292" i="26"/>
  <c r="I290" i="26"/>
  <c r="C297" i="26"/>
  <c r="C298" i="26"/>
  <c r="G20" i="27"/>
  <c r="J26" i="27"/>
  <c r="G75" i="27"/>
  <c r="I84" i="27"/>
  <c r="C91" i="27"/>
  <c r="C92" i="27"/>
  <c r="O103" i="27"/>
  <c r="C106" i="27"/>
  <c r="C124" i="27"/>
  <c r="C138" i="27"/>
  <c r="K130" i="27"/>
  <c r="C145" i="27"/>
  <c r="C150" i="27"/>
  <c r="C155" i="27"/>
  <c r="C163" i="27"/>
  <c r="C170" i="27"/>
  <c r="C182" i="27"/>
  <c r="C219" i="27"/>
  <c r="C220" i="27"/>
  <c r="C226" i="27"/>
  <c r="C227" i="27"/>
  <c r="N231" i="27"/>
  <c r="N230" i="27" s="1"/>
  <c r="C242" i="27"/>
  <c r="C247" i="27"/>
  <c r="C248" i="27"/>
  <c r="O246" i="27"/>
  <c r="I252" i="27"/>
  <c r="I251" i="27" s="1"/>
  <c r="C262" i="27"/>
  <c r="C267" i="27"/>
  <c r="C268" i="27"/>
  <c r="L270" i="27"/>
  <c r="I276" i="27"/>
  <c r="C294" i="27"/>
  <c r="C24" i="28"/>
  <c r="C44" i="28"/>
  <c r="O58" i="28"/>
  <c r="C66" i="28"/>
  <c r="G76" i="28"/>
  <c r="C81" i="28"/>
  <c r="C87" i="28"/>
  <c r="C88" i="28"/>
  <c r="O89" i="28"/>
  <c r="M83" i="28"/>
  <c r="M75" i="28" s="1"/>
  <c r="C113" i="28"/>
  <c r="C118" i="28"/>
  <c r="I116" i="28"/>
  <c r="N83" i="28"/>
  <c r="N75" i="28" s="1"/>
  <c r="C126" i="28"/>
  <c r="C134" i="28"/>
  <c r="L136" i="28"/>
  <c r="C139" i="28"/>
  <c r="C140" i="28"/>
  <c r="C142" i="28"/>
  <c r="L144" i="28"/>
  <c r="C147" i="28"/>
  <c r="C148" i="28"/>
  <c r="C159" i="28"/>
  <c r="C167" i="28"/>
  <c r="C168" i="28"/>
  <c r="O166" i="28"/>
  <c r="O165" i="28" s="1"/>
  <c r="E174" i="28"/>
  <c r="E173" i="28" s="1"/>
  <c r="F175" i="28"/>
  <c r="C186" i="28"/>
  <c r="C190" i="28"/>
  <c r="C202" i="28"/>
  <c r="C210" i="28"/>
  <c r="C217" i="28"/>
  <c r="C222" i="28"/>
  <c r="E204" i="28"/>
  <c r="E195" i="28" s="1"/>
  <c r="C234" i="28"/>
  <c r="C242" i="28"/>
  <c r="C253" i="28"/>
  <c r="C271" i="28"/>
  <c r="C277" i="28"/>
  <c r="C281" i="28"/>
  <c r="C282" i="28"/>
  <c r="O290" i="28"/>
  <c r="H20" i="29"/>
  <c r="C23" i="29"/>
  <c r="E54" i="29"/>
  <c r="J53" i="29"/>
  <c r="C59" i="29"/>
  <c r="C68" i="29"/>
  <c r="D53" i="29"/>
  <c r="C71" i="29"/>
  <c r="L77" i="29"/>
  <c r="L76" i="29" s="1"/>
  <c r="I76" i="29"/>
  <c r="C93" i="29"/>
  <c r="C94" i="29"/>
  <c r="C107" i="29"/>
  <c r="C129" i="29"/>
  <c r="C133" i="29"/>
  <c r="C139" i="29"/>
  <c r="C145" i="29"/>
  <c r="C150" i="29"/>
  <c r="C157" i="29"/>
  <c r="C171" i="29"/>
  <c r="C181" i="29"/>
  <c r="D194" i="29"/>
  <c r="C197" i="29"/>
  <c r="C209" i="29"/>
  <c r="C214" i="29"/>
  <c r="C215" i="29"/>
  <c r="C225" i="29"/>
  <c r="L238" i="29"/>
  <c r="I276" i="29"/>
  <c r="C129" i="28"/>
  <c r="F131" i="28"/>
  <c r="I136" i="28"/>
  <c r="I144" i="28"/>
  <c r="O151" i="28"/>
  <c r="C154" i="28"/>
  <c r="C162" i="28"/>
  <c r="I166" i="28"/>
  <c r="I165" i="28" s="1"/>
  <c r="C171" i="28"/>
  <c r="C172" i="28"/>
  <c r="O179" i="28"/>
  <c r="C182" i="28"/>
  <c r="C185" i="28"/>
  <c r="C189" i="28"/>
  <c r="C193" i="28"/>
  <c r="C199" i="28"/>
  <c r="C200" i="28"/>
  <c r="C207" i="28"/>
  <c r="C208" i="28"/>
  <c r="C214" i="28"/>
  <c r="C219" i="28"/>
  <c r="C220" i="28"/>
  <c r="C226" i="28"/>
  <c r="C227" i="28"/>
  <c r="M231" i="28"/>
  <c r="M230" i="28" s="1"/>
  <c r="C244" i="28"/>
  <c r="D231" i="28"/>
  <c r="C254" i="28"/>
  <c r="G259" i="28"/>
  <c r="C268" i="28"/>
  <c r="C278" i="28"/>
  <c r="C291" i="28"/>
  <c r="C297" i="28"/>
  <c r="L31" i="29"/>
  <c r="C31" i="29" s="1"/>
  <c r="E20" i="29"/>
  <c r="C56" i="29"/>
  <c r="C57" i="29"/>
  <c r="C63" i="29"/>
  <c r="C70" i="29"/>
  <c r="O69" i="29"/>
  <c r="O67" i="29" s="1"/>
  <c r="O53" i="29" s="1"/>
  <c r="M76" i="29"/>
  <c r="C87" i="29"/>
  <c r="M83" i="29"/>
  <c r="M75" i="29" s="1"/>
  <c r="I103" i="29"/>
  <c r="C109" i="29"/>
  <c r="C110" i="29"/>
  <c r="C111" i="29"/>
  <c r="C126" i="29"/>
  <c r="C127" i="29"/>
  <c r="C137" i="29"/>
  <c r="O141" i="29"/>
  <c r="C141" i="29" s="1"/>
  <c r="C149" i="29"/>
  <c r="C152" i="29"/>
  <c r="C162" i="29"/>
  <c r="C163" i="29"/>
  <c r="C169" i="29"/>
  <c r="C178" i="29"/>
  <c r="C186" i="29"/>
  <c r="O187" i="29"/>
  <c r="C202" i="29"/>
  <c r="C203" i="29"/>
  <c r="C219" i="29"/>
  <c r="F231" i="29"/>
  <c r="E231" i="29"/>
  <c r="E230" i="29" s="1"/>
  <c r="C238" i="29"/>
  <c r="C258" i="29"/>
  <c r="I260" i="29"/>
  <c r="C266" i="29"/>
  <c r="C267" i="29"/>
  <c r="O270" i="29"/>
  <c r="O269" i="29" s="1"/>
  <c r="C277" i="29"/>
  <c r="C293" i="29"/>
  <c r="C298" i="29"/>
  <c r="C128" i="28"/>
  <c r="K130" i="28"/>
  <c r="C184" i="28"/>
  <c r="I196" i="28"/>
  <c r="I204" i="28"/>
  <c r="C211" i="28"/>
  <c r="C212" i="28"/>
  <c r="I216" i="28"/>
  <c r="C223" i="28"/>
  <c r="C224" i="28"/>
  <c r="G231" i="28"/>
  <c r="G230" i="28" s="1"/>
  <c r="G194" i="28" s="1"/>
  <c r="C237" i="28"/>
  <c r="C245" i="28"/>
  <c r="C249" i="28"/>
  <c r="C256" i="28"/>
  <c r="C258" i="28"/>
  <c r="N259" i="28"/>
  <c r="C261" i="28"/>
  <c r="C272" i="28"/>
  <c r="F283" i="28"/>
  <c r="C295" i="28"/>
  <c r="C22" i="29"/>
  <c r="C28" i="29"/>
  <c r="L33" i="29"/>
  <c r="C33" i="29" s="1"/>
  <c r="C37" i="29"/>
  <c r="C42" i="29"/>
  <c r="C43" i="29"/>
  <c r="M52" i="29"/>
  <c r="C60" i="29"/>
  <c r="C61" i="29"/>
  <c r="K76" i="29"/>
  <c r="K75" i="29" s="1"/>
  <c r="D75" i="29"/>
  <c r="I84" i="29"/>
  <c r="O89" i="29"/>
  <c r="C98" i="29"/>
  <c r="C99" i="29"/>
  <c r="L103" i="29"/>
  <c r="O116" i="29"/>
  <c r="C125" i="29"/>
  <c r="O130" i="29"/>
  <c r="N130" i="29"/>
  <c r="N75" i="29" s="1"/>
  <c r="C155" i="29"/>
  <c r="L166" i="29"/>
  <c r="L165" i="29" s="1"/>
  <c r="C177" i="29"/>
  <c r="C180" i="29"/>
  <c r="C185" i="29"/>
  <c r="C190" i="29"/>
  <c r="C191" i="29"/>
  <c r="C207" i="29"/>
  <c r="O205" i="29"/>
  <c r="O204" i="29" s="1"/>
  <c r="C222" i="29"/>
  <c r="C223" i="29"/>
  <c r="C227" i="29"/>
  <c r="I231" i="29"/>
  <c r="C242" i="29"/>
  <c r="C243" i="29"/>
  <c r="C261" i="29"/>
  <c r="I264" i="29"/>
  <c r="C274" i="29"/>
  <c r="C275" i="29"/>
  <c r="C281" i="29"/>
  <c r="C282" i="29"/>
  <c r="O290" i="29"/>
  <c r="C297" i="29"/>
  <c r="G130" i="28"/>
  <c r="C150" i="28"/>
  <c r="C155" i="28"/>
  <c r="C156" i="28"/>
  <c r="C163" i="28"/>
  <c r="C164" i="28"/>
  <c r="C170" i="28"/>
  <c r="O174" i="28"/>
  <c r="O173" i="28" s="1"/>
  <c r="C178" i="28"/>
  <c r="C183" i="28"/>
  <c r="L196" i="28"/>
  <c r="M204" i="28"/>
  <c r="M195" i="28" s="1"/>
  <c r="M194" i="28" s="1"/>
  <c r="H230" i="28"/>
  <c r="F238" i="28"/>
  <c r="L270" i="28"/>
  <c r="L269" i="28" s="1"/>
  <c r="O288" i="29"/>
  <c r="G53" i="29"/>
  <c r="H53" i="29"/>
  <c r="I69" i="29"/>
  <c r="C78" i="29"/>
  <c r="E83" i="29"/>
  <c r="E75" i="29" s="1"/>
  <c r="E286" i="29" s="1"/>
  <c r="H83" i="29"/>
  <c r="H75" i="29" s="1"/>
  <c r="I95" i="29"/>
  <c r="C102" i="29"/>
  <c r="C117" i="29"/>
  <c r="L122" i="29"/>
  <c r="J130" i="29"/>
  <c r="J75" i="29" s="1"/>
  <c r="J286" i="29" s="1"/>
  <c r="C153" i="29"/>
  <c r="C159" i="29"/>
  <c r="E194" i="29"/>
  <c r="C201" i="29"/>
  <c r="M231" i="29"/>
  <c r="M230" i="29" s="1"/>
  <c r="M194" i="29" s="1"/>
  <c r="C241" i="29"/>
  <c r="C249" i="29"/>
  <c r="C257" i="29"/>
  <c r="C265" i="29"/>
  <c r="I272" i="29"/>
  <c r="C278" i="29"/>
  <c r="C279" i="29"/>
  <c r="C285" i="29"/>
  <c r="C295" i="29"/>
  <c r="F76" i="20"/>
  <c r="I231" i="20"/>
  <c r="M75" i="20"/>
  <c r="O83" i="20"/>
  <c r="L83" i="20"/>
  <c r="F130" i="20"/>
  <c r="C131" i="20"/>
  <c r="C179" i="20"/>
  <c r="K195" i="20"/>
  <c r="K194" i="20" s="1"/>
  <c r="C235" i="20"/>
  <c r="F67" i="20"/>
  <c r="C69" i="20"/>
  <c r="H75" i="20"/>
  <c r="C80" i="20"/>
  <c r="C84" i="20"/>
  <c r="C103" i="20"/>
  <c r="C116" i="20"/>
  <c r="C128" i="20"/>
  <c r="C151" i="20"/>
  <c r="O174" i="20"/>
  <c r="O173" i="20" s="1"/>
  <c r="L174" i="20"/>
  <c r="L173" i="20" s="1"/>
  <c r="G187" i="20"/>
  <c r="G52" i="20" s="1"/>
  <c r="F191" i="20"/>
  <c r="C191" i="20" s="1"/>
  <c r="C192" i="20"/>
  <c r="C246" i="20"/>
  <c r="J20" i="20"/>
  <c r="K20" i="20"/>
  <c r="M52" i="20"/>
  <c r="O289" i="20"/>
  <c r="O20" i="20"/>
  <c r="L26" i="20"/>
  <c r="L20" i="20" s="1"/>
  <c r="C31" i="20"/>
  <c r="O53" i="20"/>
  <c r="E75" i="20"/>
  <c r="E52" i="20" s="1"/>
  <c r="C95" i="20"/>
  <c r="C125" i="20"/>
  <c r="F122" i="20"/>
  <c r="F83" i="20" s="1"/>
  <c r="F174" i="20"/>
  <c r="C175" i="20"/>
  <c r="H187" i="20"/>
  <c r="H52" i="20" s="1"/>
  <c r="H51" i="20" s="1"/>
  <c r="G195" i="20"/>
  <c r="G194" i="20" s="1"/>
  <c r="F21" i="20"/>
  <c r="H20" i="20"/>
  <c r="C32" i="20"/>
  <c r="I58" i="20"/>
  <c r="I54" i="20" s="1"/>
  <c r="I122" i="20"/>
  <c r="I141" i="20"/>
  <c r="C141" i="20" s="1"/>
  <c r="I205" i="20"/>
  <c r="C239" i="20"/>
  <c r="F252" i="20"/>
  <c r="C253" i="20"/>
  <c r="I259" i="20"/>
  <c r="C267" i="20"/>
  <c r="E270" i="20"/>
  <c r="E269" i="20" s="1"/>
  <c r="F272" i="20"/>
  <c r="C272" i="20" s="1"/>
  <c r="C273" i="20"/>
  <c r="L276" i="20"/>
  <c r="L270" i="20" s="1"/>
  <c r="L269" i="20" s="1"/>
  <c r="C292" i="20"/>
  <c r="I290" i="20"/>
  <c r="C295" i="20"/>
  <c r="C297" i="20"/>
  <c r="O288" i="20"/>
  <c r="M289" i="21"/>
  <c r="M288" i="21" s="1"/>
  <c r="M20" i="21"/>
  <c r="L289" i="21"/>
  <c r="L288" i="21" s="1"/>
  <c r="M52" i="21"/>
  <c r="M51" i="21" s="1"/>
  <c r="M50" i="21" s="1"/>
  <c r="L54" i="21"/>
  <c r="L53" i="21" s="1"/>
  <c r="M75" i="21"/>
  <c r="C95" i="21"/>
  <c r="C128" i="21"/>
  <c r="C131" i="21"/>
  <c r="I130" i="21"/>
  <c r="C175" i="21"/>
  <c r="I174" i="21"/>
  <c r="I173" i="21" s="1"/>
  <c r="C184" i="21"/>
  <c r="H187" i="21"/>
  <c r="L187" i="21"/>
  <c r="H195" i="21"/>
  <c r="K194" i="21"/>
  <c r="O204" i="21"/>
  <c r="C216" i="21"/>
  <c r="H230" i="21"/>
  <c r="C233" i="21"/>
  <c r="O259" i="21"/>
  <c r="L259" i="21"/>
  <c r="G286" i="21"/>
  <c r="C276" i="21"/>
  <c r="C281" i="21"/>
  <c r="F289" i="22"/>
  <c r="F20" i="22"/>
  <c r="C21" i="22"/>
  <c r="C45" i="22"/>
  <c r="I53" i="22"/>
  <c r="D52" i="22"/>
  <c r="D51" i="22" s="1"/>
  <c r="C58" i="22"/>
  <c r="O67" i="22"/>
  <c r="G75" i="22"/>
  <c r="E75" i="22"/>
  <c r="O83" i="22"/>
  <c r="C89" i="22"/>
  <c r="O130" i="22"/>
  <c r="E20" i="20"/>
  <c r="M20" i="20"/>
  <c r="F58" i="20"/>
  <c r="C58" i="20" s="1"/>
  <c r="O77" i="20"/>
  <c r="O76" i="20" s="1"/>
  <c r="C81" i="20"/>
  <c r="C85" i="20"/>
  <c r="C113" i="20"/>
  <c r="C117" i="20"/>
  <c r="C132" i="20"/>
  <c r="C152" i="20"/>
  <c r="F165" i="20"/>
  <c r="C165" i="20" s="1"/>
  <c r="C176" i="20"/>
  <c r="C180" i="20"/>
  <c r="F205" i="20"/>
  <c r="C228" i="20"/>
  <c r="C232" i="20"/>
  <c r="C236" i="20"/>
  <c r="C247" i="20"/>
  <c r="C255" i="20"/>
  <c r="F260" i="20"/>
  <c r="C261" i="20"/>
  <c r="O259" i="20"/>
  <c r="L264" i="20"/>
  <c r="L259" i="20" s="1"/>
  <c r="C275" i="20"/>
  <c r="C281" i="20"/>
  <c r="I283" i="20"/>
  <c r="C283" i="20" s="1"/>
  <c r="C284" i="20"/>
  <c r="L290" i="20"/>
  <c r="L288" i="20" s="1"/>
  <c r="I289" i="21"/>
  <c r="I20" i="21"/>
  <c r="L26" i="21"/>
  <c r="L20" i="21" s="1"/>
  <c r="C31" i="21"/>
  <c r="D53" i="21"/>
  <c r="O67" i="21"/>
  <c r="O53" i="21" s="1"/>
  <c r="E75" i="21"/>
  <c r="E52" i="21" s="1"/>
  <c r="D75" i="21"/>
  <c r="D286" i="21" s="1"/>
  <c r="H75" i="21"/>
  <c r="H52" i="21" s="1"/>
  <c r="I83" i="21"/>
  <c r="O83" i="21"/>
  <c r="L83" i="21"/>
  <c r="L75" i="21" s="1"/>
  <c r="L174" i="21"/>
  <c r="L173" i="21" s="1"/>
  <c r="O195" i="21"/>
  <c r="L204" i="21"/>
  <c r="F204" i="21"/>
  <c r="C227" i="21"/>
  <c r="E230" i="21"/>
  <c r="F259" i="21"/>
  <c r="C260" i="21"/>
  <c r="O270" i="21"/>
  <c r="O269" i="21" s="1"/>
  <c r="E286" i="21"/>
  <c r="J286" i="21"/>
  <c r="L26" i="22"/>
  <c r="C27" i="22"/>
  <c r="C77" i="22"/>
  <c r="C103" i="22"/>
  <c r="C131" i="22"/>
  <c r="C141" i="22"/>
  <c r="F276" i="20"/>
  <c r="C276" i="20" s="1"/>
  <c r="C277" i="20"/>
  <c r="H286" i="20"/>
  <c r="E289" i="21"/>
  <c r="E288" i="21" s="1"/>
  <c r="F21" i="21"/>
  <c r="C22" i="21"/>
  <c r="O20" i="21"/>
  <c r="O289" i="21"/>
  <c r="O288" i="21" s="1"/>
  <c r="M287" i="21"/>
  <c r="C84" i="21"/>
  <c r="F191" i="21"/>
  <c r="C191" i="21" s="1"/>
  <c r="C192" i="21"/>
  <c r="F195" i="21"/>
  <c r="L195" i="21"/>
  <c r="F251" i="21"/>
  <c r="C251" i="21" s="1"/>
  <c r="C252" i="21"/>
  <c r="K286" i="21"/>
  <c r="F270" i="21"/>
  <c r="C272" i="21"/>
  <c r="G52" i="22"/>
  <c r="O53" i="22"/>
  <c r="I289" i="20"/>
  <c r="I288" i="20" s="1"/>
  <c r="I77" i="20"/>
  <c r="I76" i="20" s="1"/>
  <c r="I89" i="20"/>
  <c r="C89" i="20" s="1"/>
  <c r="D122" i="20"/>
  <c r="D83" i="20" s="1"/>
  <c r="D75" i="20" s="1"/>
  <c r="I136" i="20"/>
  <c r="C136" i="20" s="1"/>
  <c r="I144" i="20"/>
  <c r="C144" i="20" s="1"/>
  <c r="I160" i="20"/>
  <c r="C160" i="20" s="1"/>
  <c r="I184" i="20"/>
  <c r="I173" i="20" s="1"/>
  <c r="I188" i="20"/>
  <c r="I187" i="20" s="1"/>
  <c r="I216" i="20"/>
  <c r="C216" i="20" s="1"/>
  <c r="L233" i="20"/>
  <c r="L231" i="20" s="1"/>
  <c r="O251" i="20"/>
  <c r="F264" i="20"/>
  <c r="C264" i="20" s="1"/>
  <c r="C265" i="20"/>
  <c r="J286" i="20"/>
  <c r="N286" i="20"/>
  <c r="J20" i="21"/>
  <c r="K287" i="21"/>
  <c r="K51" i="21"/>
  <c r="K50" i="21" s="1"/>
  <c r="C55" i="21"/>
  <c r="F76" i="21"/>
  <c r="O76" i="21"/>
  <c r="O75" i="21" s="1"/>
  <c r="C116" i="21"/>
  <c r="C188" i="21"/>
  <c r="E194" i="21"/>
  <c r="L231" i="21"/>
  <c r="L230" i="21" s="1"/>
  <c r="O230" i="21"/>
  <c r="C264" i="21"/>
  <c r="H286" i="21"/>
  <c r="M286" i="21"/>
  <c r="O289" i="22"/>
  <c r="O288" i="22" s="1"/>
  <c r="O20" i="22"/>
  <c r="E52" i="22"/>
  <c r="F54" i="22"/>
  <c r="C55" i="22"/>
  <c r="C56" i="21"/>
  <c r="I58" i="21"/>
  <c r="I54" i="21" s="1"/>
  <c r="I53" i="21" s="1"/>
  <c r="C68" i="21"/>
  <c r="F69" i="21"/>
  <c r="F89" i="21"/>
  <c r="C89" i="21" s="1"/>
  <c r="I166" i="21"/>
  <c r="I165" i="21" s="1"/>
  <c r="I198" i="21"/>
  <c r="I238" i="21"/>
  <c r="I231" i="21" s="1"/>
  <c r="I230" i="21" s="1"/>
  <c r="I246" i="21"/>
  <c r="I270" i="21"/>
  <c r="I269" i="21" s="1"/>
  <c r="I290" i="21"/>
  <c r="D20" i="22"/>
  <c r="H20" i="22"/>
  <c r="L20" i="22"/>
  <c r="C28" i="22"/>
  <c r="C34" i="22"/>
  <c r="C37" i="22"/>
  <c r="C42" i="22"/>
  <c r="C46" i="22"/>
  <c r="I80" i="22"/>
  <c r="C80" i="22" s="1"/>
  <c r="I84" i="22"/>
  <c r="I112" i="22"/>
  <c r="L144" i="22"/>
  <c r="C149" i="22"/>
  <c r="C150" i="22"/>
  <c r="C153" i="22"/>
  <c r="C154" i="22"/>
  <c r="F151" i="22"/>
  <c r="O166" i="22"/>
  <c r="O165" i="22" s="1"/>
  <c r="K173" i="22"/>
  <c r="K52" i="22" s="1"/>
  <c r="O174" i="22"/>
  <c r="O173" i="22" s="1"/>
  <c r="J195" i="22"/>
  <c r="I195" i="22"/>
  <c r="E195" i="22"/>
  <c r="E194" i="22" s="1"/>
  <c r="L204" i="22"/>
  <c r="K230" i="22"/>
  <c r="C233" i="22"/>
  <c r="C235" i="22"/>
  <c r="C238" i="22"/>
  <c r="I259" i="22"/>
  <c r="M286" i="22"/>
  <c r="C272" i="22"/>
  <c r="I270" i="22"/>
  <c r="I269" i="22" s="1"/>
  <c r="D286" i="22"/>
  <c r="H286" i="22"/>
  <c r="C290" i="22"/>
  <c r="L288" i="22"/>
  <c r="I289" i="23"/>
  <c r="C289" i="23" s="1"/>
  <c r="I20" i="23"/>
  <c r="C21" i="23"/>
  <c r="I54" i="23"/>
  <c r="I53" i="23" s="1"/>
  <c r="O76" i="23"/>
  <c r="F76" i="23"/>
  <c r="C80" i="23"/>
  <c r="C116" i="23"/>
  <c r="D187" i="23"/>
  <c r="D52" i="23" s="1"/>
  <c r="D51" i="23" s="1"/>
  <c r="N195" i="23"/>
  <c r="N194" i="23" s="1"/>
  <c r="F204" i="23"/>
  <c r="C227" i="23"/>
  <c r="O231" i="23"/>
  <c r="F270" i="20"/>
  <c r="F290" i="20"/>
  <c r="C290" i="20" s="1"/>
  <c r="F58" i="21"/>
  <c r="C58" i="21" s="1"/>
  <c r="C77" i="21"/>
  <c r="C81" i="21"/>
  <c r="C85" i="21"/>
  <c r="C113" i="21"/>
  <c r="C117" i="21"/>
  <c r="F122" i="21"/>
  <c r="C122" i="21" s="1"/>
  <c r="C129" i="21"/>
  <c r="F130" i="21"/>
  <c r="C130" i="21" s="1"/>
  <c r="C137" i="21"/>
  <c r="C145" i="21"/>
  <c r="C161" i="21"/>
  <c r="F166" i="21"/>
  <c r="F174" i="21"/>
  <c r="C185" i="21"/>
  <c r="C189" i="21"/>
  <c r="C193" i="21"/>
  <c r="C197" i="21"/>
  <c r="C217" i="21"/>
  <c r="F238" i="21"/>
  <c r="C238" i="21" s="1"/>
  <c r="F246" i="21"/>
  <c r="C246" i="21" s="1"/>
  <c r="C253" i="21"/>
  <c r="C261" i="21"/>
  <c r="C265" i="21"/>
  <c r="C273" i="21"/>
  <c r="C277" i="21"/>
  <c r="G289" i="21"/>
  <c r="G288" i="21" s="1"/>
  <c r="K289" i="21"/>
  <c r="K288" i="21" s="1"/>
  <c r="F290" i="21"/>
  <c r="C290" i="21" s="1"/>
  <c r="C297" i="21"/>
  <c r="E20" i="22"/>
  <c r="M20" i="22"/>
  <c r="C22" i="22"/>
  <c r="C59" i="22"/>
  <c r="F76" i="22"/>
  <c r="F84" i="22"/>
  <c r="F112" i="22"/>
  <c r="C112" i="22" s="1"/>
  <c r="F116" i="22"/>
  <c r="L122" i="22"/>
  <c r="C122" i="22" s="1"/>
  <c r="C123" i="22"/>
  <c r="F136" i="22"/>
  <c r="F144" i="22"/>
  <c r="C144" i="22" s="1"/>
  <c r="I151" i="22"/>
  <c r="I130" i="22" s="1"/>
  <c r="F166" i="22"/>
  <c r="C167" i="22"/>
  <c r="C177" i="22"/>
  <c r="C178" i="22"/>
  <c r="K194" i="22"/>
  <c r="L195" i="22"/>
  <c r="F196" i="22"/>
  <c r="C198" i="22"/>
  <c r="O231" i="22"/>
  <c r="O230" i="22" s="1"/>
  <c r="O194" i="22" s="1"/>
  <c r="L259" i="22"/>
  <c r="L270" i="22"/>
  <c r="L269" i="22" s="1"/>
  <c r="L289" i="23"/>
  <c r="L26" i="23"/>
  <c r="L20" i="23" s="1"/>
  <c r="C31" i="23"/>
  <c r="F191" i="23"/>
  <c r="C191" i="23" s="1"/>
  <c r="C192" i="23"/>
  <c r="K286" i="22"/>
  <c r="N51" i="23"/>
  <c r="N50" i="23" s="1"/>
  <c r="I76" i="23"/>
  <c r="C77" i="23"/>
  <c r="O83" i="23"/>
  <c r="C128" i="23"/>
  <c r="C160" i="23"/>
  <c r="I205" i="21"/>
  <c r="I204" i="21" s="1"/>
  <c r="K20" i="22"/>
  <c r="L116" i="22"/>
  <c r="L128" i="22"/>
  <c r="C128" i="22" s="1"/>
  <c r="L136" i="22"/>
  <c r="L151" i="22"/>
  <c r="G194" i="22"/>
  <c r="M194" i="22"/>
  <c r="I230" i="22"/>
  <c r="J230" i="22"/>
  <c r="L231" i="22"/>
  <c r="C246" i="22"/>
  <c r="C281" i="22"/>
  <c r="G286" i="22"/>
  <c r="C55" i="23"/>
  <c r="L53" i="23"/>
  <c r="C84" i="23"/>
  <c r="C122" i="23"/>
  <c r="F130" i="23"/>
  <c r="C136" i="23"/>
  <c r="C144" i="23"/>
  <c r="C175" i="23"/>
  <c r="F174" i="23"/>
  <c r="O174" i="23"/>
  <c r="O173" i="23" s="1"/>
  <c r="H187" i="23"/>
  <c r="H52" i="23" s="1"/>
  <c r="L187" i="23"/>
  <c r="F187" i="23"/>
  <c r="C187" i="23" s="1"/>
  <c r="C188" i="23"/>
  <c r="E286" i="23"/>
  <c r="F175" i="22"/>
  <c r="F179" i="22"/>
  <c r="C179" i="22" s="1"/>
  <c r="F231" i="22"/>
  <c r="F20" i="23"/>
  <c r="J20" i="23"/>
  <c r="N20" i="23"/>
  <c r="C32" i="23"/>
  <c r="N287" i="23"/>
  <c r="F69" i="23"/>
  <c r="F89" i="23"/>
  <c r="L95" i="23"/>
  <c r="C95" i="23" s="1"/>
  <c r="C96" i="23"/>
  <c r="L103" i="23"/>
  <c r="C103" i="23" s="1"/>
  <c r="C104" i="23"/>
  <c r="L131" i="23"/>
  <c r="C131" i="23" s="1"/>
  <c r="C132" i="23"/>
  <c r="C152" i="23"/>
  <c r="F165" i="23"/>
  <c r="I166" i="23"/>
  <c r="I165" i="23" s="1"/>
  <c r="C176" i="23"/>
  <c r="C180" i="23"/>
  <c r="I198" i="23"/>
  <c r="I196" i="23" s="1"/>
  <c r="C228" i="23"/>
  <c r="C236" i="23"/>
  <c r="I238" i="23"/>
  <c r="C249" i="23"/>
  <c r="C255" i="23"/>
  <c r="K259" i="23"/>
  <c r="K230" i="23" s="1"/>
  <c r="C261" i="23"/>
  <c r="G270" i="23"/>
  <c r="G269" i="23" s="1"/>
  <c r="C274" i="23"/>
  <c r="I272" i="23"/>
  <c r="D286" i="23"/>
  <c r="H286" i="23"/>
  <c r="I290" i="23"/>
  <c r="C298" i="23"/>
  <c r="I288" i="23"/>
  <c r="O289" i="24"/>
  <c r="O20" i="24"/>
  <c r="J20" i="24"/>
  <c r="J75" i="24"/>
  <c r="N75" i="24"/>
  <c r="C84" i="24"/>
  <c r="O130" i="24"/>
  <c r="L130" i="24"/>
  <c r="C141" i="24"/>
  <c r="C144" i="24"/>
  <c r="C151" i="24"/>
  <c r="C175" i="24"/>
  <c r="I174" i="24"/>
  <c r="I173" i="24" s="1"/>
  <c r="C184" i="24"/>
  <c r="H187" i="24"/>
  <c r="L187" i="24"/>
  <c r="H195" i="24"/>
  <c r="K194" i="24"/>
  <c r="O204" i="24"/>
  <c r="C216" i="24"/>
  <c r="H230" i="24"/>
  <c r="C233" i="24"/>
  <c r="O259" i="24"/>
  <c r="L259" i="24"/>
  <c r="C276" i="24"/>
  <c r="C281" i="24"/>
  <c r="F289" i="25"/>
  <c r="F20" i="25"/>
  <c r="C21" i="25"/>
  <c r="C45" i="25"/>
  <c r="K52" i="25"/>
  <c r="O54" i="25"/>
  <c r="O67" i="25"/>
  <c r="C67" i="25" s="1"/>
  <c r="K75" i="25"/>
  <c r="M75" i="25"/>
  <c r="L76" i="25"/>
  <c r="C199" i="22"/>
  <c r="F216" i="22"/>
  <c r="C216" i="22" s="1"/>
  <c r="C239" i="22"/>
  <c r="C247" i="22"/>
  <c r="F252" i="22"/>
  <c r="F260" i="22"/>
  <c r="F264" i="22"/>
  <c r="C264" i="22" s="1"/>
  <c r="C271" i="22"/>
  <c r="F276" i="22"/>
  <c r="C276" i="22" s="1"/>
  <c r="C291" i="22"/>
  <c r="G20" i="23"/>
  <c r="K20" i="23"/>
  <c r="O20" i="23"/>
  <c r="F54" i="23"/>
  <c r="C262" i="23"/>
  <c r="I260" i="23"/>
  <c r="C271" i="23"/>
  <c r="I281" i="23"/>
  <c r="C281" i="23" s="1"/>
  <c r="C282" i="23"/>
  <c r="N286" i="23"/>
  <c r="F290" i="23"/>
  <c r="C290" i="23" s="1"/>
  <c r="C291" i="23"/>
  <c r="L288" i="23"/>
  <c r="K289" i="24"/>
  <c r="K288" i="24" s="1"/>
  <c r="K20" i="24"/>
  <c r="I55" i="24"/>
  <c r="C56" i="24"/>
  <c r="O195" i="24"/>
  <c r="F204" i="24"/>
  <c r="F259" i="24"/>
  <c r="C260" i="24"/>
  <c r="J286" i="24"/>
  <c r="L26" i="25"/>
  <c r="C27" i="25"/>
  <c r="G287" i="25"/>
  <c r="G50" i="25"/>
  <c r="F54" i="25"/>
  <c r="L89" i="23"/>
  <c r="L83" i="23" s="1"/>
  <c r="L141" i="23"/>
  <c r="L205" i="23"/>
  <c r="L204" i="23" s="1"/>
  <c r="L195" i="23" s="1"/>
  <c r="I216" i="23"/>
  <c r="C216" i="23" s="1"/>
  <c r="L233" i="23"/>
  <c r="C233" i="23" s="1"/>
  <c r="L246" i="23"/>
  <c r="O270" i="23"/>
  <c r="O269" i="23" s="1"/>
  <c r="C278" i="23"/>
  <c r="I276" i="23"/>
  <c r="G289" i="24"/>
  <c r="G288" i="24" s="1"/>
  <c r="G20" i="24"/>
  <c r="C23" i="24"/>
  <c r="I21" i="24"/>
  <c r="H52" i="24"/>
  <c r="E187" i="24"/>
  <c r="O187" i="24"/>
  <c r="F191" i="24"/>
  <c r="C191" i="24" s="1"/>
  <c r="C192" i="24"/>
  <c r="F195" i="24"/>
  <c r="F251" i="24"/>
  <c r="C251" i="24" s="1"/>
  <c r="C252" i="24"/>
  <c r="F270" i="24"/>
  <c r="C272" i="24"/>
  <c r="O288" i="24"/>
  <c r="C58" i="25"/>
  <c r="I283" i="22"/>
  <c r="I289" i="22" s="1"/>
  <c r="I288" i="22" s="1"/>
  <c r="I141" i="23"/>
  <c r="I205" i="23"/>
  <c r="I204" i="23" s="1"/>
  <c r="I246" i="23"/>
  <c r="F246" i="23"/>
  <c r="F251" i="23"/>
  <c r="C251" i="23" s="1"/>
  <c r="C253" i="23"/>
  <c r="O259" i="23"/>
  <c r="C266" i="23"/>
  <c r="I264" i="23"/>
  <c r="L270" i="23"/>
  <c r="L269" i="23" s="1"/>
  <c r="K270" i="23"/>
  <c r="K269" i="23" s="1"/>
  <c r="K286" i="23" s="1"/>
  <c r="C273" i="23"/>
  <c r="C285" i="23"/>
  <c r="C297" i="23"/>
  <c r="L26" i="24"/>
  <c r="C31" i="24"/>
  <c r="K53" i="24"/>
  <c r="K52" i="24" s="1"/>
  <c r="K51" i="24" s="1"/>
  <c r="K50" i="24" s="1"/>
  <c r="J52" i="24"/>
  <c r="J51" i="24" s="1"/>
  <c r="J50" i="24" s="1"/>
  <c r="N52" i="24"/>
  <c r="O67" i="24"/>
  <c r="O53" i="24" s="1"/>
  <c r="E75" i="24"/>
  <c r="E52" i="24" s="1"/>
  <c r="E51" i="24" s="1"/>
  <c r="D75" i="24"/>
  <c r="D286" i="24" s="1"/>
  <c r="I83" i="24"/>
  <c r="I75" i="24" s="1"/>
  <c r="O83" i="24"/>
  <c r="O75" i="24" s="1"/>
  <c r="L83" i="24"/>
  <c r="L75" i="24" s="1"/>
  <c r="C112" i="24"/>
  <c r="C136" i="24"/>
  <c r="C160" i="24"/>
  <c r="F187" i="24"/>
  <c r="C187" i="24" s="1"/>
  <c r="C188" i="24"/>
  <c r="E194" i="24"/>
  <c r="L231" i="24"/>
  <c r="L230" i="24" s="1"/>
  <c r="O230" i="24"/>
  <c r="C264" i="24"/>
  <c r="H286" i="24"/>
  <c r="O289" i="25"/>
  <c r="O20" i="25"/>
  <c r="E53" i="25"/>
  <c r="C69" i="25"/>
  <c r="C77" i="25"/>
  <c r="I58" i="24"/>
  <c r="C68" i="24"/>
  <c r="F69" i="24"/>
  <c r="F89" i="24"/>
  <c r="C89" i="24" s="1"/>
  <c r="I198" i="24"/>
  <c r="I238" i="24"/>
  <c r="I246" i="24"/>
  <c r="I270" i="24"/>
  <c r="I269" i="24" s="1"/>
  <c r="I290" i="24"/>
  <c r="D20" i="25"/>
  <c r="H20" i="25"/>
  <c r="L20" i="25"/>
  <c r="C28" i="25"/>
  <c r="C34" i="25"/>
  <c r="C37" i="25"/>
  <c r="C42" i="25"/>
  <c r="C46" i="25"/>
  <c r="I80" i="25"/>
  <c r="C80" i="25" s="1"/>
  <c r="I84" i="25"/>
  <c r="C111" i="25"/>
  <c r="C119" i="25"/>
  <c r="L122" i="25"/>
  <c r="E130" i="25"/>
  <c r="E75" i="25" s="1"/>
  <c r="F136" i="25"/>
  <c r="C136" i="25" s="1"/>
  <c r="C137" i="25"/>
  <c r="C143" i="25"/>
  <c r="O144" i="25"/>
  <c r="C152" i="25"/>
  <c r="F160" i="25"/>
  <c r="C160" i="25" s="1"/>
  <c r="C161" i="25"/>
  <c r="C167" i="25"/>
  <c r="C168" i="25"/>
  <c r="C169" i="25"/>
  <c r="F166" i="25"/>
  <c r="F175" i="25"/>
  <c r="I174" i="25"/>
  <c r="I173" i="25" s="1"/>
  <c r="O179" i="25"/>
  <c r="O174" i="25" s="1"/>
  <c r="O173" i="25" s="1"/>
  <c r="F184" i="25"/>
  <c r="C184" i="25" s="1"/>
  <c r="C185" i="25"/>
  <c r="D187" i="25"/>
  <c r="D286" i="25" s="1"/>
  <c r="I187" i="25"/>
  <c r="M187" i="25"/>
  <c r="F192" i="25"/>
  <c r="C193" i="25"/>
  <c r="H195" i="25"/>
  <c r="K194" i="25"/>
  <c r="O204" i="25"/>
  <c r="C216" i="25"/>
  <c r="H230" i="25"/>
  <c r="C233" i="25"/>
  <c r="O259" i="25"/>
  <c r="L259" i="25"/>
  <c r="G286" i="25"/>
  <c r="C276" i="25"/>
  <c r="C281" i="25"/>
  <c r="F289" i="26"/>
  <c r="F20" i="26"/>
  <c r="C21" i="26"/>
  <c r="C45" i="26"/>
  <c r="K52" i="26"/>
  <c r="K51" i="26" s="1"/>
  <c r="K50" i="26" s="1"/>
  <c r="O54" i="26"/>
  <c r="O67" i="26"/>
  <c r="G75" i="26"/>
  <c r="E75" i="26"/>
  <c r="J75" i="26"/>
  <c r="O83" i="26"/>
  <c r="C89" i="26"/>
  <c r="F260" i="23"/>
  <c r="F264" i="23"/>
  <c r="C264" i="23" s="1"/>
  <c r="F272" i="23"/>
  <c r="C272" i="23" s="1"/>
  <c r="F276" i="23"/>
  <c r="C276" i="23" s="1"/>
  <c r="C283" i="23"/>
  <c r="F21" i="24"/>
  <c r="F58" i="24"/>
  <c r="C58" i="24" s="1"/>
  <c r="C77" i="24"/>
  <c r="C81" i="24"/>
  <c r="C85" i="24"/>
  <c r="C113" i="24"/>
  <c r="C117" i="24"/>
  <c r="F122" i="24"/>
  <c r="C122" i="24" s="1"/>
  <c r="C129" i="24"/>
  <c r="F130" i="24"/>
  <c r="C130" i="24" s="1"/>
  <c r="C137" i="24"/>
  <c r="C145" i="24"/>
  <c r="C161" i="24"/>
  <c r="F166" i="24"/>
  <c r="F174" i="24"/>
  <c r="C185" i="24"/>
  <c r="C189" i="24"/>
  <c r="C193" i="24"/>
  <c r="C197" i="24"/>
  <c r="C217" i="24"/>
  <c r="F238" i="24"/>
  <c r="C238" i="24" s="1"/>
  <c r="F246" i="24"/>
  <c r="C246" i="24" s="1"/>
  <c r="C253" i="24"/>
  <c r="C261" i="24"/>
  <c r="C265" i="24"/>
  <c r="C273" i="24"/>
  <c r="C277" i="24"/>
  <c r="F290" i="24"/>
  <c r="C290" i="24" s="1"/>
  <c r="C297" i="24"/>
  <c r="E20" i="25"/>
  <c r="I20" i="25"/>
  <c r="M20" i="25"/>
  <c r="C22" i="25"/>
  <c r="C59" i="25"/>
  <c r="F76" i="25"/>
  <c r="F84" i="25"/>
  <c r="F112" i="25"/>
  <c r="C112" i="25" s="1"/>
  <c r="C113" i="25"/>
  <c r="L116" i="25"/>
  <c r="L83" i="25" s="1"/>
  <c r="F128" i="25"/>
  <c r="C128" i="25" s="1"/>
  <c r="C129" i="25"/>
  <c r="O131" i="25"/>
  <c r="L130" i="25"/>
  <c r="C140" i="25"/>
  <c r="C141" i="25"/>
  <c r="F144" i="25"/>
  <c r="C144" i="25" s="1"/>
  <c r="C145" i="25"/>
  <c r="I151" i="25"/>
  <c r="C156" i="25"/>
  <c r="C164" i="25"/>
  <c r="C172" i="25"/>
  <c r="M173" i="25"/>
  <c r="M52" i="25" s="1"/>
  <c r="M51" i="25" s="1"/>
  <c r="C180" i="25"/>
  <c r="O188" i="25"/>
  <c r="O187" i="25" s="1"/>
  <c r="O195" i="25"/>
  <c r="C198" i="25"/>
  <c r="I196" i="25"/>
  <c r="I195" i="25" s="1"/>
  <c r="C227" i="25"/>
  <c r="E230" i="25"/>
  <c r="F259" i="25"/>
  <c r="C260" i="25"/>
  <c r="L20" i="26"/>
  <c r="L26" i="26"/>
  <c r="C27" i="26"/>
  <c r="F54" i="26"/>
  <c r="C67" i="26"/>
  <c r="C77" i="26"/>
  <c r="C179" i="25"/>
  <c r="F188" i="25"/>
  <c r="C189" i="25"/>
  <c r="F251" i="25"/>
  <c r="C251" i="25" s="1"/>
  <c r="C252" i="25"/>
  <c r="K286" i="25"/>
  <c r="F270" i="25"/>
  <c r="C272" i="25"/>
  <c r="O288" i="25"/>
  <c r="E20" i="24"/>
  <c r="M20" i="24"/>
  <c r="I205" i="24"/>
  <c r="I204" i="24" s="1"/>
  <c r="K20" i="25"/>
  <c r="I55" i="25"/>
  <c r="I54" i="25" s="1"/>
  <c r="I53" i="25" s="1"/>
  <c r="I95" i="25"/>
  <c r="C95" i="25" s="1"/>
  <c r="I103" i="25"/>
  <c r="C103" i="25" s="1"/>
  <c r="F116" i="25"/>
  <c r="C116" i="25" s="1"/>
  <c r="C117" i="25"/>
  <c r="C124" i="25"/>
  <c r="I122" i="25"/>
  <c r="C127" i="25"/>
  <c r="F131" i="25"/>
  <c r="I131" i="25"/>
  <c r="I130" i="25" s="1"/>
  <c r="C132" i="25"/>
  <c r="C135" i="25"/>
  <c r="O151" i="25"/>
  <c r="J174" i="25"/>
  <c r="J173" i="25" s="1"/>
  <c r="J52" i="25" s="1"/>
  <c r="H187" i="25"/>
  <c r="H286" i="25" s="1"/>
  <c r="L187" i="25"/>
  <c r="E194" i="25"/>
  <c r="J194" i="25"/>
  <c r="L231" i="25"/>
  <c r="C264" i="25"/>
  <c r="M286" i="25"/>
  <c r="O289" i="26"/>
  <c r="O288" i="26" s="1"/>
  <c r="O20" i="26"/>
  <c r="E53" i="26"/>
  <c r="E52" i="26" s="1"/>
  <c r="L83" i="26"/>
  <c r="L75" i="26" s="1"/>
  <c r="L52" i="26" s="1"/>
  <c r="C160" i="26"/>
  <c r="F205" i="25"/>
  <c r="I238" i="25"/>
  <c r="I246" i="25"/>
  <c r="I270" i="25"/>
  <c r="I269" i="25" s="1"/>
  <c r="I290" i="25"/>
  <c r="I288" i="25" s="1"/>
  <c r="D20" i="26"/>
  <c r="H20" i="26"/>
  <c r="C28" i="26"/>
  <c r="C34" i="26"/>
  <c r="C37" i="26"/>
  <c r="C42" i="26"/>
  <c r="C46" i="26"/>
  <c r="I80" i="26"/>
  <c r="C80" i="26" s="1"/>
  <c r="I84" i="26"/>
  <c r="I112" i="26"/>
  <c r="I116" i="26"/>
  <c r="I128" i="26"/>
  <c r="C128" i="26" s="1"/>
  <c r="I136" i="26"/>
  <c r="C136" i="26" s="1"/>
  <c r="F141" i="26"/>
  <c r="C153" i="26"/>
  <c r="C168" i="26"/>
  <c r="N173" i="26"/>
  <c r="C181" i="26"/>
  <c r="C182" i="26"/>
  <c r="F179" i="26"/>
  <c r="N187" i="26"/>
  <c r="E194" i="26"/>
  <c r="N195" i="26"/>
  <c r="H195" i="26"/>
  <c r="H194" i="26" s="1"/>
  <c r="H51" i="26" s="1"/>
  <c r="C200" i="26"/>
  <c r="F205" i="26"/>
  <c r="C206" i="26"/>
  <c r="C217" i="26"/>
  <c r="N230" i="26"/>
  <c r="C252" i="26"/>
  <c r="O259" i="26"/>
  <c r="C264" i="26"/>
  <c r="O270" i="26"/>
  <c r="O269" i="26" s="1"/>
  <c r="I270" i="26"/>
  <c r="I269" i="26" s="1"/>
  <c r="C281" i="26"/>
  <c r="C290" i="26"/>
  <c r="F54" i="27"/>
  <c r="C55" i="27"/>
  <c r="G52" i="27"/>
  <c r="G51" i="27" s="1"/>
  <c r="F76" i="27"/>
  <c r="K75" i="27"/>
  <c r="K52" i="27" s="1"/>
  <c r="C84" i="27"/>
  <c r="F122" i="25"/>
  <c r="C122" i="25" s="1"/>
  <c r="C197" i="25"/>
  <c r="C217" i="25"/>
  <c r="F238" i="25"/>
  <c r="C238" i="25" s="1"/>
  <c r="F246" i="25"/>
  <c r="C253" i="25"/>
  <c r="C261" i="25"/>
  <c r="C265" i="25"/>
  <c r="C273" i="25"/>
  <c r="C277" i="25"/>
  <c r="F290" i="25"/>
  <c r="C290" i="25" s="1"/>
  <c r="C297" i="25"/>
  <c r="E20" i="26"/>
  <c r="I20" i="26"/>
  <c r="M20" i="26"/>
  <c r="C22" i="26"/>
  <c r="C59" i="26"/>
  <c r="F76" i="26"/>
  <c r="F84" i="26"/>
  <c r="F112" i="26"/>
  <c r="C112" i="26" s="1"/>
  <c r="F116" i="26"/>
  <c r="C116" i="26" s="1"/>
  <c r="C123" i="26"/>
  <c r="O141" i="26"/>
  <c r="O130" i="26" s="1"/>
  <c r="I151" i="26"/>
  <c r="C151" i="26" s="1"/>
  <c r="C161" i="26"/>
  <c r="C172" i="26"/>
  <c r="J173" i="26"/>
  <c r="C180" i="26"/>
  <c r="C189" i="26"/>
  <c r="C192" i="26"/>
  <c r="F191" i="26"/>
  <c r="C191" i="26" s="1"/>
  <c r="C193" i="26"/>
  <c r="C197" i="26"/>
  <c r="C209" i="26"/>
  <c r="I216" i="26"/>
  <c r="C221" i="26"/>
  <c r="C229" i="26"/>
  <c r="F269" i="26"/>
  <c r="J286" i="26"/>
  <c r="I289" i="27"/>
  <c r="I288" i="27" s="1"/>
  <c r="I20" i="27"/>
  <c r="I76" i="27"/>
  <c r="K287" i="26"/>
  <c r="C178" i="26"/>
  <c r="F175" i="26"/>
  <c r="C188" i="26"/>
  <c r="O230" i="26"/>
  <c r="D286" i="26"/>
  <c r="K286" i="26"/>
  <c r="I288" i="26"/>
  <c r="L289" i="27"/>
  <c r="L288" i="27" s="1"/>
  <c r="F173" i="27"/>
  <c r="K20" i="26"/>
  <c r="I55" i="26"/>
  <c r="I54" i="26" s="1"/>
  <c r="I53" i="26" s="1"/>
  <c r="I95" i="26"/>
  <c r="C95" i="26" s="1"/>
  <c r="I103" i="26"/>
  <c r="C103" i="26" s="1"/>
  <c r="I131" i="26"/>
  <c r="C137" i="26"/>
  <c r="C145" i="26"/>
  <c r="C152" i="26"/>
  <c r="C157" i="26"/>
  <c r="G174" i="26"/>
  <c r="G173" i="26" s="1"/>
  <c r="G286" i="26" s="1"/>
  <c r="F184" i="26"/>
  <c r="C184" i="26" s="1"/>
  <c r="M187" i="26"/>
  <c r="M52" i="26" s="1"/>
  <c r="M195" i="26"/>
  <c r="M194" i="26" s="1"/>
  <c r="L196" i="26"/>
  <c r="O205" i="26"/>
  <c r="L204" i="26"/>
  <c r="O216" i="26"/>
  <c r="C216" i="26" s="1"/>
  <c r="F231" i="26"/>
  <c r="C233" i="26"/>
  <c r="L259" i="26"/>
  <c r="L230" i="26" s="1"/>
  <c r="O289" i="27"/>
  <c r="C289" i="27" s="1"/>
  <c r="O20" i="27"/>
  <c r="E51" i="27"/>
  <c r="O54" i="27"/>
  <c r="O53" i="27" s="1"/>
  <c r="C58" i="27"/>
  <c r="O76" i="27"/>
  <c r="C80" i="27"/>
  <c r="I175" i="26"/>
  <c r="I174" i="26" s="1"/>
  <c r="I173" i="26" s="1"/>
  <c r="I179" i="26"/>
  <c r="I227" i="26"/>
  <c r="C227" i="26" s="1"/>
  <c r="I235" i="26"/>
  <c r="C235" i="26" s="1"/>
  <c r="E20" i="27"/>
  <c r="M20" i="27"/>
  <c r="L31" i="27"/>
  <c r="F112" i="27"/>
  <c r="C115" i="27"/>
  <c r="O116" i="27"/>
  <c r="F122" i="27"/>
  <c r="I122" i="27"/>
  <c r="C123" i="27"/>
  <c r="C135" i="27"/>
  <c r="D130" i="27"/>
  <c r="D75" i="27" s="1"/>
  <c r="I151" i="27"/>
  <c r="I130" i="27" s="1"/>
  <c r="C154" i="27"/>
  <c r="L151" i="27"/>
  <c r="F166" i="27"/>
  <c r="I166" i="27"/>
  <c r="I165" i="27" s="1"/>
  <c r="C167" i="27"/>
  <c r="O174" i="27"/>
  <c r="O173" i="27" s="1"/>
  <c r="H187" i="27"/>
  <c r="L187" i="27"/>
  <c r="C188" i="27"/>
  <c r="J194" i="27"/>
  <c r="E194" i="27"/>
  <c r="D230" i="27"/>
  <c r="H230" i="27"/>
  <c r="C235" i="27"/>
  <c r="F251" i="27"/>
  <c r="C251" i="27" s="1"/>
  <c r="C252" i="27"/>
  <c r="I259" i="27"/>
  <c r="J286" i="27"/>
  <c r="I270" i="27"/>
  <c r="I269" i="27" s="1"/>
  <c r="C276" i="27"/>
  <c r="C283" i="27"/>
  <c r="F288" i="27"/>
  <c r="O20" i="28"/>
  <c r="C234" i="26"/>
  <c r="F251" i="26"/>
  <c r="C251" i="26" s="1"/>
  <c r="F259" i="26"/>
  <c r="C282" i="26"/>
  <c r="F20" i="27"/>
  <c r="J20" i="27"/>
  <c r="N20" i="27"/>
  <c r="C56" i="27"/>
  <c r="C68" i="27"/>
  <c r="F69" i="27"/>
  <c r="F89" i="27"/>
  <c r="C89" i="27" s="1"/>
  <c r="L95" i="27"/>
  <c r="C95" i="27" s="1"/>
  <c r="C96" i="27"/>
  <c r="L103" i="27"/>
  <c r="C103" i="27" s="1"/>
  <c r="C104" i="27"/>
  <c r="O112" i="27"/>
  <c r="L116" i="27"/>
  <c r="L122" i="27"/>
  <c r="C143" i="27"/>
  <c r="F151" i="27"/>
  <c r="C152" i="27"/>
  <c r="O151" i="27"/>
  <c r="O130" i="27" s="1"/>
  <c r="L166" i="27"/>
  <c r="L165" i="27" s="1"/>
  <c r="D187" i="27"/>
  <c r="C198" i="27"/>
  <c r="K194" i="27"/>
  <c r="C216" i="27"/>
  <c r="C264" i="27"/>
  <c r="G286" i="27"/>
  <c r="O270" i="27"/>
  <c r="O269" i="27" s="1"/>
  <c r="F289" i="28"/>
  <c r="F20" i="28"/>
  <c r="C21" i="28"/>
  <c r="I116" i="27"/>
  <c r="I83" i="27" s="1"/>
  <c r="C119" i="27"/>
  <c r="C134" i="27"/>
  <c r="L131" i="27"/>
  <c r="C136" i="27"/>
  <c r="C160" i="27"/>
  <c r="F191" i="27"/>
  <c r="C191" i="27" s="1"/>
  <c r="C192" i="27"/>
  <c r="D194" i="27"/>
  <c r="K286" i="27"/>
  <c r="F270" i="27"/>
  <c r="C272" i="27"/>
  <c r="M286" i="27"/>
  <c r="I166" i="26"/>
  <c r="I165" i="26" s="1"/>
  <c r="C165" i="26" s="1"/>
  <c r="I198" i="26"/>
  <c r="C198" i="26" s="1"/>
  <c r="I238" i="26"/>
  <c r="C238" i="26" s="1"/>
  <c r="I246" i="26"/>
  <c r="C246" i="26" s="1"/>
  <c r="L283" i="26"/>
  <c r="C283" i="26" s="1"/>
  <c r="C21" i="27"/>
  <c r="C45" i="27"/>
  <c r="L69" i="27"/>
  <c r="L67" i="27" s="1"/>
  <c r="L77" i="27"/>
  <c r="L76" i="27" s="1"/>
  <c r="L89" i="27"/>
  <c r="C128" i="27"/>
  <c r="F131" i="27"/>
  <c r="C132" i="27"/>
  <c r="H130" i="27"/>
  <c r="H75" i="27" s="1"/>
  <c r="C142" i="27"/>
  <c r="L141" i="27"/>
  <c r="C141" i="27" s="1"/>
  <c r="L144" i="27"/>
  <c r="C144" i="27" s="1"/>
  <c r="C196" i="27"/>
  <c r="N194" i="27"/>
  <c r="O231" i="27"/>
  <c r="O230" i="27" s="1"/>
  <c r="O194" i="27" s="1"/>
  <c r="I231" i="27"/>
  <c r="I230" i="27" s="1"/>
  <c r="C238" i="27"/>
  <c r="F259" i="27"/>
  <c r="C259" i="27" s="1"/>
  <c r="C260" i="27"/>
  <c r="E286" i="27"/>
  <c r="C290" i="27"/>
  <c r="G20" i="28"/>
  <c r="K20" i="28"/>
  <c r="L27" i="28"/>
  <c r="I43" i="28"/>
  <c r="E53" i="28"/>
  <c r="E52" i="28" s="1"/>
  <c r="E51" i="28" s="1"/>
  <c r="O55" i="28"/>
  <c r="O54" i="28" s="1"/>
  <c r="O53" i="28" s="1"/>
  <c r="F58" i="28"/>
  <c r="I58" i="28"/>
  <c r="I54" i="28" s="1"/>
  <c r="I53" i="28" s="1"/>
  <c r="C63" i="28"/>
  <c r="C71" i="28"/>
  <c r="C72" i="28"/>
  <c r="F69" i="28"/>
  <c r="D75" i="28"/>
  <c r="D52" i="28" s="1"/>
  <c r="D51" i="28" s="1"/>
  <c r="F76" i="28"/>
  <c r="K75" i="28"/>
  <c r="K52" i="28" s="1"/>
  <c r="C79" i="28"/>
  <c r="H83" i="28"/>
  <c r="H75" i="28" s="1"/>
  <c r="C86" i="28"/>
  <c r="C99" i="28"/>
  <c r="C106" i="28"/>
  <c r="C111" i="28"/>
  <c r="C116" i="28"/>
  <c r="I130" i="28"/>
  <c r="O130" i="28"/>
  <c r="C136" i="28"/>
  <c r="C144" i="28"/>
  <c r="F174" i="28"/>
  <c r="H194" i="28"/>
  <c r="J194" i="28"/>
  <c r="E194" i="28"/>
  <c r="M286" i="28"/>
  <c r="L175" i="27"/>
  <c r="C175" i="27" s="1"/>
  <c r="C176" i="27"/>
  <c r="L179" i="27"/>
  <c r="C179" i="27" s="1"/>
  <c r="C180" i="27"/>
  <c r="F205" i="27"/>
  <c r="C228" i="27"/>
  <c r="C232" i="27"/>
  <c r="C236" i="27"/>
  <c r="C284" i="27"/>
  <c r="D20" i="28"/>
  <c r="H20" i="28"/>
  <c r="F55" i="28"/>
  <c r="C56" i="28"/>
  <c r="L58" i="28"/>
  <c r="L54" i="28" s="1"/>
  <c r="L53" i="28" s="1"/>
  <c r="C62" i="28"/>
  <c r="O67" i="28"/>
  <c r="C70" i="28"/>
  <c r="C78" i="28"/>
  <c r="D83" i="28"/>
  <c r="C91" i="28"/>
  <c r="C92" i="28"/>
  <c r="F89" i="28"/>
  <c r="C98" i="28"/>
  <c r="O103" i="28"/>
  <c r="O83" i="28" s="1"/>
  <c r="L103" i="28"/>
  <c r="L83" i="28" s="1"/>
  <c r="C110" i="28"/>
  <c r="F130" i="28"/>
  <c r="C166" i="28"/>
  <c r="C198" i="28"/>
  <c r="C216" i="28"/>
  <c r="D230" i="28"/>
  <c r="F67" i="28"/>
  <c r="C67" i="28" s="1"/>
  <c r="C68" i="28"/>
  <c r="F103" i="28"/>
  <c r="C103" i="28" s="1"/>
  <c r="C104" i="28"/>
  <c r="C179" i="28"/>
  <c r="C188" i="28"/>
  <c r="F191" i="28"/>
  <c r="C191" i="28" s="1"/>
  <c r="C192" i="28"/>
  <c r="D194" i="28"/>
  <c r="L205" i="27"/>
  <c r="L204" i="27" s="1"/>
  <c r="L195" i="27" s="1"/>
  <c r="L233" i="27"/>
  <c r="L231" i="27" s="1"/>
  <c r="L230" i="27" s="1"/>
  <c r="L281" i="27"/>
  <c r="C281" i="27" s="1"/>
  <c r="J20" i="28"/>
  <c r="N20" i="28"/>
  <c r="M52" i="28"/>
  <c r="M51" i="28" s="1"/>
  <c r="M50" i="28" s="1"/>
  <c r="G83" i="28"/>
  <c r="G75" i="28" s="1"/>
  <c r="F95" i="28"/>
  <c r="C95" i="28" s="1"/>
  <c r="C96" i="28"/>
  <c r="C122" i="28"/>
  <c r="C160" i="28"/>
  <c r="C196" i="28"/>
  <c r="N194" i="28"/>
  <c r="L195" i="28"/>
  <c r="C238" i="28"/>
  <c r="I69" i="28"/>
  <c r="I67" i="28" s="1"/>
  <c r="I77" i="28"/>
  <c r="I89" i="28"/>
  <c r="I235" i="28"/>
  <c r="O238" i="28"/>
  <c r="F246" i="28"/>
  <c r="C250" i="28"/>
  <c r="I252" i="28"/>
  <c r="I251" i="28" s="1"/>
  <c r="C262" i="28"/>
  <c r="C263" i="28"/>
  <c r="F260" i="28"/>
  <c r="C266" i="28"/>
  <c r="C267" i="28"/>
  <c r="F264" i="28"/>
  <c r="L288" i="28"/>
  <c r="C294" i="28"/>
  <c r="K289" i="29"/>
  <c r="K288" i="29" s="1"/>
  <c r="K20" i="29"/>
  <c r="C45" i="29"/>
  <c r="E53" i="29"/>
  <c r="D52" i="29"/>
  <c r="D51" i="29" s="1"/>
  <c r="L131" i="28"/>
  <c r="C131" i="28" s="1"/>
  <c r="C132" i="28"/>
  <c r="L151" i="28"/>
  <c r="C151" i="28" s="1"/>
  <c r="C152" i="28"/>
  <c r="F165" i="28"/>
  <c r="C165" i="28" s="1"/>
  <c r="L175" i="28"/>
  <c r="L174" i="28" s="1"/>
  <c r="L173" i="28" s="1"/>
  <c r="C176" i="28"/>
  <c r="L179" i="28"/>
  <c r="C180" i="28"/>
  <c r="F205" i="28"/>
  <c r="C228" i="28"/>
  <c r="N231" i="28"/>
  <c r="N230" i="28" s="1"/>
  <c r="C240" i="28"/>
  <c r="O246" i="28"/>
  <c r="F252" i="28"/>
  <c r="O270" i="28"/>
  <c r="O269" i="28" s="1"/>
  <c r="C284" i="28"/>
  <c r="O283" i="28"/>
  <c r="C283" i="28" s="1"/>
  <c r="C298" i="28"/>
  <c r="G289" i="29"/>
  <c r="G288" i="29" s="1"/>
  <c r="G20" i="29"/>
  <c r="I289" i="29"/>
  <c r="I288" i="29" s="1"/>
  <c r="I20" i="29"/>
  <c r="K52" i="29"/>
  <c r="C55" i="29"/>
  <c r="I67" i="29"/>
  <c r="I53" i="29" s="1"/>
  <c r="K230" i="28"/>
  <c r="K286" i="28" s="1"/>
  <c r="C293" i="28"/>
  <c r="L290" i="28"/>
  <c r="C290" i="28" s="1"/>
  <c r="I288" i="28"/>
  <c r="F67" i="29"/>
  <c r="C67" i="29" s="1"/>
  <c r="C69" i="29"/>
  <c r="I80" i="28"/>
  <c r="C80" i="28" s="1"/>
  <c r="I84" i="28"/>
  <c r="I112" i="28"/>
  <c r="C112" i="28" s="1"/>
  <c r="L141" i="28"/>
  <c r="C141" i="28" s="1"/>
  <c r="L205" i="28"/>
  <c r="L204" i="28" s="1"/>
  <c r="F231" i="28"/>
  <c r="L235" i="28"/>
  <c r="L231" i="28" s="1"/>
  <c r="L260" i="28"/>
  <c r="L264" i="28"/>
  <c r="C279" i="28"/>
  <c r="F276" i="28"/>
  <c r="C276" i="28" s="1"/>
  <c r="C27" i="29"/>
  <c r="L26" i="29"/>
  <c r="L54" i="29"/>
  <c r="L53" i="29" s="1"/>
  <c r="G75" i="29"/>
  <c r="G52" i="29" s="1"/>
  <c r="L83" i="29"/>
  <c r="F20" i="29"/>
  <c r="J20" i="29"/>
  <c r="N20" i="29"/>
  <c r="F84" i="29"/>
  <c r="C85" i="29"/>
  <c r="C86" i="29"/>
  <c r="F89" i="29"/>
  <c r="C89" i="29" s="1"/>
  <c r="C90" i="29"/>
  <c r="O103" i="29"/>
  <c r="O83" i="29" s="1"/>
  <c r="C113" i="29"/>
  <c r="C114" i="29"/>
  <c r="C115" i="29"/>
  <c r="F112" i="29"/>
  <c r="C112" i="29" s="1"/>
  <c r="L116" i="29"/>
  <c r="C121" i="29"/>
  <c r="C122" i="29"/>
  <c r="O174" i="29"/>
  <c r="O173" i="29" s="1"/>
  <c r="O20" i="29"/>
  <c r="F288" i="29"/>
  <c r="F54" i="29"/>
  <c r="F58" i="29"/>
  <c r="F77" i="29"/>
  <c r="O77" i="29"/>
  <c r="O76" i="29" s="1"/>
  <c r="C105" i="29"/>
  <c r="C106" i="29"/>
  <c r="L173" i="29"/>
  <c r="F174" i="29"/>
  <c r="C119" i="29"/>
  <c r="F116" i="29"/>
  <c r="C116" i="29" s="1"/>
  <c r="L21" i="29"/>
  <c r="L58" i="29"/>
  <c r="C131" i="29"/>
  <c r="F165" i="29"/>
  <c r="C165" i="29" s="1"/>
  <c r="C166" i="29"/>
  <c r="C179" i="29"/>
  <c r="F95" i="29"/>
  <c r="C95" i="29" s="1"/>
  <c r="F103" i="29"/>
  <c r="C103" i="29" s="1"/>
  <c r="I116" i="29"/>
  <c r="I128" i="29"/>
  <c r="C128" i="29" s="1"/>
  <c r="I136" i="29"/>
  <c r="I144" i="29"/>
  <c r="I160" i="29"/>
  <c r="C160" i="29" s="1"/>
  <c r="I184" i="29"/>
  <c r="C184" i="29" s="1"/>
  <c r="I188" i="29"/>
  <c r="K195" i="29"/>
  <c r="K194" i="29" s="1"/>
  <c r="L204" i="29"/>
  <c r="C235" i="29"/>
  <c r="C246" i="29"/>
  <c r="C123" i="29"/>
  <c r="F136" i="29"/>
  <c r="F144" i="29"/>
  <c r="C144" i="29" s="1"/>
  <c r="C167" i="29"/>
  <c r="L196" i="29"/>
  <c r="L195" i="29" s="1"/>
  <c r="O198" i="29"/>
  <c r="O196" i="29" s="1"/>
  <c r="O195" i="29" s="1"/>
  <c r="O194" i="29" s="1"/>
  <c r="I259" i="29"/>
  <c r="I230" i="29" s="1"/>
  <c r="H286" i="29"/>
  <c r="C283" i="29"/>
  <c r="F198" i="29"/>
  <c r="C199" i="29"/>
  <c r="M286" i="29"/>
  <c r="D286" i="29"/>
  <c r="I131" i="29"/>
  <c r="I151" i="29"/>
  <c r="C151" i="29" s="1"/>
  <c r="I175" i="29"/>
  <c r="I174" i="29" s="1"/>
  <c r="I173" i="29" s="1"/>
  <c r="I179" i="29"/>
  <c r="C192" i="29"/>
  <c r="C193" i="29"/>
  <c r="C205" i="29"/>
  <c r="I204" i="29"/>
  <c r="I195" i="29" s="1"/>
  <c r="G230" i="29"/>
  <c r="L231" i="29"/>
  <c r="I270" i="29"/>
  <c r="I269" i="29" s="1"/>
  <c r="F216" i="29"/>
  <c r="C216" i="29" s="1"/>
  <c r="C239" i="29"/>
  <c r="L246" i="29"/>
  <c r="C247" i="29"/>
  <c r="F252" i="29"/>
  <c r="F260" i="29"/>
  <c r="F264" i="29"/>
  <c r="C271" i="29"/>
  <c r="F276" i="29"/>
  <c r="L290" i="29"/>
  <c r="C290" i="29" s="1"/>
  <c r="C291" i="29"/>
  <c r="C217" i="29"/>
  <c r="C233" i="29"/>
  <c r="C253" i="29"/>
  <c r="L260" i="29"/>
  <c r="L264" i="29"/>
  <c r="L272" i="29"/>
  <c r="L276" i="29"/>
  <c r="N286" i="28" l="1"/>
  <c r="N52" i="28"/>
  <c r="J52" i="28"/>
  <c r="J286" i="28"/>
  <c r="N52" i="22"/>
  <c r="N51" i="22" s="1"/>
  <c r="N286" i="22"/>
  <c r="O195" i="20"/>
  <c r="C196" i="20"/>
  <c r="J50" i="20"/>
  <c r="J287" i="20"/>
  <c r="K50" i="20"/>
  <c r="K287" i="20"/>
  <c r="M194" i="20"/>
  <c r="M286" i="20"/>
  <c r="H52" i="28"/>
  <c r="H51" i="28" s="1"/>
  <c r="H286" i="28"/>
  <c r="N194" i="25"/>
  <c r="N286" i="25"/>
  <c r="N194" i="24"/>
  <c r="N51" i="24" s="1"/>
  <c r="N286" i="24"/>
  <c r="M52" i="24"/>
  <c r="M51" i="24" s="1"/>
  <c r="M286" i="24"/>
  <c r="G52" i="24"/>
  <c r="G51" i="24" s="1"/>
  <c r="G286" i="24"/>
  <c r="N194" i="21"/>
  <c r="N286" i="21"/>
  <c r="M50" i="27"/>
  <c r="M287" i="27"/>
  <c r="N52" i="29"/>
  <c r="N51" i="29" s="1"/>
  <c r="N286" i="29"/>
  <c r="N52" i="27"/>
  <c r="N51" i="27" s="1"/>
  <c r="N286" i="27"/>
  <c r="M194" i="23"/>
  <c r="M51" i="23" s="1"/>
  <c r="M286" i="23"/>
  <c r="J194" i="23"/>
  <c r="J51" i="23" s="1"/>
  <c r="J286" i="23"/>
  <c r="L75" i="29"/>
  <c r="L270" i="29"/>
  <c r="L269" i="29" s="1"/>
  <c r="I83" i="28"/>
  <c r="E286" i="28"/>
  <c r="F204" i="29"/>
  <c r="C204" i="29" s="1"/>
  <c r="G286" i="29"/>
  <c r="K286" i="29"/>
  <c r="O231" i="28"/>
  <c r="O230" i="28" s="1"/>
  <c r="O194" i="28" s="1"/>
  <c r="F187" i="28"/>
  <c r="C187" i="28" s="1"/>
  <c r="O75" i="28"/>
  <c r="J51" i="25"/>
  <c r="J50" i="25" s="1"/>
  <c r="C196" i="25"/>
  <c r="C259" i="25"/>
  <c r="C151" i="25"/>
  <c r="I231" i="24"/>
  <c r="I230" i="24" s="1"/>
  <c r="C259" i="24"/>
  <c r="O53" i="25"/>
  <c r="L130" i="22"/>
  <c r="C130" i="22" s="1"/>
  <c r="F130" i="22"/>
  <c r="L230" i="20"/>
  <c r="L194" i="20" s="1"/>
  <c r="O286" i="21"/>
  <c r="F54" i="20"/>
  <c r="C54" i="20" s="1"/>
  <c r="I53" i="20"/>
  <c r="M51" i="20"/>
  <c r="C67" i="20"/>
  <c r="H52" i="29"/>
  <c r="H51" i="29" s="1"/>
  <c r="M51" i="29"/>
  <c r="I195" i="28"/>
  <c r="J52" i="29"/>
  <c r="J51" i="29" s="1"/>
  <c r="I195" i="27"/>
  <c r="I194" i="27" s="1"/>
  <c r="C235" i="25"/>
  <c r="C179" i="24"/>
  <c r="C131" i="24"/>
  <c r="C95" i="24"/>
  <c r="E52" i="23"/>
  <c r="E51" i="23" s="1"/>
  <c r="J51" i="21"/>
  <c r="L53" i="20"/>
  <c r="C166" i="20"/>
  <c r="D52" i="25"/>
  <c r="D51" i="25" s="1"/>
  <c r="I83" i="29"/>
  <c r="D286" i="28"/>
  <c r="E52" i="29"/>
  <c r="E51" i="29" s="1"/>
  <c r="H52" i="27"/>
  <c r="L83" i="27"/>
  <c r="O83" i="27"/>
  <c r="O75" i="27" s="1"/>
  <c r="L195" i="26"/>
  <c r="F187" i="26"/>
  <c r="C187" i="26" s="1"/>
  <c r="C246" i="25"/>
  <c r="N194" i="26"/>
  <c r="E286" i="24"/>
  <c r="K194" i="23"/>
  <c r="K51" i="23" s="1"/>
  <c r="H51" i="23"/>
  <c r="M51" i="22"/>
  <c r="M50" i="22" s="1"/>
  <c r="K51" i="22"/>
  <c r="F187" i="21"/>
  <c r="C187" i="21" s="1"/>
  <c r="L286" i="21"/>
  <c r="K286" i="20"/>
  <c r="G51" i="20"/>
  <c r="C69" i="26"/>
  <c r="N52" i="25"/>
  <c r="N51" i="25" s="1"/>
  <c r="N51" i="20"/>
  <c r="O53" i="23"/>
  <c r="G51" i="21"/>
  <c r="I83" i="23"/>
  <c r="L130" i="20"/>
  <c r="L230" i="22"/>
  <c r="L83" i="22"/>
  <c r="E286" i="22"/>
  <c r="O75" i="22"/>
  <c r="O286" i="22" s="1"/>
  <c r="I83" i="22"/>
  <c r="C259" i="21"/>
  <c r="E51" i="21"/>
  <c r="O75" i="20"/>
  <c r="O52" i="20" s="1"/>
  <c r="O51" i="20" s="1"/>
  <c r="G194" i="26"/>
  <c r="D52" i="26"/>
  <c r="D51" i="26" s="1"/>
  <c r="C260" i="26"/>
  <c r="O173" i="26"/>
  <c r="F76" i="24"/>
  <c r="C76" i="24" s="1"/>
  <c r="J52" i="27"/>
  <c r="J51" i="27" s="1"/>
  <c r="J50" i="27" s="1"/>
  <c r="G230" i="23"/>
  <c r="G75" i="23"/>
  <c r="G52" i="23" s="1"/>
  <c r="F67" i="22"/>
  <c r="C67" i="22" s="1"/>
  <c r="C198" i="20"/>
  <c r="J75" i="22"/>
  <c r="J52" i="22" s="1"/>
  <c r="J51" i="28"/>
  <c r="J287" i="28" s="1"/>
  <c r="L52" i="24"/>
  <c r="C276" i="29"/>
  <c r="N51" i="28"/>
  <c r="O288" i="27"/>
  <c r="L53" i="27"/>
  <c r="H286" i="27"/>
  <c r="H194" i="27"/>
  <c r="M51" i="26"/>
  <c r="M287" i="26" s="1"/>
  <c r="C270" i="26"/>
  <c r="I204" i="26"/>
  <c r="O75" i="26"/>
  <c r="N52" i="26"/>
  <c r="N51" i="26" s="1"/>
  <c r="N50" i="26" s="1"/>
  <c r="I231" i="25"/>
  <c r="I230" i="25" s="1"/>
  <c r="L230" i="25"/>
  <c r="J52" i="26"/>
  <c r="J51" i="26" s="1"/>
  <c r="O53" i="26"/>
  <c r="O52" i="26" s="1"/>
  <c r="L286" i="24"/>
  <c r="C141" i="23"/>
  <c r="G194" i="23"/>
  <c r="J286" i="22"/>
  <c r="O230" i="20"/>
  <c r="I75" i="21"/>
  <c r="E286" i="20"/>
  <c r="L75" i="20"/>
  <c r="L52" i="20" s="1"/>
  <c r="L51" i="20" s="1"/>
  <c r="C58" i="26"/>
  <c r="C283" i="25"/>
  <c r="L195" i="25"/>
  <c r="H51" i="22"/>
  <c r="N51" i="21"/>
  <c r="C55" i="20"/>
  <c r="C112" i="20"/>
  <c r="H287" i="28"/>
  <c r="H50" i="28"/>
  <c r="H287" i="26"/>
  <c r="H50" i="26"/>
  <c r="M50" i="25"/>
  <c r="M287" i="25"/>
  <c r="H287" i="20"/>
  <c r="H50" i="20"/>
  <c r="E286" i="25"/>
  <c r="K50" i="23"/>
  <c r="K287" i="23"/>
  <c r="H287" i="23"/>
  <c r="H50" i="23"/>
  <c r="M287" i="22"/>
  <c r="K50" i="22"/>
  <c r="K287" i="22"/>
  <c r="I52" i="21"/>
  <c r="G287" i="20"/>
  <c r="G50" i="20"/>
  <c r="G52" i="28"/>
  <c r="G51" i="28" s="1"/>
  <c r="G286" i="28"/>
  <c r="J50" i="28"/>
  <c r="D287" i="28"/>
  <c r="D50" i="28"/>
  <c r="D286" i="27"/>
  <c r="D52" i="27"/>
  <c r="D51" i="27" s="1"/>
  <c r="D287" i="25"/>
  <c r="D50" i="25"/>
  <c r="O286" i="24"/>
  <c r="E24" i="21"/>
  <c r="E20" i="21" s="1"/>
  <c r="E50" i="21"/>
  <c r="N50" i="28"/>
  <c r="N287" i="28"/>
  <c r="M50" i="26"/>
  <c r="J50" i="26"/>
  <c r="J287" i="26"/>
  <c r="O52" i="24"/>
  <c r="O194" i="20"/>
  <c r="D52" i="20"/>
  <c r="D51" i="20" s="1"/>
  <c r="D286" i="20"/>
  <c r="C198" i="29"/>
  <c r="F196" i="29"/>
  <c r="I187" i="29"/>
  <c r="C187" i="29" s="1"/>
  <c r="C188" i="29"/>
  <c r="O75" i="29"/>
  <c r="F83" i="29"/>
  <c r="C83" i="29" s="1"/>
  <c r="C84" i="29"/>
  <c r="C205" i="28"/>
  <c r="F204" i="28"/>
  <c r="D287" i="29"/>
  <c r="D50" i="29"/>
  <c r="F259" i="28"/>
  <c r="C260" i="28"/>
  <c r="E287" i="28"/>
  <c r="E50" i="28"/>
  <c r="C131" i="27"/>
  <c r="F130" i="27"/>
  <c r="C270" i="27"/>
  <c r="F269" i="27"/>
  <c r="F288" i="28"/>
  <c r="L269" i="27"/>
  <c r="L194" i="27" s="1"/>
  <c r="F230" i="27"/>
  <c r="C230" i="27" s="1"/>
  <c r="C166" i="27"/>
  <c r="F165" i="27"/>
  <c r="C165" i="27" s="1"/>
  <c r="C122" i="27"/>
  <c r="E287" i="27"/>
  <c r="E50" i="27"/>
  <c r="L194" i="26"/>
  <c r="L51" i="26" s="1"/>
  <c r="C76" i="27"/>
  <c r="C54" i="27"/>
  <c r="C166" i="26"/>
  <c r="F204" i="25"/>
  <c r="C205" i="25"/>
  <c r="L194" i="25"/>
  <c r="C188" i="25"/>
  <c r="G52" i="26"/>
  <c r="G51" i="26" s="1"/>
  <c r="F259" i="23"/>
  <c r="C260" i="23"/>
  <c r="F231" i="25"/>
  <c r="F165" i="25"/>
  <c r="C165" i="25" s="1"/>
  <c r="C166" i="25"/>
  <c r="E287" i="24"/>
  <c r="E50" i="24"/>
  <c r="H52" i="25"/>
  <c r="C270" i="24"/>
  <c r="F269" i="24"/>
  <c r="O194" i="24"/>
  <c r="F270" i="23"/>
  <c r="C260" i="22"/>
  <c r="F259" i="22"/>
  <c r="C259" i="22" s="1"/>
  <c r="L75" i="25"/>
  <c r="L52" i="25" s="1"/>
  <c r="L51" i="25" s="1"/>
  <c r="L50" i="25" s="1"/>
  <c r="F231" i="24"/>
  <c r="F54" i="24"/>
  <c r="I195" i="23"/>
  <c r="C165" i="23"/>
  <c r="C89" i="23"/>
  <c r="F83" i="23"/>
  <c r="C83" i="23" s="1"/>
  <c r="C198" i="23"/>
  <c r="C174" i="21"/>
  <c r="F173" i="21"/>
  <c r="C173" i="21" s="1"/>
  <c r="F269" i="20"/>
  <c r="C270" i="20"/>
  <c r="C205" i="23"/>
  <c r="C196" i="23"/>
  <c r="C76" i="21"/>
  <c r="C270" i="21"/>
  <c r="F269" i="21"/>
  <c r="O52" i="21"/>
  <c r="O51" i="21" s="1"/>
  <c r="I76" i="22"/>
  <c r="I75" i="22" s="1"/>
  <c r="O194" i="21"/>
  <c r="I288" i="21"/>
  <c r="D287" i="22"/>
  <c r="D50" i="22"/>
  <c r="F231" i="21"/>
  <c r="C252" i="20"/>
  <c r="F251" i="20"/>
  <c r="I230" i="20"/>
  <c r="E194" i="20"/>
  <c r="E51" i="20" s="1"/>
  <c r="I130" i="20"/>
  <c r="I75" i="20" s="1"/>
  <c r="I52" i="20" s="1"/>
  <c r="L259" i="29"/>
  <c r="L230" i="29" s="1"/>
  <c r="C264" i="29"/>
  <c r="I130" i="29"/>
  <c r="I75" i="29" s="1"/>
  <c r="G194" i="29"/>
  <c r="G51" i="29" s="1"/>
  <c r="C136" i="29"/>
  <c r="F130" i="29"/>
  <c r="L289" i="29"/>
  <c r="L20" i="29"/>
  <c r="C20" i="29" s="1"/>
  <c r="C21" i="29"/>
  <c r="C77" i="29"/>
  <c r="F76" i="29"/>
  <c r="L52" i="29"/>
  <c r="O286" i="28"/>
  <c r="L130" i="28"/>
  <c r="L75" i="28" s="1"/>
  <c r="L52" i="28" s="1"/>
  <c r="E287" i="29"/>
  <c r="E50" i="29"/>
  <c r="C264" i="28"/>
  <c r="C246" i="28"/>
  <c r="I76" i="28"/>
  <c r="C77" i="28"/>
  <c r="C84" i="28"/>
  <c r="K194" i="28"/>
  <c r="C130" i="28"/>
  <c r="C55" i="28"/>
  <c r="F54" i="28"/>
  <c r="C175" i="28"/>
  <c r="C69" i="28"/>
  <c r="C43" i="28"/>
  <c r="I20" i="28"/>
  <c r="C116" i="27"/>
  <c r="C69" i="27"/>
  <c r="F187" i="27"/>
  <c r="C187" i="27" s="1"/>
  <c r="L26" i="27"/>
  <c r="C31" i="27"/>
  <c r="I231" i="26"/>
  <c r="I230" i="26" s="1"/>
  <c r="K51" i="27"/>
  <c r="F174" i="26"/>
  <c r="C175" i="26"/>
  <c r="C269" i="26"/>
  <c r="C84" i="26"/>
  <c r="F83" i="26"/>
  <c r="F83" i="27"/>
  <c r="C205" i="26"/>
  <c r="F204" i="26"/>
  <c r="I76" i="26"/>
  <c r="C76" i="26" s="1"/>
  <c r="C55" i="26"/>
  <c r="J286" i="25"/>
  <c r="O194" i="25"/>
  <c r="C84" i="25"/>
  <c r="F83" i="25"/>
  <c r="C174" i="24"/>
  <c r="F173" i="24"/>
  <c r="C173" i="24" s="1"/>
  <c r="C20" i="26"/>
  <c r="H194" i="25"/>
  <c r="C198" i="24"/>
  <c r="I196" i="24"/>
  <c r="K286" i="24"/>
  <c r="L194" i="24"/>
  <c r="L51" i="24" s="1"/>
  <c r="C26" i="25"/>
  <c r="I54" i="24"/>
  <c r="I53" i="24" s="1"/>
  <c r="I52" i="24" s="1"/>
  <c r="K287" i="24"/>
  <c r="I259" i="23"/>
  <c r="C252" i="22"/>
  <c r="F251" i="22"/>
  <c r="C251" i="22" s="1"/>
  <c r="F204" i="22"/>
  <c r="C204" i="22" s="1"/>
  <c r="K51" i="25"/>
  <c r="C20" i="25"/>
  <c r="H194" i="24"/>
  <c r="H51" i="24" s="1"/>
  <c r="F83" i="24"/>
  <c r="C55" i="24"/>
  <c r="J287" i="24"/>
  <c r="I231" i="23"/>
  <c r="I230" i="23" s="1"/>
  <c r="F67" i="23"/>
  <c r="C67" i="23" s="1"/>
  <c r="C69" i="23"/>
  <c r="F174" i="22"/>
  <c r="C175" i="22"/>
  <c r="C166" i="23"/>
  <c r="C238" i="23"/>
  <c r="L231" i="23"/>
  <c r="L230" i="23" s="1"/>
  <c r="L194" i="23" s="1"/>
  <c r="F270" i="22"/>
  <c r="C196" i="22"/>
  <c r="C116" i="22"/>
  <c r="C166" i="21"/>
  <c r="F165" i="21"/>
  <c r="C165" i="21" s="1"/>
  <c r="O230" i="23"/>
  <c r="O194" i="23" s="1"/>
  <c r="C204" i="23"/>
  <c r="F195" i="23"/>
  <c r="I194" i="22"/>
  <c r="F53" i="22"/>
  <c r="C54" i="22"/>
  <c r="E51" i="22"/>
  <c r="O52" i="22"/>
  <c r="O51" i="22" s="1"/>
  <c r="L194" i="21"/>
  <c r="C26" i="22"/>
  <c r="C205" i="21"/>
  <c r="C205" i="20"/>
  <c r="F204" i="20"/>
  <c r="I52" i="22"/>
  <c r="I51" i="22" s="1"/>
  <c r="C20" i="22"/>
  <c r="H194" i="21"/>
  <c r="H51" i="21" s="1"/>
  <c r="C174" i="20"/>
  <c r="F173" i="20"/>
  <c r="C173" i="20" s="1"/>
  <c r="C188" i="20"/>
  <c r="I83" i="20"/>
  <c r="C83" i="20" s="1"/>
  <c r="C233" i="20"/>
  <c r="C184" i="20"/>
  <c r="C77" i="20"/>
  <c r="F259" i="29"/>
  <c r="C259" i="29" s="1"/>
  <c r="C260" i="29"/>
  <c r="C272" i="29"/>
  <c r="I194" i="29"/>
  <c r="F270" i="29"/>
  <c r="C175" i="29"/>
  <c r="C58" i="29"/>
  <c r="L259" i="28"/>
  <c r="F270" i="28"/>
  <c r="F83" i="28"/>
  <c r="C83" i="28" s="1"/>
  <c r="C89" i="28"/>
  <c r="M287" i="28"/>
  <c r="C205" i="27"/>
  <c r="F204" i="27"/>
  <c r="L174" i="27"/>
  <c r="C174" i="28"/>
  <c r="F173" i="28"/>
  <c r="C173" i="28" s="1"/>
  <c r="K51" i="28"/>
  <c r="C58" i="28"/>
  <c r="C27" i="28"/>
  <c r="L26" i="28"/>
  <c r="C151" i="27"/>
  <c r="C259" i="26"/>
  <c r="O289" i="28"/>
  <c r="O288" i="28" s="1"/>
  <c r="O204" i="26"/>
  <c r="O195" i="26" s="1"/>
  <c r="O194" i="26" s="1"/>
  <c r="I130" i="26"/>
  <c r="I196" i="26"/>
  <c r="C77" i="27"/>
  <c r="H286" i="26"/>
  <c r="G287" i="27"/>
  <c r="G50" i="27"/>
  <c r="N286" i="26"/>
  <c r="E286" i="26"/>
  <c r="C141" i="26"/>
  <c r="F288" i="25"/>
  <c r="C288" i="25" s="1"/>
  <c r="C131" i="25"/>
  <c r="F130" i="25"/>
  <c r="C131" i="26"/>
  <c r="F53" i="26"/>
  <c r="C54" i="26"/>
  <c r="C76" i="25"/>
  <c r="C166" i="24"/>
  <c r="F165" i="24"/>
  <c r="C165" i="24" s="1"/>
  <c r="F288" i="26"/>
  <c r="C26" i="24"/>
  <c r="L20" i="24"/>
  <c r="C246" i="23"/>
  <c r="C55" i="25"/>
  <c r="C205" i="24"/>
  <c r="C289" i="25"/>
  <c r="I270" i="23"/>
  <c r="I269" i="23" s="1"/>
  <c r="C20" i="23"/>
  <c r="I130" i="23"/>
  <c r="C130" i="23" s="1"/>
  <c r="L194" i="22"/>
  <c r="C136" i="22"/>
  <c r="F54" i="21"/>
  <c r="F75" i="23"/>
  <c r="C76" i="23"/>
  <c r="J194" i="22"/>
  <c r="C151" i="22"/>
  <c r="F67" i="21"/>
  <c r="C67" i="21" s="1"/>
  <c r="C69" i="21"/>
  <c r="C204" i="21"/>
  <c r="C26" i="21"/>
  <c r="C289" i="22"/>
  <c r="F288" i="22"/>
  <c r="C288" i="22" s="1"/>
  <c r="L52" i="21"/>
  <c r="L51" i="21" s="1"/>
  <c r="L50" i="21" s="1"/>
  <c r="I204" i="20"/>
  <c r="I195" i="20" s="1"/>
  <c r="I194" i="20" s="1"/>
  <c r="F289" i="20"/>
  <c r="C21" i="20"/>
  <c r="C122" i="20"/>
  <c r="C26" i="20"/>
  <c r="F187" i="20"/>
  <c r="C187" i="20" s="1"/>
  <c r="C76" i="20"/>
  <c r="F75" i="20"/>
  <c r="F251" i="29"/>
  <c r="C252" i="29"/>
  <c r="C231" i="29"/>
  <c r="F173" i="29"/>
  <c r="C173" i="29" s="1"/>
  <c r="C174" i="29"/>
  <c r="C54" i="29"/>
  <c r="F53" i="29"/>
  <c r="C26" i="29"/>
  <c r="L230" i="28"/>
  <c r="L194" i="28" s="1"/>
  <c r="K51" i="29"/>
  <c r="F251" i="28"/>
  <c r="C251" i="28" s="1"/>
  <c r="C252" i="28"/>
  <c r="C235" i="28"/>
  <c r="I231" i="28"/>
  <c r="I230" i="28" s="1"/>
  <c r="C76" i="28"/>
  <c r="O52" i="28"/>
  <c r="O51" i="28" s="1"/>
  <c r="C233" i="27"/>
  <c r="L286" i="26"/>
  <c r="L130" i="27"/>
  <c r="L75" i="27" s="1"/>
  <c r="C288" i="27"/>
  <c r="C231" i="27"/>
  <c r="C112" i="27"/>
  <c r="F230" i="26"/>
  <c r="C231" i="26"/>
  <c r="F67" i="27"/>
  <c r="C67" i="27" s="1"/>
  <c r="I75" i="27"/>
  <c r="J287" i="27"/>
  <c r="M286" i="26"/>
  <c r="L289" i="26"/>
  <c r="L288" i="26" s="1"/>
  <c r="C179" i="26"/>
  <c r="I83" i="26"/>
  <c r="E51" i="26"/>
  <c r="C270" i="25"/>
  <c r="F269" i="25"/>
  <c r="F130" i="26"/>
  <c r="C26" i="26"/>
  <c r="I194" i="25"/>
  <c r="O130" i="25"/>
  <c r="O75" i="25" s="1"/>
  <c r="O286" i="25" s="1"/>
  <c r="F289" i="24"/>
  <c r="F20" i="24"/>
  <c r="C21" i="24"/>
  <c r="C192" i="25"/>
  <c r="F191" i="25"/>
  <c r="C191" i="25" s="1"/>
  <c r="C175" i="25"/>
  <c r="F174" i="25"/>
  <c r="I83" i="25"/>
  <c r="F67" i="24"/>
  <c r="C67" i="24" s="1"/>
  <c r="C69" i="24"/>
  <c r="I76" i="25"/>
  <c r="E52" i="25"/>
  <c r="E51" i="25" s="1"/>
  <c r="I286" i="22"/>
  <c r="C283" i="22"/>
  <c r="I289" i="24"/>
  <c r="I288" i="24" s="1"/>
  <c r="I20" i="24"/>
  <c r="F53" i="25"/>
  <c r="C54" i="25"/>
  <c r="C204" i="24"/>
  <c r="D52" i="24"/>
  <c r="D51" i="24" s="1"/>
  <c r="C54" i="23"/>
  <c r="F53" i="23"/>
  <c r="L130" i="23"/>
  <c r="L75" i="23" s="1"/>
  <c r="L52" i="23" s="1"/>
  <c r="L51" i="23" s="1"/>
  <c r="C231" i="22"/>
  <c r="C174" i="23"/>
  <c r="F173" i="23"/>
  <c r="C173" i="23" s="1"/>
  <c r="D50" i="23"/>
  <c r="D287" i="23"/>
  <c r="F288" i="23"/>
  <c r="C288" i="23" s="1"/>
  <c r="F231" i="23"/>
  <c r="C26" i="23"/>
  <c r="C166" i="22"/>
  <c r="F165" i="22"/>
  <c r="C165" i="22" s="1"/>
  <c r="C84" i="22"/>
  <c r="F83" i="22"/>
  <c r="C83" i="22" s="1"/>
  <c r="O75" i="23"/>
  <c r="O52" i="23" s="1"/>
  <c r="O51" i="23" s="1"/>
  <c r="C198" i="21"/>
  <c r="I196" i="21"/>
  <c r="G51" i="22"/>
  <c r="F83" i="21"/>
  <c r="C83" i="21" s="1"/>
  <c r="F289" i="21"/>
  <c r="C21" i="21"/>
  <c r="D52" i="21"/>
  <c r="D51" i="21" s="1"/>
  <c r="C260" i="20"/>
  <c r="F259" i="20"/>
  <c r="C259" i="20" s="1"/>
  <c r="C231" i="20"/>
  <c r="G286" i="20"/>
  <c r="J50" i="23" l="1"/>
  <c r="J287" i="23"/>
  <c r="N50" i="24"/>
  <c r="N287" i="24"/>
  <c r="L286" i="29"/>
  <c r="L194" i="29"/>
  <c r="L50" i="20"/>
  <c r="L287" i="20"/>
  <c r="O286" i="27"/>
  <c r="O52" i="27"/>
  <c r="O51" i="27" s="1"/>
  <c r="M50" i="23"/>
  <c r="M287" i="23"/>
  <c r="F75" i="21"/>
  <c r="C75" i="21" s="1"/>
  <c r="G287" i="24"/>
  <c r="G50" i="24"/>
  <c r="J51" i="22"/>
  <c r="J50" i="22" s="1"/>
  <c r="C288" i="26"/>
  <c r="F53" i="20"/>
  <c r="I75" i="28"/>
  <c r="I52" i="28" s="1"/>
  <c r="C259" i="28"/>
  <c r="N287" i="26"/>
  <c r="G51" i="23"/>
  <c r="G286" i="23"/>
  <c r="N50" i="25"/>
  <c r="N287" i="25"/>
  <c r="J50" i="21"/>
  <c r="J287" i="21"/>
  <c r="J50" i="29"/>
  <c r="J287" i="29"/>
  <c r="I51" i="20"/>
  <c r="N50" i="20"/>
  <c r="N287" i="20"/>
  <c r="H287" i="29"/>
  <c r="H50" i="29"/>
  <c r="F75" i="25"/>
  <c r="C83" i="27"/>
  <c r="L51" i="28"/>
  <c r="L50" i="28" s="1"/>
  <c r="O286" i="20"/>
  <c r="E287" i="21"/>
  <c r="J287" i="25"/>
  <c r="N50" i="21"/>
  <c r="N287" i="21"/>
  <c r="D50" i="26"/>
  <c r="D287" i="26"/>
  <c r="G287" i="21"/>
  <c r="G50" i="21"/>
  <c r="H51" i="27"/>
  <c r="M50" i="20"/>
  <c r="M287" i="20"/>
  <c r="N50" i="29"/>
  <c r="N287" i="29"/>
  <c r="M50" i="24"/>
  <c r="M287" i="24"/>
  <c r="H287" i="22"/>
  <c r="H50" i="22"/>
  <c r="I75" i="23"/>
  <c r="I52" i="23" s="1"/>
  <c r="C76" i="22"/>
  <c r="C259" i="23"/>
  <c r="L286" i="20"/>
  <c r="L75" i="22"/>
  <c r="L52" i="22" s="1"/>
  <c r="L51" i="22" s="1"/>
  <c r="E50" i="23"/>
  <c r="E287" i="23"/>
  <c r="M50" i="29"/>
  <c r="M287" i="29"/>
  <c r="N50" i="22"/>
  <c r="N287" i="22"/>
  <c r="L50" i="23"/>
  <c r="L287" i="23"/>
  <c r="H50" i="21"/>
  <c r="H287" i="21"/>
  <c r="H50" i="24"/>
  <c r="H287" i="24"/>
  <c r="G287" i="29"/>
  <c r="G50" i="29"/>
  <c r="I287" i="20"/>
  <c r="I50" i="20"/>
  <c r="L50" i="26"/>
  <c r="L287" i="26"/>
  <c r="L50" i="24"/>
  <c r="L287" i="24"/>
  <c r="I52" i="29"/>
  <c r="I51" i="29" s="1"/>
  <c r="I286" i="29"/>
  <c r="E287" i="20"/>
  <c r="E50" i="20"/>
  <c r="O50" i="23"/>
  <c r="O287" i="23"/>
  <c r="C289" i="24"/>
  <c r="F288" i="24"/>
  <c r="C288" i="24" s="1"/>
  <c r="I194" i="28"/>
  <c r="I51" i="28" s="1"/>
  <c r="I286" i="28"/>
  <c r="C289" i="21"/>
  <c r="F288" i="21"/>
  <c r="C288" i="21" s="1"/>
  <c r="L287" i="21"/>
  <c r="C270" i="29"/>
  <c r="F269" i="29"/>
  <c r="D50" i="21"/>
  <c r="D24" i="21"/>
  <c r="D287" i="21" s="1"/>
  <c r="I195" i="21"/>
  <c r="C196" i="21"/>
  <c r="C53" i="25"/>
  <c r="I75" i="25"/>
  <c r="F173" i="25"/>
  <c r="C173" i="25" s="1"/>
  <c r="C174" i="25"/>
  <c r="C269" i="25"/>
  <c r="I286" i="27"/>
  <c r="I52" i="27"/>
  <c r="I51" i="27" s="1"/>
  <c r="C230" i="26"/>
  <c r="F75" i="28"/>
  <c r="C75" i="28" s="1"/>
  <c r="C251" i="29"/>
  <c r="F230" i="29"/>
  <c r="C230" i="29" s="1"/>
  <c r="C53" i="26"/>
  <c r="I195" i="26"/>
  <c r="I194" i="26" s="1"/>
  <c r="C196" i="26"/>
  <c r="F52" i="20"/>
  <c r="C53" i="20"/>
  <c r="O50" i="22"/>
  <c r="O287" i="22"/>
  <c r="C53" i="22"/>
  <c r="F195" i="22"/>
  <c r="K50" i="25"/>
  <c r="K287" i="25"/>
  <c r="L287" i="25"/>
  <c r="I195" i="24"/>
  <c r="C196" i="24"/>
  <c r="C204" i="26"/>
  <c r="F195" i="26"/>
  <c r="C26" i="27"/>
  <c r="L20" i="27"/>
  <c r="C20" i="27" s="1"/>
  <c r="C54" i="28"/>
  <c r="F53" i="28"/>
  <c r="C231" i="21"/>
  <c r="F230" i="21"/>
  <c r="C231" i="24"/>
  <c r="F230" i="24"/>
  <c r="C269" i="24"/>
  <c r="O51" i="26"/>
  <c r="F187" i="25"/>
  <c r="C187" i="25" s="1"/>
  <c r="C204" i="25"/>
  <c r="F195" i="25"/>
  <c r="C289" i="28"/>
  <c r="C130" i="27"/>
  <c r="C231" i="28"/>
  <c r="L286" i="25"/>
  <c r="L286" i="23"/>
  <c r="E287" i="26"/>
  <c r="E50" i="26"/>
  <c r="O50" i="28"/>
  <c r="O287" i="28"/>
  <c r="I286" i="20"/>
  <c r="G287" i="22"/>
  <c r="G50" i="22"/>
  <c r="F52" i="23"/>
  <c r="C53" i="23"/>
  <c r="E287" i="25"/>
  <c r="E50" i="25"/>
  <c r="C130" i="26"/>
  <c r="L286" i="28"/>
  <c r="F75" i="26"/>
  <c r="C231" i="23"/>
  <c r="F230" i="23"/>
  <c r="C230" i="23" s="1"/>
  <c r="F230" i="22"/>
  <c r="C230" i="22" s="1"/>
  <c r="D50" i="24"/>
  <c r="D287" i="24"/>
  <c r="C20" i="24"/>
  <c r="O50" i="27"/>
  <c r="O287" i="27"/>
  <c r="C75" i="20"/>
  <c r="C289" i="20"/>
  <c r="F288" i="20"/>
  <c r="C288" i="20" s="1"/>
  <c r="C289" i="26"/>
  <c r="L173" i="27"/>
  <c r="C173" i="27" s="1"/>
  <c r="C174" i="27"/>
  <c r="C130" i="20"/>
  <c r="C83" i="24"/>
  <c r="F75" i="24"/>
  <c r="C75" i="24" s="1"/>
  <c r="K50" i="27"/>
  <c r="K287" i="27"/>
  <c r="L51" i="29"/>
  <c r="O50" i="20"/>
  <c r="O287" i="20"/>
  <c r="O52" i="25"/>
  <c r="O51" i="25" s="1"/>
  <c r="C270" i="23"/>
  <c r="F269" i="23"/>
  <c r="F75" i="27"/>
  <c r="C75" i="27" s="1"/>
  <c r="C288" i="28"/>
  <c r="C204" i="28"/>
  <c r="F195" i="28"/>
  <c r="F230" i="28"/>
  <c r="C230" i="28" s="1"/>
  <c r="F195" i="29"/>
  <c r="C196" i="29"/>
  <c r="O51" i="24"/>
  <c r="D287" i="27"/>
  <c r="D50" i="27"/>
  <c r="G287" i="28"/>
  <c r="G50" i="28"/>
  <c r="C53" i="29"/>
  <c r="N50" i="27"/>
  <c r="N287" i="27"/>
  <c r="K50" i="28"/>
  <c r="K287" i="28"/>
  <c r="C204" i="27"/>
  <c r="F195" i="27"/>
  <c r="C204" i="20"/>
  <c r="F195" i="20"/>
  <c r="E287" i="22"/>
  <c r="E50" i="22"/>
  <c r="C195" i="23"/>
  <c r="F269" i="22"/>
  <c r="C270" i="22"/>
  <c r="C83" i="25"/>
  <c r="F75" i="29"/>
  <c r="C75" i="29" s="1"/>
  <c r="C76" i="29"/>
  <c r="C289" i="29"/>
  <c r="L288" i="29"/>
  <c r="C288" i="29" s="1"/>
  <c r="C251" i="20"/>
  <c r="F230" i="20"/>
  <c r="C230" i="20" s="1"/>
  <c r="O50" i="21"/>
  <c r="O287" i="21"/>
  <c r="F75" i="22"/>
  <c r="I194" i="23"/>
  <c r="H51" i="25"/>
  <c r="F53" i="27"/>
  <c r="C269" i="27"/>
  <c r="O286" i="29"/>
  <c r="O52" i="29"/>
  <c r="O51" i="29" s="1"/>
  <c r="K50" i="29"/>
  <c r="K287" i="29"/>
  <c r="C54" i="21"/>
  <c r="F53" i="21"/>
  <c r="C130" i="25"/>
  <c r="L287" i="28"/>
  <c r="C26" i="28"/>
  <c r="L20" i="28"/>
  <c r="C20" i="28" s="1"/>
  <c r="C270" i="28"/>
  <c r="F269" i="28"/>
  <c r="I287" i="22"/>
  <c r="I50" i="22"/>
  <c r="C174" i="22"/>
  <c r="F173" i="22"/>
  <c r="C173" i="22" s="1"/>
  <c r="I75" i="26"/>
  <c r="I52" i="26" s="1"/>
  <c r="C83" i="26"/>
  <c r="F173" i="26"/>
  <c r="C173" i="26" s="1"/>
  <c r="C174" i="26"/>
  <c r="C130" i="29"/>
  <c r="C269" i="21"/>
  <c r="F286" i="21"/>
  <c r="C269" i="20"/>
  <c r="F53" i="24"/>
  <c r="C54" i="24"/>
  <c r="C231" i="25"/>
  <c r="F230" i="25"/>
  <c r="C230" i="25" s="1"/>
  <c r="G287" i="26"/>
  <c r="G50" i="26"/>
  <c r="D50" i="20"/>
  <c r="D24" i="20"/>
  <c r="O286" i="26"/>
  <c r="L286" i="22"/>
  <c r="O286" i="23"/>
  <c r="H50" i="27" l="1"/>
  <c r="H287" i="27"/>
  <c r="I51" i="23"/>
  <c r="F286" i="20"/>
  <c r="C286" i="20" s="1"/>
  <c r="C75" i="23"/>
  <c r="I286" i="23"/>
  <c r="F52" i="26"/>
  <c r="F286" i="24"/>
  <c r="J287" i="22"/>
  <c r="F286" i="25"/>
  <c r="G287" i="23"/>
  <c r="G50" i="23"/>
  <c r="I51" i="26"/>
  <c r="C75" i="22"/>
  <c r="I286" i="26"/>
  <c r="C52" i="26"/>
  <c r="I287" i="28"/>
  <c r="I50" i="28"/>
  <c r="I287" i="23"/>
  <c r="I50" i="23"/>
  <c r="F24" i="20"/>
  <c r="D20" i="20"/>
  <c r="F52" i="24"/>
  <c r="C53" i="24"/>
  <c r="L50" i="22"/>
  <c r="L287" i="22"/>
  <c r="D287" i="20"/>
  <c r="I287" i="26"/>
  <c r="I50" i="26"/>
  <c r="H287" i="25"/>
  <c r="H50" i="25"/>
  <c r="F194" i="29"/>
  <c r="C194" i="29" s="1"/>
  <c r="C195" i="29"/>
  <c r="O50" i="25"/>
  <c r="O287" i="25"/>
  <c r="O50" i="26"/>
  <c r="O287" i="26"/>
  <c r="F194" i="26"/>
  <c r="C194" i="26" s="1"/>
  <c r="C195" i="26"/>
  <c r="F52" i="22"/>
  <c r="I287" i="27"/>
  <c r="I50" i="27"/>
  <c r="I287" i="29"/>
  <c r="I50" i="29"/>
  <c r="C269" i="23"/>
  <c r="F286" i="23"/>
  <c r="C286" i="23" s="1"/>
  <c r="F52" i="21"/>
  <c r="C53" i="21"/>
  <c r="C53" i="27"/>
  <c r="F52" i="27"/>
  <c r="F194" i="20"/>
  <c r="C194" i="20" s="1"/>
  <c r="C195" i="20"/>
  <c r="L286" i="27"/>
  <c r="C269" i="28"/>
  <c r="F286" i="28"/>
  <c r="C286" i="28" s="1"/>
  <c r="F286" i="27"/>
  <c r="F194" i="27"/>
  <c r="C194" i="27" s="1"/>
  <c r="C195" i="27"/>
  <c r="F52" i="29"/>
  <c r="C75" i="26"/>
  <c r="C195" i="25"/>
  <c r="F194" i="25"/>
  <c r="C194" i="25" s="1"/>
  <c r="C230" i="21"/>
  <c r="F194" i="21"/>
  <c r="C52" i="20"/>
  <c r="C269" i="22"/>
  <c r="F286" i="22"/>
  <c r="C286" i="22" s="1"/>
  <c r="F194" i="28"/>
  <c r="C194" i="28" s="1"/>
  <c r="C195" i="28"/>
  <c r="I52" i="25"/>
  <c r="I51" i="25" s="1"/>
  <c r="I286" i="25"/>
  <c r="C286" i="25" s="1"/>
  <c r="I194" i="21"/>
  <c r="I51" i="21" s="1"/>
  <c r="C195" i="21"/>
  <c r="I286" i="21"/>
  <c r="C286" i="21" s="1"/>
  <c r="C269" i="29"/>
  <c r="F286" i="29"/>
  <c r="C286" i="29" s="1"/>
  <c r="O50" i="24"/>
  <c r="O287" i="24"/>
  <c r="O50" i="29"/>
  <c r="O287" i="29"/>
  <c r="F194" i="23"/>
  <c r="C194" i="23" s="1"/>
  <c r="L50" i="29"/>
  <c r="L287" i="29"/>
  <c r="F286" i="26"/>
  <c r="C286" i="26" s="1"/>
  <c r="F51" i="23"/>
  <c r="C52" i="23"/>
  <c r="C230" i="24"/>
  <c r="F194" i="24"/>
  <c r="C194" i="24" s="1"/>
  <c r="F52" i="28"/>
  <c r="C53" i="28"/>
  <c r="I194" i="24"/>
  <c r="I51" i="24" s="1"/>
  <c r="I286" i="24"/>
  <c r="C195" i="24"/>
  <c r="F194" i="22"/>
  <c r="C194" i="22" s="1"/>
  <c r="C195" i="22"/>
  <c r="F52" i="25"/>
  <c r="D20" i="21"/>
  <c r="F24" i="21"/>
  <c r="L52" i="27"/>
  <c r="L51" i="27" s="1"/>
  <c r="C75" i="25"/>
  <c r="C286" i="24" l="1"/>
  <c r="F51" i="26"/>
  <c r="C52" i="25"/>
  <c r="F51" i="25"/>
  <c r="F51" i="29"/>
  <c r="C52" i="29"/>
  <c r="F51" i="21"/>
  <c r="C52" i="21"/>
  <c r="L50" i="27"/>
  <c r="L287" i="27"/>
  <c r="C24" i="21"/>
  <c r="F20" i="21"/>
  <c r="C20" i="21" s="1"/>
  <c r="C24" i="20"/>
  <c r="F20" i="20"/>
  <c r="C20" i="20" s="1"/>
  <c r="F287" i="26"/>
  <c r="C287" i="26" s="1"/>
  <c r="F50" i="26"/>
  <c r="C50" i="26" s="1"/>
  <c r="C51" i="26"/>
  <c r="F51" i="28"/>
  <c r="C52" i="28"/>
  <c r="F287" i="23"/>
  <c r="C287" i="23" s="1"/>
  <c r="C51" i="23"/>
  <c r="F50" i="23"/>
  <c r="C50" i="23" s="1"/>
  <c r="I287" i="25"/>
  <c r="I50" i="25"/>
  <c r="C194" i="21"/>
  <c r="C286" i="27"/>
  <c r="C52" i="22"/>
  <c r="F51" i="22"/>
  <c r="C52" i="24"/>
  <c r="F51" i="24"/>
  <c r="I287" i="24"/>
  <c r="I50" i="24"/>
  <c r="I287" i="21"/>
  <c r="I50" i="21"/>
  <c r="F51" i="20"/>
  <c r="F51" i="27"/>
  <c r="C52" i="27"/>
  <c r="F287" i="22" l="1"/>
  <c r="C287" i="22" s="1"/>
  <c r="F50" i="22"/>
  <c r="C50" i="22" s="1"/>
  <c r="C51" i="22"/>
  <c r="F287" i="25"/>
  <c r="C287" i="25" s="1"/>
  <c r="F50" i="25"/>
  <c r="C50" i="25" s="1"/>
  <c r="C51" i="25"/>
  <c r="F287" i="28"/>
  <c r="C287" i="28" s="1"/>
  <c r="C51" i="28"/>
  <c r="F50" i="28"/>
  <c r="C50" i="28" s="1"/>
  <c r="F287" i="27"/>
  <c r="C287" i="27" s="1"/>
  <c r="F50" i="27"/>
  <c r="C50" i="27" s="1"/>
  <c r="C51" i="27"/>
  <c r="C51" i="20"/>
  <c r="F50" i="20"/>
  <c r="C50" i="20" s="1"/>
  <c r="F287" i="20"/>
  <c r="C287" i="20" s="1"/>
  <c r="C51" i="24"/>
  <c r="F287" i="24"/>
  <c r="C287" i="24" s="1"/>
  <c r="F50" i="24"/>
  <c r="C50" i="24" s="1"/>
  <c r="F287" i="29"/>
  <c r="C287" i="29" s="1"/>
  <c r="C51" i="29"/>
  <c r="F50" i="29"/>
  <c r="C50" i="29" s="1"/>
  <c r="C51" i="21"/>
  <c r="F287" i="21"/>
  <c r="C287" i="21" s="1"/>
  <c r="F50" i="21"/>
  <c r="C50" i="21" s="1"/>
  <c r="F132" i="19" l="1"/>
  <c r="G132" i="19" s="1"/>
  <c r="G131" i="19"/>
  <c r="F130" i="19"/>
  <c r="E130" i="19"/>
  <c r="G124" i="19"/>
  <c r="G123" i="19"/>
  <c r="G122" i="19"/>
  <c r="E121" i="19"/>
  <c r="G121" i="19" s="1"/>
  <c r="F120" i="19"/>
  <c r="G114" i="19"/>
  <c r="G113" i="19"/>
  <c r="G112" i="19"/>
  <c r="G111" i="19"/>
  <c r="G110" i="19"/>
  <c r="G109" i="19"/>
  <c r="G108" i="19"/>
  <c r="G107" i="19"/>
  <c r="G106" i="19"/>
  <c r="G105" i="19"/>
  <c r="G104" i="19"/>
  <c r="G103" i="19"/>
  <c r="G102" i="19"/>
  <c r="G101" i="19"/>
  <c r="G100" i="19"/>
  <c r="F99" i="19"/>
  <c r="E99" i="19"/>
  <c r="G93" i="19"/>
  <c r="G92" i="19"/>
  <c r="G91" i="19"/>
  <c r="G90" i="19"/>
  <c r="G89" i="19"/>
  <c r="G88" i="19"/>
  <c r="G87" i="19"/>
  <c r="E86" i="19"/>
  <c r="G86" i="19" s="1"/>
  <c r="G85" i="19"/>
  <c r="G84" i="19"/>
  <c r="F83" i="19"/>
  <c r="E83" i="19"/>
  <c r="G77" i="19"/>
  <c r="G76" i="19" s="1"/>
  <c r="F76" i="19"/>
  <c r="E76" i="19"/>
  <c r="G70" i="19"/>
  <c r="G69" i="19" s="1"/>
  <c r="F69" i="19"/>
  <c r="E69" i="19"/>
  <c r="G63" i="19"/>
  <c r="G62" i="19" s="1"/>
  <c r="F62" i="19"/>
  <c r="E62" i="19"/>
  <c r="E56" i="19"/>
  <c r="G56" i="19" s="1"/>
  <c r="G55" i="19"/>
  <c r="G54" i="19"/>
  <c r="G53" i="19"/>
  <c r="E52" i="19"/>
  <c r="G52" i="19" s="1"/>
  <c r="G51" i="19"/>
  <c r="G50" i="19"/>
  <c r="F49" i="19"/>
  <c r="E49" i="19"/>
  <c r="G43" i="19"/>
  <c r="G42" i="19"/>
  <c r="G41" i="19"/>
  <c r="G40" i="19"/>
  <c r="G39" i="19"/>
  <c r="G38" i="19"/>
  <c r="G37" i="19"/>
  <c r="G36" i="19"/>
  <c r="G35" i="19"/>
  <c r="G34" i="19"/>
  <c r="G33" i="19"/>
  <c r="G32" i="19"/>
  <c r="G31" i="19"/>
  <c r="G30" i="19"/>
  <c r="G29" i="19"/>
  <c r="F28" i="19"/>
  <c r="E28" i="19"/>
  <c r="G22" i="19"/>
  <c r="G21" i="19" s="1"/>
  <c r="F21" i="19"/>
  <c r="E21" i="19"/>
  <c r="G15" i="19"/>
  <c r="G14" i="19"/>
  <c r="G13" i="19"/>
  <c r="F12" i="19"/>
  <c r="E12" i="19"/>
  <c r="O298" i="18"/>
  <c r="L298" i="18"/>
  <c r="I298" i="18"/>
  <c r="F298" i="18"/>
  <c r="C298" i="18" s="1"/>
  <c r="O297" i="18"/>
  <c r="L297" i="18"/>
  <c r="I297" i="18"/>
  <c r="F297" i="18"/>
  <c r="O296" i="18"/>
  <c r="L296" i="18"/>
  <c r="I296" i="18"/>
  <c r="F296" i="18"/>
  <c r="O295" i="18"/>
  <c r="L295" i="18"/>
  <c r="I295" i="18"/>
  <c r="F295" i="18"/>
  <c r="O294" i="18"/>
  <c r="L294" i="18"/>
  <c r="I294" i="18"/>
  <c r="F294" i="18"/>
  <c r="C294" i="18" s="1"/>
  <c r="O293" i="18"/>
  <c r="L293" i="18"/>
  <c r="I293" i="18"/>
  <c r="F293" i="18"/>
  <c r="O292" i="18"/>
  <c r="L292" i="18"/>
  <c r="I292" i="18"/>
  <c r="F292" i="18"/>
  <c r="O291" i="18"/>
  <c r="L291" i="18"/>
  <c r="L290" i="18" s="1"/>
  <c r="I291" i="18"/>
  <c r="F291" i="18"/>
  <c r="O290" i="18"/>
  <c r="N290" i="18"/>
  <c r="M290" i="18"/>
  <c r="K290" i="18"/>
  <c r="J290" i="18"/>
  <c r="H290" i="18"/>
  <c r="G290" i="18"/>
  <c r="F290" i="18"/>
  <c r="E290" i="18"/>
  <c r="D290" i="18"/>
  <c r="O285" i="18"/>
  <c r="L285" i="18"/>
  <c r="I285" i="18"/>
  <c r="F285" i="18"/>
  <c r="C285" i="18" s="1"/>
  <c r="O284" i="18"/>
  <c r="L284" i="18"/>
  <c r="I284" i="18"/>
  <c r="I283" i="18" s="1"/>
  <c r="F284" i="18"/>
  <c r="C284" i="18" s="1"/>
  <c r="O283" i="18"/>
  <c r="N283" i="18"/>
  <c r="M283" i="18"/>
  <c r="L283" i="18"/>
  <c r="K283" i="18"/>
  <c r="J283" i="18"/>
  <c r="H283" i="18"/>
  <c r="G283" i="18"/>
  <c r="E283" i="18"/>
  <c r="D283" i="18"/>
  <c r="O282" i="18"/>
  <c r="O281" i="18" s="1"/>
  <c r="L282" i="18"/>
  <c r="I282" i="18"/>
  <c r="F282" i="18"/>
  <c r="C282" i="18"/>
  <c r="N281" i="18"/>
  <c r="M281" i="18"/>
  <c r="L281" i="18"/>
  <c r="K281" i="18"/>
  <c r="J281" i="18"/>
  <c r="I281" i="18"/>
  <c r="H281" i="18"/>
  <c r="G281" i="18"/>
  <c r="F281" i="18"/>
  <c r="E281" i="18"/>
  <c r="D281" i="18"/>
  <c r="O280" i="18"/>
  <c r="L280" i="18"/>
  <c r="I280" i="18"/>
  <c r="F280" i="18"/>
  <c r="O279" i="18"/>
  <c r="L279" i="18"/>
  <c r="I279" i="18"/>
  <c r="F279" i="18"/>
  <c r="O278" i="18"/>
  <c r="L278" i="18"/>
  <c r="L276" i="18" s="1"/>
  <c r="I278" i="18"/>
  <c r="F278" i="18"/>
  <c r="C278" i="18"/>
  <c r="O277" i="18"/>
  <c r="L277" i="18"/>
  <c r="I277" i="18"/>
  <c r="F277" i="18"/>
  <c r="F276" i="18" s="1"/>
  <c r="N276" i="18"/>
  <c r="M276" i="18"/>
  <c r="K276" i="18"/>
  <c r="K270" i="18" s="1"/>
  <c r="K269" i="18" s="1"/>
  <c r="J276" i="18"/>
  <c r="I276" i="18"/>
  <c r="H276" i="18"/>
  <c r="G276" i="18"/>
  <c r="G270" i="18" s="1"/>
  <c r="G269" i="18" s="1"/>
  <c r="E276" i="18"/>
  <c r="D276" i="18"/>
  <c r="O275" i="18"/>
  <c r="L275" i="18"/>
  <c r="I275" i="18"/>
  <c r="F275" i="18"/>
  <c r="O274" i="18"/>
  <c r="L274" i="18"/>
  <c r="I274" i="18"/>
  <c r="F274" i="18"/>
  <c r="C274" i="18" s="1"/>
  <c r="O273" i="18"/>
  <c r="O272" i="18" s="1"/>
  <c r="L273" i="18"/>
  <c r="L272" i="18" s="1"/>
  <c r="I273" i="18"/>
  <c r="F273" i="18"/>
  <c r="N272" i="18"/>
  <c r="N270" i="18" s="1"/>
  <c r="N269" i="18" s="1"/>
  <c r="M272" i="18"/>
  <c r="K272" i="18"/>
  <c r="J272" i="18"/>
  <c r="J270" i="18" s="1"/>
  <c r="J269" i="18" s="1"/>
  <c r="I272" i="18"/>
  <c r="H272" i="18"/>
  <c r="G272" i="18"/>
  <c r="F272" i="18"/>
  <c r="E272" i="18"/>
  <c r="E270" i="18" s="1"/>
  <c r="E269" i="18" s="1"/>
  <c r="D272" i="18"/>
  <c r="O271" i="18"/>
  <c r="L271" i="18"/>
  <c r="L270" i="18" s="1"/>
  <c r="L269" i="18" s="1"/>
  <c r="I271" i="18"/>
  <c r="F271" i="18"/>
  <c r="M270" i="18"/>
  <c r="M269" i="18" s="1"/>
  <c r="I270" i="18"/>
  <c r="I269" i="18" s="1"/>
  <c r="H270" i="18"/>
  <c r="H269" i="18" s="1"/>
  <c r="D270" i="18"/>
  <c r="D269" i="18" s="1"/>
  <c r="O268" i="18"/>
  <c r="L268" i="18"/>
  <c r="I268" i="18"/>
  <c r="F268" i="18"/>
  <c r="O267" i="18"/>
  <c r="L267" i="18"/>
  <c r="C267" i="18" s="1"/>
  <c r="I267" i="18"/>
  <c r="F267" i="18"/>
  <c r="O266" i="18"/>
  <c r="L266" i="18"/>
  <c r="I266" i="18"/>
  <c r="F266" i="18"/>
  <c r="C266" i="18" s="1"/>
  <c r="O265" i="18"/>
  <c r="O264" i="18" s="1"/>
  <c r="L265" i="18"/>
  <c r="L264" i="18" s="1"/>
  <c r="I265" i="18"/>
  <c r="F265" i="18"/>
  <c r="N264" i="18"/>
  <c r="M264" i="18"/>
  <c r="K264" i="18"/>
  <c r="J264" i="18"/>
  <c r="I264" i="18"/>
  <c r="H264" i="18"/>
  <c r="G264" i="18"/>
  <c r="F264" i="18"/>
  <c r="E264" i="18"/>
  <c r="D264" i="18"/>
  <c r="O263" i="18"/>
  <c r="L263" i="18"/>
  <c r="I263" i="18"/>
  <c r="C263" i="18" s="1"/>
  <c r="F263" i="18"/>
  <c r="O262" i="18"/>
  <c r="L262" i="18"/>
  <c r="I262" i="18"/>
  <c r="F262" i="18"/>
  <c r="O261" i="18"/>
  <c r="O260" i="18" s="1"/>
  <c r="O259" i="18" s="1"/>
  <c r="L261" i="18"/>
  <c r="L260" i="18" s="1"/>
  <c r="I261" i="18"/>
  <c r="F261" i="18"/>
  <c r="N260" i="18"/>
  <c r="N259" i="18" s="1"/>
  <c r="M260" i="18"/>
  <c r="K260" i="18"/>
  <c r="K259" i="18" s="1"/>
  <c r="J260" i="18"/>
  <c r="J259" i="18" s="1"/>
  <c r="I260" i="18"/>
  <c r="H260" i="18"/>
  <c r="G260" i="18"/>
  <c r="G259" i="18" s="1"/>
  <c r="F260" i="18"/>
  <c r="E260" i="18"/>
  <c r="D260" i="18"/>
  <c r="M259" i="18"/>
  <c r="I259" i="18"/>
  <c r="H259" i="18"/>
  <c r="E259" i="18"/>
  <c r="D259" i="18"/>
  <c r="O258" i="18"/>
  <c r="L258" i="18"/>
  <c r="I258" i="18"/>
  <c r="F258" i="18"/>
  <c r="O257" i="18"/>
  <c r="L257" i="18"/>
  <c r="I257" i="18"/>
  <c r="F257" i="18"/>
  <c r="O256" i="18"/>
  <c r="L256" i="18"/>
  <c r="I256" i="18"/>
  <c r="F256" i="18"/>
  <c r="O255" i="18"/>
  <c r="L255" i="18"/>
  <c r="I255" i="18"/>
  <c r="F255" i="18"/>
  <c r="O254" i="18"/>
  <c r="L254" i="18"/>
  <c r="I254" i="18"/>
  <c r="F254" i="18"/>
  <c r="O253" i="18"/>
  <c r="O252" i="18" s="1"/>
  <c r="O251" i="18" s="1"/>
  <c r="L253" i="18"/>
  <c r="I253" i="18"/>
  <c r="I252" i="18" s="1"/>
  <c r="I251" i="18" s="1"/>
  <c r="F253" i="18"/>
  <c r="N252" i="18"/>
  <c r="M252" i="18"/>
  <c r="M251" i="18" s="1"/>
  <c r="L252" i="18"/>
  <c r="L251" i="18" s="1"/>
  <c r="K252" i="18"/>
  <c r="J252" i="18"/>
  <c r="H252" i="18"/>
  <c r="H251" i="18" s="1"/>
  <c r="G252" i="18"/>
  <c r="G251" i="18" s="1"/>
  <c r="E252" i="18"/>
  <c r="D252" i="18"/>
  <c r="D251" i="18" s="1"/>
  <c r="N251" i="18"/>
  <c r="N230" i="18" s="1"/>
  <c r="K251" i="18"/>
  <c r="J251" i="18"/>
  <c r="E251" i="18"/>
  <c r="O250" i="18"/>
  <c r="L250" i="18"/>
  <c r="I250" i="18"/>
  <c r="F250" i="18"/>
  <c r="O249" i="18"/>
  <c r="L249" i="18"/>
  <c r="I249" i="18"/>
  <c r="F249" i="18"/>
  <c r="O248" i="18"/>
  <c r="L248" i="18"/>
  <c r="I248" i="18"/>
  <c r="F248" i="18"/>
  <c r="O247" i="18"/>
  <c r="O246" i="18" s="1"/>
  <c r="L247" i="18"/>
  <c r="L246" i="18" s="1"/>
  <c r="I247" i="18"/>
  <c r="C247" i="18" s="1"/>
  <c r="F247" i="18"/>
  <c r="N246" i="18"/>
  <c r="M246" i="18"/>
  <c r="K246" i="18"/>
  <c r="J246" i="18"/>
  <c r="H246" i="18"/>
  <c r="G246" i="18"/>
  <c r="F246" i="18"/>
  <c r="E246" i="18"/>
  <c r="D246" i="18"/>
  <c r="O245" i="18"/>
  <c r="L245" i="18"/>
  <c r="I245" i="18"/>
  <c r="F245" i="18"/>
  <c r="C245" i="18" s="1"/>
  <c r="O244" i="18"/>
  <c r="L244" i="18"/>
  <c r="I244" i="18"/>
  <c r="F244" i="18"/>
  <c r="C244" i="18" s="1"/>
  <c r="O243" i="18"/>
  <c r="L243" i="18"/>
  <c r="I243" i="18"/>
  <c r="F243" i="18"/>
  <c r="O242" i="18"/>
  <c r="L242" i="18"/>
  <c r="I242" i="18"/>
  <c r="F242" i="18"/>
  <c r="O241" i="18"/>
  <c r="L241" i="18"/>
  <c r="I241" i="18"/>
  <c r="F241" i="18"/>
  <c r="O240" i="18"/>
  <c r="L240" i="18"/>
  <c r="I240" i="18"/>
  <c r="F240" i="18"/>
  <c r="O239" i="18"/>
  <c r="O238" i="18" s="1"/>
  <c r="L239" i="18"/>
  <c r="L238" i="18" s="1"/>
  <c r="I239" i="18"/>
  <c r="F239" i="18"/>
  <c r="N238" i="18"/>
  <c r="M238" i="18"/>
  <c r="K238" i="18"/>
  <c r="J238" i="18"/>
  <c r="J231" i="18" s="1"/>
  <c r="J230" i="18" s="1"/>
  <c r="H238" i="18"/>
  <c r="G238" i="18"/>
  <c r="E238" i="18"/>
  <c r="E231" i="18" s="1"/>
  <c r="E230" i="18" s="1"/>
  <c r="D238" i="18"/>
  <c r="O237" i="18"/>
  <c r="L237" i="18"/>
  <c r="I237" i="18"/>
  <c r="F237" i="18"/>
  <c r="C237" i="18" s="1"/>
  <c r="O236" i="18"/>
  <c r="L236" i="18"/>
  <c r="L235" i="18" s="1"/>
  <c r="I236" i="18"/>
  <c r="I235" i="18" s="1"/>
  <c r="F236" i="18"/>
  <c r="O235" i="18"/>
  <c r="N235" i="18"/>
  <c r="M235" i="18"/>
  <c r="K235" i="18"/>
  <c r="J235" i="18"/>
  <c r="H235" i="18"/>
  <c r="G235" i="18"/>
  <c r="E235" i="18"/>
  <c r="D235" i="18"/>
  <c r="O234" i="18"/>
  <c r="L234" i="18"/>
  <c r="I234" i="18"/>
  <c r="F234" i="18"/>
  <c r="F233" i="18" s="1"/>
  <c r="O233" i="18"/>
  <c r="N233" i="18"/>
  <c r="M233" i="18"/>
  <c r="L233" i="18"/>
  <c r="K233" i="18"/>
  <c r="J233" i="18"/>
  <c r="I233" i="18"/>
  <c r="H233" i="18"/>
  <c r="G233" i="18"/>
  <c r="E233" i="18"/>
  <c r="D233" i="18"/>
  <c r="O232" i="18"/>
  <c r="L232" i="18"/>
  <c r="I232" i="18"/>
  <c r="F232" i="18"/>
  <c r="N231" i="18"/>
  <c r="M231" i="18"/>
  <c r="G231" i="18"/>
  <c r="G230" i="18" s="1"/>
  <c r="M230" i="18"/>
  <c r="O229" i="18"/>
  <c r="L229" i="18"/>
  <c r="I229" i="18"/>
  <c r="F229" i="18"/>
  <c r="O228" i="18"/>
  <c r="L228" i="18"/>
  <c r="L227" i="18" s="1"/>
  <c r="I228" i="18"/>
  <c r="I227" i="18" s="1"/>
  <c r="F228" i="18"/>
  <c r="O227" i="18"/>
  <c r="N227" i="18"/>
  <c r="M227" i="18"/>
  <c r="K227" i="18"/>
  <c r="J227" i="18"/>
  <c r="H227" i="18"/>
  <c r="G227" i="18"/>
  <c r="F227" i="18"/>
  <c r="E227" i="18"/>
  <c r="D227" i="18"/>
  <c r="O226" i="18"/>
  <c r="L226" i="18"/>
  <c r="I226" i="18"/>
  <c r="F226" i="18"/>
  <c r="C226" i="18" s="1"/>
  <c r="O225" i="18"/>
  <c r="L225" i="18"/>
  <c r="I225" i="18"/>
  <c r="F225" i="18"/>
  <c r="C225" i="18" s="1"/>
  <c r="O224" i="18"/>
  <c r="L224" i="18"/>
  <c r="I224" i="18"/>
  <c r="F224" i="18"/>
  <c r="C224" i="18" s="1"/>
  <c r="O223" i="18"/>
  <c r="L223" i="18"/>
  <c r="I223" i="18"/>
  <c r="F223" i="18"/>
  <c r="O222" i="18"/>
  <c r="L222" i="18"/>
  <c r="I222" i="18"/>
  <c r="F222" i="18"/>
  <c r="O221" i="18"/>
  <c r="L221" i="18"/>
  <c r="I221" i="18"/>
  <c r="F221" i="18"/>
  <c r="O220" i="18"/>
  <c r="L220" i="18"/>
  <c r="I220" i="18"/>
  <c r="F220" i="18"/>
  <c r="O219" i="18"/>
  <c r="L219" i="18"/>
  <c r="I219" i="18"/>
  <c r="F219" i="18"/>
  <c r="C219" i="18" s="1"/>
  <c r="O218" i="18"/>
  <c r="L218" i="18"/>
  <c r="I218" i="18"/>
  <c r="F218" i="18"/>
  <c r="O217" i="18"/>
  <c r="O216" i="18" s="1"/>
  <c r="L217" i="18"/>
  <c r="L216" i="18" s="1"/>
  <c r="I217" i="18"/>
  <c r="F217" i="18"/>
  <c r="N216" i="18"/>
  <c r="M216" i="18"/>
  <c r="K216" i="18"/>
  <c r="J216" i="18"/>
  <c r="H216" i="18"/>
  <c r="H204" i="18" s="1"/>
  <c r="G216" i="18"/>
  <c r="E216" i="18"/>
  <c r="D216" i="18"/>
  <c r="O215" i="18"/>
  <c r="L215" i="18"/>
  <c r="I215" i="18"/>
  <c r="F215" i="18"/>
  <c r="C215" i="18" s="1"/>
  <c r="O214" i="18"/>
  <c r="L214" i="18"/>
  <c r="I214" i="18"/>
  <c r="F214" i="18"/>
  <c r="O213" i="18"/>
  <c r="L213" i="18"/>
  <c r="I213" i="18"/>
  <c r="C213" i="18" s="1"/>
  <c r="F213" i="18"/>
  <c r="O212" i="18"/>
  <c r="L212" i="18"/>
  <c r="I212" i="18"/>
  <c r="F212" i="18"/>
  <c r="O211" i="18"/>
  <c r="L211" i="18"/>
  <c r="I211" i="18"/>
  <c r="F211" i="18"/>
  <c r="C211" i="18" s="1"/>
  <c r="O210" i="18"/>
  <c r="L210" i="18"/>
  <c r="I210" i="18"/>
  <c r="F210" i="18"/>
  <c r="O209" i="18"/>
  <c r="L209" i="18"/>
  <c r="I209" i="18"/>
  <c r="F209" i="18"/>
  <c r="O208" i="18"/>
  <c r="L208" i="18"/>
  <c r="I208" i="18"/>
  <c r="F208" i="18"/>
  <c r="O207" i="18"/>
  <c r="L207" i="18"/>
  <c r="C207" i="18" s="1"/>
  <c r="I207" i="18"/>
  <c r="F207" i="18"/>
  <c r="O206" i="18"/>
  <c r="L206" i="18"/>
  <c r="I206" i="18"/>
  <c r="F206" i="18"/>
  <c r="F205" i="18" s="1"/>
  <c r="N205" i="18"/>
  <c r="N204" i="18" s="1"/>
  <c r="M205" i="18"/>
  <c r="K205" i="18"/>
  <c r="K204" i="18" s="1"/>
  <c r="J205" i="18"/>
  <c r="J204" i="18" s="1"/>
  <c r="I205" i="18"/>
  <c r="H205" i="18"/>
  <c r="G205" i="18"/>
  <c r="G204" i="18" s="1"/>
  <c r="E205" i="18"/>
  <c r="E204" i="18" s="1"/>
  <c r="D205" i="18"/>
  <c r="D204" i="18" s="1"/>
  <c r="O203" i="18"/>
  <c r="L203" i="18"/>
  <c r="I203" i="18"/>
  <c r="F203" i="18"/>
  <c r="C203" i="18" s="1"/>
  <c r="O202" i="18"/>
  <c r="L202" i="18"/>
  <c r="I202" i="18"/>
  <c r="F202" i="18"/>
  <c r="O201" i="18"/>
  <c r="L201" i="18"/>
  <c r="I201" i="18"/>
  <c r="C201" i="18" s="1"/>
  <c r="F201" i="18"/>
  <c r="O200" i="18"/>
  <c r="L200" i="18"/>
  <c r="I200" i="18"/>
  <c r="F200" i="18"/>
  <c r="O199" i="18"/>
  <c r="O198" i="18" s="1"/>
  <c r="L199" i="18"/>
  <c r="L198" i="18" s="1"/>
  <c r="L196" i="18" s="1"/>
  <c r="I199" i="18"/>
  <c r="F199" i="18"/>
  <c r="N198" i="18"/>
  <c r="N196" i="18" s="1"/>
  <c r="M198" i="18"/>
  <c r="M196" i="18" s="1"/>
  <c r="K198" i="18"/>
  <c r="K196" i="18" s="1"/>
  <c r="K195" i="18" s="1"/>
  <c r="J198" i="18"/>
  <c r="H198" i="18"/>
  <c r="H196" i="18" s="1"/>
  <c r="G198" i="18"/>
  <c r="G196" i="18" s="1"/>
  <c r="F198" i="18"/>
  <c r="E198" i="18"/>
  <c r="E196" i="18" s="1"/>
  <c r="D198" i="18"/>
  <c r="D196" i="18" s="1"/>
  <c r="O197" i="18"/>
  <c r="L197" i="18"/>
  <c r="I197" i="18"/>
  <c r="F197" i="18"/>
  <c r="J196" i="18"/>
  <c r="F196" i="18"/>
  <c r="O193" i="18"/>
  <c r="O192" i="18" s="1"/>
  <c r="O191" i="18" s="1"/>
  <c r="L193" i="18"/>
  <c r="I193" i="18"/>
  <c r="I192" i="18" s="1"/>
  <c r="I191" i="18" s="1"/>
  <c r="F193" i="18"/>
  <c r="N192" i="18"/>
  <c r="N191" i="18" s="1"/>
  <c r="M192" i="18"/>
  <c r="L192" i="18"/>
  <c r="L191" i="18" s="1"/>
  <c r="K192" i="18"/>
  <c r="J192" i="18"/>
  <c r="J191" i="18" s="1"/>
  <c r="H192" i="18"/>
  <c r="H191" i="18" s="1"/>
  <c r="G192" i="18"/>
  <c r="G191" i="18" s="1"/>
  <c r="G187" i="18" s="1"/>
  <c r="F192" i="18"/>
  <c r="E192" i="18"/>
  <c r="D192" i="18"/>
  <c r="D191" i="18" s="1"/>
  <c r="M191" i="18"/>
  <c r="M187" i="18" s="1"/>
  <c r="K191" i="18"/>
  <c r="E191" i="18"/>
  <c r="O190" i="18"/>
  <c r="L190" i="18"/>
  <c r="I190" i="18"/>
  <c r="F190" i="18"/>
  <c r="O189" i="18"/>
  <c r="O188" i="18" s="1"/>
  <c r="L189" i="18"/>
  <c r="I189" i="18"/>
  <c r="I188" i="18" s="1"/>
  <c r="F189" i="18"/>
  <c r="N188" i="18"/>
  <c r="M188" i="18"/>
  <c r="L188" i="18"/>
  <c r="K188" i="18"/>
  <c r="J188" i="18"/>
  <c r="H188" i="18"/>
  <c r="G188" i="18"/>
  <c r="F188" i="18"/>
  <c r="E188" i="18"/>
  <c r="E187" i="18" s="1"/>
  <c r="D188" i="18"/>
  <c r="K187" i="18"/>
  <c r="O186" i="18"/>
  <c r="L186" i="18"/>
  <c r="I186" i="18"/>
  <c r="F186" i="18"/>
  <c r="O185" i="18"/>
  <c r="O184" i="18" s="1"/>
  <c r="L185" i="18"/>
  <c r="I185" i="18"/>
  <c r="F185" i="18"/>
  <c r="N184" i="18"/>
  <c r="M184" i="18"/>
  <c r="L184" i="18"/>
  <c r="K184" i="18"/>
  <c r="J184" i="18"/>
  <c r="H184" i="18"/>
  <c r="G184" i="18"/>
  <c r="F184" i="18"/>
  <c r="E184" i="18"/>
  <c r="D184" i="18"/>
  <c r="O183" i="18"/>
  <c r="L183" i="18"/>
  <c r="I183" i="18"/>
  <c r="F183" i="18"/>
  <c r="C183" i="18"/>
  <c r="O182" i="18"/>
  <c r="L182" i="18"/>
  <c r="I182" i="18"/>
  <c r="F182" i="18"/>
  <c r="C182" i="18" s="1"/>
  <c r="O181" i="18"/>
  <c r="L181" i="18"/>
  <c r="I181" i="18"/>
  <c r="F181" i="18"/>
  <c r="C181" i="18" s="1"/>
  <c r="O180" i="18"/>
  <c r="L180" i="18"/>
  <c r="L179" i="18" s="1"/>
  <c r="I180" i="18"/>
  <c r="I179" i="18" s="1"/>
  <c r="F180" i="18"/>
  <c r="N179" i="18"/>
  <c r="M179" i="18"/>
  <c r="K179" i="18"/>
  <c r="K174" i="18" s="1"/>
  <c r="K173" i="18" s="1"/>
  <c r="J179" i="18"/>
  <c r="H179" i="18"/>
  <c r="H174" i="18" s="1"/>
  <c r="G179" i="18"/>
  <c r="G174" i="18" s="1"/>
  <c r="E179" i="18"/>
  <c r="D179" i="18"/>
  <c r="O178" i="18"/>
  <c r="L178" i="18"/>
  <c r="I178" i="18"/>
  <c r="F178" i="18"/>
  <c r="O177" i="18"/>
  <c r="L177" i="18"/>
  <c r="C177" i="18" s="1"/>
  <c r="I177" i="18"/>
  <c r="F177" i="18"/>
  <c r="O176" i="18"/>
  <c r="L176" i="18"/>
  <c r="I176" i="18"/>
  <c r="F176" i="18"/>
  <c r="N175" i="18"/>
  <c r="N174" i="18" s="1"/>
  <c r="N173" i="18" s="1"/>
  <c r="M175" i="18"/>
  <c r="K175" i="18"/>
  <c r="J175" i="18"/>
  <c r="I175" i="18"/>
  <c r="H175" i="18"/>
  <c r="G175" i="18"/>
  <c r="E175" i="18"/>
  <c r="D175" i="18"/>
  <c r="J174" i="18"/>
  <c r="I174" i="18"/>
  <c r="E174" i="18"/>
  <c r="E173" i="18" s="1"/>
  <c r="D174" i="18"/>
  <c r="D173" i="18" s="1"/>
  <c r="J173" i="18"/>
  <c r="H173" i="18"/>
  <c r="O172" i="18"/>
  <c r="L172" i="18"/>
  <c r="I172" i="18"/>
  <c r="C172" i="18" s="1"/>
  <c r="F172" i="18"/>
  <c r="O171" i="18"/>
  <c r="L171" i="18"/>
  <c r="I171" i="18"/>
  <c r="F171" i="18"/>
  <c r="O170" i="18"/>
  <c r="L170" i="18"/>
  <c r="I170" i="18"/>
  <c r="C170" i="18" s="1"/>
  <c r="F170" i="18"/>
  <c r="O169" i="18"/>
  <c r="L169" i="18"/>
  <c r="I169" i="18"/>
  <c r="F169" i="18"/>
  <c r="O168" i="18"/>
  <c r="L168" i="18"/>
  <c r="I168" i="18"/>
  <c r="F168" i="18"/>
  <c r="O167" i="18"/>
  <c r="L167" i="18"/>
  <c r="L166" i="18" s="1"/>
  <c r="L165" i="18" s="1"/>
  <c r="I167" i="18"/>
  <c r="F167" i="18"/>
  <c r="O166" i="18"/>
  <c r="O165" i="18" s="1"/>
  <c r="N166" i="18"/>
  <c r="M166" i="18"/>
  <c r="M165" i="18" s="1"/>
  <c r="K166" i="18"/>
  <c r="K165" i="18" s="1"/>
  <c r="J166" i="18"/>
  <c r="J165" i="18" s="1"/>
  <c r="H166" i="18"/>
  <c r="H165" i="18" s="1"/>
  <c r="G166" i="18"/>
  <c r="G165" i="18" s="1"/>
  <c r="E166" i="18"/>
  <c r="E165" i="18" s="1"/>
  <c r="D166" i="18"/>
  <c r="N165" i="18"/>
  <c r="D165" i="18"/>
  <c r="O164" i="18"/>
  <c r="L164" i="18"/>
  <c r="I164" i="18"/>
  <c r="F164" i="18"/>
  <c r="O163" i="18"/>
  <c r="L163" i="18"/>
  <c r="I163" i="18"/>
  <c r="F163" i="18"/>
  <c r="O162" i="18"/>
  <c r="O160" i="18" s="1"/>
  <c r="L162" i="18"/>
  <c r="I162" i="18"/>
  <c r="F162" i="18"/>
  <c r="C162" i="18"/>
  <c r="O161" i="18"/>
  <c r="L161" i="18"/>
  <c r="L160" i="18" s="1"/>
  <c r="I161" i="18"/>
  <c r="I160" i="18" s="1"/>
  <c r="F161" i="18"/>
  <c r="F160" i="18" s="1"/>
  <c r="N160" i="18"/>
  <c r="M160" i="18"/>
  <c r="K160" i="18"/>
  <c r="J160" i="18"/>
  <c r="H160" i="18"/>
  <c r="G160" i="18"/>
  <c r="E160" i="18"/>
  <c r="D160" i="18"/>
  <c r="O159" i="18"/>
  <c r="L159" i="18"/>
  <c r="I159" i="18"/>
  <c r="F159" i="18"/>
  <c r="O158" i="18"/>
  <c r="L158" i="18"/>
  <c r="I158" i="18"/>
  <c r="F158" i="18"/>
  <c r="C158" i="18" s="1"/>
  <c r="O157" i="18"/>
  <c r="L157" i="18"/>
  <c r="I157" i="18"/>
  <c r="F157" i="18"/>
  <c r="O156" i="18"/>
  <c r="L156" i="18"/>
  <c r="I156" i="18"/>
  <c r="F156" i="18"/>
  <c r="O155" i="18"/>
  <c r="L155" i="18"/>
  <c r="I155" i="18"/>
  <c r="F155" i="18"/>
  <c r="O154" i="18"/>
  <c r="L154" i="18"/>
  <c r="C154" i="18" s="1"/>
  <c r="I154" i="18"/>
  <c r="F154" i="18"/>
  <c r="O153" i="18"/>
  <c r="L153" i="18"/>
  <c r="I153" i="18"/>
  <c r="F153" i="18"/>
  <c r="O152" i="18"/>
  <c r="O151" i="18" s="1"/>
  <c r="L152" i="18"/>
  <c r="I152" i="18"/>
  <c r="F152" i="18"/>
  <c r="F151" i="18" s="1"/>
  <c r="N151" i="18"/>
  <c r="M151" i="18"/>
  <c r="K151" i="18"/>
  <c r="J151" i="18"/>
  <c r="H151" i="18"/>
  <c r="G151" i="18"/>
  <c r="E151" i="18"/>
  <c r="D151" i="18"/>
  <c r="O150" i="18"/>
  <c r="L150" i="18"/>
  <c r="I150" i="18"/>
  <c r="F150" i="18"/>
  <c r="C150" i="18" s="1"/>
  <c r="O149" i="18"/>
  <c r="L149" i="18"/>
  <c r="I149" i="18"/>
  <c r="F149" i="18"/>
  <c r="O148" i="18"/>
  <c r="L148" i="18"/>
  <c r="I148" i="18"/>
  <c r="C148" i="18" s="1"/>
  <c r="F148" i="18"/>
  <c r="O147" i="18"/>
  <c r="L147" i="18"/>
  <c r="I147" i="18"/>
  <c r="F147" i="18"/>
  <c r="O146" i="18"/>
  <c r="L146" i="18"/>
  <c r="I146" i="18"/>
  <c r="F146" i="18"/>
  <c r="O145" i="18"/>
  <c r="L145" i="18"/>
  <c r="L144" i="18" s="1"/>
  <c r="I145" i="18"/>
  <c r="F145" i="18"/>
  <c r="N144" i="18"/>
  <c r="M144" i="18"/>
  <c r="K144" i="18"/>
  <c r="J144" i="18"/>
  <c r="H144" i="18"/>
  <c r="G144" i="18"/>
  <c r="E144" i="18"/>
  <c r="D144" i="18"/>
  <c r="O143" i="18"/>
  <c r="L143" i="18"/>
  <c r="I143" i="18"/>
  <c r="F143" i="18"/>
  <c r="O142" i="18"/>
  <c r="O141" i="18" s="1"/>
  <c r="L142" i="18"/>
  <c r="I142" i="18"/>
  <c r="I141" i="18" s="1"/>
  <c r="F142" i="18"/>
  <c r="N141" i="18"/>
  <c r="M141" i="18"/>
  <c r="L141" i="18"/>
  <c r="K141" i="18"/>
  <c r="J141" i="18"/>
  <c r="H141" i="18"/>
  <c r="G141" i="18"/>
  <c r="F141" i="18"/>
  <c r="E141" i="18"/>
  <c r="D141" i="18"/>
  <c r="O140" i="18"/>
  <c r="L140" i="18"/>
  <c r="I140" i="18"/>
  <c r="F140" i="18"/>
  <c r="O139" i="18"/>
  <c r="L139" i="18"/>
  <c r="I139" i="18"/>
  <c r="F139" i="18"/>
  <c r="O138" i="18"/>
  <c r="L138" i="18"/>
  <c r="C138" i="18" s="1"/>
  <c r="I138" i="18"/>
  <c r="F138" i="18"/>
  <c r="O137" i="18"/>
  <c r="L137" i="18"/>
  <c r="I137" i="18"/>
  <c r="F137" i="18"/>
  <c r="F136" i="18" s="1"/>
  <c r="N136" i="18"/>
  <c r="M136" i="18"/>
  <c r="K136" i="18"/>
  <c r="J136" i="18"/>
  <c r="I136" i="18"/>
  <c r="H136" i="18"/>
  <c r="G136" i="18"/>
  <c r="E136" i="18"/>
  <c r="D136" i="18"/>
  <c r="O135" i="18"/>
  <c r="L135" i="18"/>
  <c r="I135" i="18"/>
  <c r="F135" i="18"/>
  <c r="C135" i="18" s="1"/>
  <c r="O134" i="18"/>
  <c r="L134" i="18"/>
  <c r="I134" i="18"/>
  <c r="F134" i="18"/>
  <c r="C134" i="18" s="1"/>
  <c r="O133" i="18"/>
  <c r="L133" i="18"/>
  <c r="I133" i="18"/>
  <c r="F133" i="18"/>
  <c r="O132" i="18"/>
  <c r="O131" i="18" s="1"/>
  <c r="L132" i="18"/>
  <c r="I132" i="18"/>
  <c r="C132" i="18" s="1"/>
  <c r="F132" i="18"/>
  <c r="N131" i="18"/>
  <c r="M131" i="18"/>
  <c r="K131" i="18"/>
  <c r="J131" i="18"/>
  <c r="H131" i="18"/>
  <c r="G131" i="18"/>
  <c r="E131" i="18"/>
  <c r="D131" i="18"/>
  <c r="G130" i="18"/>
  <c r="O129" i="18"/>
  <c r="L129" i="18"/>
  <c r="L128" i="18" s="1"/>
  <c r="I129" i="18"/>
  <c r="I128" i="18" s="1"/>
  <c r="F129" i="18"/>
  <c r="F128" i="18" s="1"/>
  <c r="O128" i="18"/>
  <c r="N128" i="18"/>
  <c r="M128" i="18"/>
  <c r="K128" i="18"/>
  <c r="J128" i="18"/>
  <c r="H128" i="18"/>
  <c r="G128" i="18"/>
  <c r="E128" i="18"/>
  <c r="D128" i="18"/>
  <c r="O127" i="18"/>
  <c r="L127" i="18"/>
  <c r="I127" i="18"/>
  <c r="F127" i="18"/>
  <c r="O126" i="18"/>
  <c r="L126" i="18"/>
  <c r="C126" i="18" s="1"/>
  <c r="I126" i="18"/>
  <c r="F126" i="18"/>
  <c r="O125" i="18"/>
  <c r="L125" i="18"/>
  <c r="I125" i="18"/>
  <c r="F125" i="18"/>
  <c r="O124" i="18"/>
  <c r="L124" i="18"/>
  <c r="I124" i="18"/>
  <c r="F124" i="18"/>
  <c r="O123" i="18"/>
  <c r="L123" i="18"/>
  <c r="I123" i="18"/>
  <c r="F123" i="18"/>
  <c r="O122" i="18"/>
  <c r="N122" i="18"/>
  <c r="M122" i="18"/>
  <c r="K122" i="18"/>
  <c r="J122" i="18"/>
  <c r="H122" i="18"/>
  <c r="G122" i="18"/>
  <c r="E122" i="18"/>
  <c r="D122" i="18"/>
  <c r="O121" i="18"/>
  <c r="L121" i="18"/>
  <c r="I121" i="18"/>
  <c r="F121" i="18"/>
  <c r="C121" i="18" s="1"/>
  <c r="O120" i="18"/>
  <c r="L120" i="18"/>
  <c r="I120" i="18"/>
  <c r="F120" i="18"/>
  <c r="O119" i="18"/>
  <c r="L119" i="18"/>
  <c r="I119" i="18"/>
  <c r="F119" i="18"/>
  <c r="C119" i="18" s="1"/>
  <c r="O118" i="18"/>
  <c r="L118" i="18"/>
  <c r="I118" i="18"/>
  <c r="F118" i="18"/>
  <c r="C118" i="18" s="1"/>
  <c r="O117" i="18"/>
  <c r="L117" i="18"/>
  <c r="L116" i="18" s="1"/>
  <c r="I117" i="18"/>
  <c r="I116" i="18" s="1"/>
  <c r="F117" i="18"/>
  <c r="N116" i="18"/>
  <c r="M116" i="18"/>
  <c r="K116" i="18"/>
  <c r="J116" i="18"/>
  <c r="H116" i="18"/>
  <c r="G116" i="18"/>
  <c r="E116" i="18"/>
  <c r="D116" i="18"/>
  <c r="O115" i="18"/>
  <c r="L115" i="18"/>
  <c r="I115" i="18"/>
  <c r="F115" i="18"/>
  <c r="O114" i="18"/>
  <c r="L114" i="18"/>
  <c r="C114" i="18" s="1"/>
  <c r="I114" i="18"/>
  <c r="F114" i="18"/>
  <c r="O113" i="18"/>
  <c r="L113" i="18"/>
  <c r="I113" i="18"/>
  <c r="F113" i="18"/>
  <c r="F112" i="18" s="1"/>
  <c r="N112" i="18"/>
  <c r="M112" i="18"/>
  <c r="K112" i="18"/>
  <c r="J112" i="18"/>
  <c r="I112" i="18"/>
  <c r="H112" i="18"/>
  <c r="G112" i="18"/>
  <c r="E112" i="18"/>
  <c r="D112" i="18"/>
  <c r="O111" i="18"/>
  <c r="L111" i="18"/>
  <c r="I111" i="18"/>
  <c r="F111" i="18"/>
  <c r="C111" i="18" s="1"/>
  <c r="O110" i="18"/>
  <c r="L110" i="18"/>
  <c r="I110" i="18"/>
  <c r="F110" i="18"/>
  <c r="C110" i="18" s="1"/>
  <c r="O109" i="18"/>
  <c r="L109" i="18"/>
  <c r="I109" i="18"/>
  <c r="F109" i="18"/>
  <c r="O108" i="18"/>
  <c r="L108" i="18"/>
  <c r="I108" i="18"/>
  <c r="F108" i="18"/>
  <c r="O107" i="18"/>
  <c r="L107" i="18"/>
  <c r="I107" i="18"/>
  <c r="C107" i="18" s="1"/>
  <c r="F107" i="18"/>
  <c r="O106" i="18"/>
  <c r="L106" i="18"/>
  <c r="I106" i="18"/>
  <c r="C106" i="18" s="1"/>
  <c r="F106" i="18"/>
  <c r="O105" i="18"/>
  <c r="L105" i="18"/>
  <c r="I105" i="18"/>
  <c r="F105" i="18"/>
  <c r="O104" i="18"/>
  <c r="L104" i="18"/>
  <c r="I104" i="18"/>
  <c r="E104" i="18"/>
  <c r="F104" i="18" s="1"/>
  <c r="C104" i="18" s="1"/>
  <c r="O103" i="18"/>
  <c r="N103" i="18"/>
  <c r="M103" i="18"/>
  <c r="K103" i="18"/>
  <c r="J103" i="18"/>
  <c r="H103" i="18"/>
  <c r="G103" i="18"/>
  <c r="E103" i="18"/>
  <c r="D103" i="18"/>
  <c r="O102" i="18"/>
  <c r="L102" i="18"/>
  <c r="I102" i="18"/>
  <c r="F102" i="18"/>
  <c r="C102" i="18" s="1"/>
  <c r="O101" i="18"/>
  <c r="L101" i="18"/>
  <c r="I101" i="18"/>
  <c r="F101" i="18"/>
  <c r="C101" i="18" s="1"/>
  <c r="O100" i="18"/>
  <c r="L100" i="18"/>
  <c r="I100" i="18"/>
  <c r="F100" i="18"/>
  <c r="O99" i="18"/>
  <c r="L99" i="18"/>
  <c r="I99" i="18"/>
  <c r="F99" i="18"/>
  <c r="C99" i="18" s="1"/>
  <c r="O98" i="18"/>
  <c r="L98" i="18"/>
  <c r="I98" i="18"/>
  <c r="F98" i="18"/>
  <c r="O97" i="18"/>
  <c r="L97" i="18"/>
  <c r="I97" i="18"/>
  <c r="F97" i="18"/>
  <c r="O96" i="18"/>
  <c r="L96" i="18"/>
  <c r="I96" i="18"/>
  <c r="I95" i="18" s="1"/>
  <c r="F96" i="18"/>
  <c r="O95" i="18"/>
  <c r="N95" i="18"/>
  <c r="M95" i="18"/>
  <c r="K95" i="18"/>
  <c r="J95" i="18"/>
  <c r="H95" i="18"/>
  <c r="G95" i="18"/>
  <c r="E95" i="18"/>
  <c r="D95" i="18"/>
  <c r="O94" i="18"/>
  <c r="L94" i="18"/>
  <c r="I94" i="18"/>
  <c r="F94" i="18"/>
  <c r="O93" i="18"/>
  <c r="L93" i="18"/>
  <c r="I93" i="18"/>
  <c r="F93" i="18"/>
  <c r="O92" i="18"/>
  <c r="L92" i="18"/>
  <c r="C92" i="18" s="1"/>
  <c r="I92" i="18"/>
  <c r="F92" i="18"/>
  <c r="O91" i="18"/>
  <c r="L91" i="18"/>
  <c r="C91" i="18" s="1"/>
  <c r="I91" i="18"/>
  <c r="F91" i="18"/>
  <c r="O90" i="18"/>
  <c r="O89" i="18" s="1"/>
  <c r="L90" i="18"/>
  <c r="I90" i="18"/>
  <c r="F90" i="18"/>
  <c r="F89" i="18" s="1"/>
  <c r="N89" i="18"/>
  <c r="M89" i="18"/>
  <c r="K89" i="18"/>
  <c r="J89" i="18"/>
  <c r="I89" i="18"/>
  <c r="H89" i="18"/>
  <c r="G89" i="18"/>
  <c r="E89" i="18"/>
  <c r="E83" i="18" s="1"/>
  <c r="D89" i="18"/>
  <c r="O88" i="18"/>
  <c r="L88" i="18"/>
  <c r="I88" i="18"/>
  <c r="F88" i="18"/>
  <c r="O87" i="18"/>
  <c r="L87" i="18"/>
  <c r="I87" i="18"/>
  <c r="F87" i="18"/>
  <c r="C87" i="18" s="1"/>
  <c r="O86" i="18"/>
  <c r="L86" i="18"/>
  <c r="I86" i="18"/>
  <c r="F86" i="18"/>
  <c r="O85" i="18"/>
  <c r="L85" i="18"/>
  <c r="L84" i="18" s="1"/>
  <c r="I85" i="18"/>
  <c r="I84" i="18" s="1"/>
  <c r="F85" i="18"/>
  <c r="N84" i="18"/>
  <c r="M84" i="18"/>
  <c r="K84" i="18"/>
  <c r="K83" i="18" s="1"/>
  <c r="J84" i="18"/>
  <c r="H84" i="18"/>
  <c r="G84" i="18"/>
  <c r="E84" i="18"/>
  <c r="D84" i="18"/>
  <c r="H83" i="18"/>
  <c r="O82" i="18"/>
  <c r="L82" i="18"/>
  <c r="I82" i="18"/>
  <c r="F82" i="18"/>
  <c r="O81" i="18"/>
  <c r="L81" i="18"/>
  <c r="L80" i="18" s="1"/>
  <c r="L76" i="18" s="1"/>
  <c r="I81" i="18"/>
  <c r="I80" i="18" s="1"/>
  <c r="F81" i="18"/>
  <c r="O80" i="18"/>
  <c r="N80" i="18"/>
  <c r="N76" i="18" s="1"/>
  <c r="M80" i="18"/>
  <c r="K80" i="18"/>
  <c r="J80" i="18"/>
  <c r="J76" i="18" s="1"/>
  <c r="H80" i="18"/>
  <c r="G80" i="18"/>
  <c r="F80" i="18"/>
  <c r="E80" i="18"/>
  <c r="D80" i="18"/>
  <c r="O79" i="18"/>
  <c r="L79" i="18"/>
  <c r="I79" i="18"/>
  <c r="F79" i="18"/>
  <c r="C79" i="18" s="1"/>
  <c r="O78" i="18"/>
  <c r="O77" i="18" s="1"/>
  <c r="L78" i="18"/>
  <c r="I78" i="18"/>
  <c r="I77" i="18" s="1"/>
  <c r="I76" i="18" s="1"/>
  <c r="F78" i="18"/>
  <c r="N77" i="18"/>
  <c r="M77" i="18"/>
  <c r="M76" i="18" s="1"/>
  <c r="L77" i="18"/>
  <c r="K77" i="18"/>
  <c r="J77" i="18"/>
  <c r="H77" i="18"/>
  <c r="G77" i="18"/>
  <c r="E77" i="18"/>
  <c r="D77" i="18"/>
  <c r="D76" i="18" s="1"/>
  <c r="K76" i="18"/>
  <c r="G76" i="18"/>
  <c r="O74" i="18"/>
  <c r="L74" i="18"/>
  <c r="I74" i="18"/>
  <c r="F74" i="18"/>
  <c r="O73" i="18"/>
  <c r="L73" i="18"/>
  <c r="I73" i="18"/>
  <c r="F73" i="18"/>
  <c r="O72" i="18"/>
  <c r="L72" i="18"/>
  <c r="I72" i="18"/>
  <c r="F72" i="18"/>
  <c r="O71" i="18"/>
  <c r="L71" i="18"/>
  <c r="I71" i="18"/>
  <c r="F71" i="18"/>
  <c r="O70" i="18"/>
  <c r="L70" i="18"/>
  <c r="I70" i="18"/>
  <c r="F70" i="18"/>
  <c r="F69" i="18" s="1"/>
  <c r="N69" i="18"/>
  <c r="M69" i="18"/>
  <c r="M67" i="18" s="1"/>
  <c r="K69" i="18"/>
  <c r="J69" i="18"/>
  <c r="H69" i="18"/>
  <c r="H67" i="18" s="1"/>
  <c r="G69" i="18"/>
  <c r="E69" i="18"/>
  <c r="E67" i="18" s="1"/>
  <c r="D69" i="18"/>
  <c r="D67" i="18" s="1"/>
  <c r="O68" i="18"/>
  <c r="L68" i="18"/>
  <c r="I68" i="18"/>
  <c r="F68" i="18"/>
  <c r="N67" i="18"/>
  <c r="K67" i="18"/>
  <c r="J67" i="18"/>
  <c r="G67" i="18"/>
  <c r="O66" i="18"/>
  <c r="L66" i="18"/>
  <c r="I66" i="18"/>
  <c r="F66" i="18"/>
  <c r="O65" i="18"/>
  <c r="L65" i="18"/>
  <c r="I65" i="18"/>
  <c r="F65" i="18"/>
  <c r="O64" i="18"/>
  <c r="L64" i="18"/>
  <c r="I64" i="18"/>
  <c r="C64" i="18" s="1"/>
  <c r="F64" i="18"/>
  <c r="O63" i="18"/>
  <c r="L63" i="18"/>
  <c r="I63" i="18"/>
  <c r="F63" i="18"/>
  <c r="C63" i="18" s="1"/>
  <c r="O62" i="18"/>
  <c r="L62" i="18"/>
  <c r="I62" i="18"/>
  <c r="F62" i="18"/>
  <c r="O61" i="18"/>
  <c r="L61" i="18"/>
  <c r="I61" i="18"/>
  <c r="F61" i="18"/>
  <c r="O60" i="18"/>
  <c r="L60" i="18"/>
  <c r="I60" i="18"/>
  <c r="F60" i="18"/>
  <c r="O59" i="18"/>
  <c r="L59" i="18"/>
  <c r="C59" i="18" s="1"/>
  <c r="I59" i="18"/>
  <c r="F59" i="18"/>
  <c r="N58" i="18"/>
  <c r="N54" i="18" s="1"/>
  <c r="N53" i="18" s="1"/>
  <c r="M58" i="18"/>
  <c r="K58" i="18"/>
  <c r="J58" i="18"/>
  <c r="H58" i="18"/>
  <c r="H54" i="18" s="1"/>
  <c r="H53" i="18" s="1"/>
  <c r="G58" i="18"/>
  <c r="E58" i="18"/>
  <c r="D58" i="18"/>
  <c r="D54" i="18" s="1"/>
  <c r="O57" i="18"/>
  <c r="L57" i="18"/>
  <c r="I57" i="18"/>
  <c r="F57" i="18"/>
  <c r="O56" i="18"/>
  <c r="L56" i="18"/>
  <c r="I56" i="18"/>
  <c r="I55" i="18" s="1"/>
  <c r="F56" i="18"/>
  <c r="O55" i="18"/>
  <c r="N55" i="18"/>
  <c r="M55" i="18"/>
  <c r="K55" i="18"/>
  <c r="K54" i="18" s="1"/>
  <c r="K53" i="18" s="1"/>
  <c r="J55" i="18"/>
  <c r="J54" i="18" s="1"/>
  <c r="J53" i="18" s="1"/>
  <c r="H55" i="18"/>
  <c r="G55" i="18"/>
  <c r="G54" i="18" s="1"/>
  <c r="F55" i="18"/>
  <c r="E55" i="18"/>
  <c r="E54" i="18" s="1"/>
  <c r="E53" i="18" s="1"/>
  <c r="D55" i="18"/>
  <c r="M54" i="18"/>
  <c r="M53" i="18"/>
  <c r="O47" i="18"/>
  <c r="C47" i="18"/>
  <c r="O46" i="18"/>
  <c r="O45" i="18" s="1"/>
  <c r="C46" i="18"/>
  <c r="N45" i="18"/>
  <c r="M45" i="18"/>
  <c r="L44" i="18"/>
  <c r="L43" i="18" s="1"/>
  <c r="I44" i="18"/>
  <c r="C44" i="18" s="1"/>
  <c r="F44" i="18"/>
  <c r="K43" i="18"/>
  <c r="J43" i="18"/>
  <c r="H43" i="18"/>
  <c r="G43" i="18"/>
  <c r="F43" i="18"/>
  <c r="E43" i="18"/>
  <c r="D43" i="18"/>
  <c r="F42" i="18"/>
  <c r="F41" i="18" s="1"/>
  <c r="C41" i="18" s="1"/>
  <c r="C42" i="18"/>
  <c r="E41" i="18"/>
  <c r="E20" i="18" s="1"/>
  <c r="D41" i="18"/>
  <c r="L40" i="18"/>
  <c r="C40" i="18"/>
  <c r="L39" i="18"/>
  <c r="C39" i="18" s="1"/>
  <c r="L38" i="18"/>
  <c r="C38" i="18"/>
  <c r="L37" i="18"/>
  <c r="K36" i="18"/>
  <c r="J36" i="18"/>
  <c r="L35" i="18"/>
  <c r="C35" i="18" s="1"/>
  <c r="L34" i="18"/>
  <c r="C34" i="18"/>
  <c r="K33" i="18"/>
  <c r="J33" i="18"/>
  <c r="L32" i="18"/>
  <c r="C32" i="18"/>
  <c r="L31" i="18"/>
  <c r="C31" i="18" s="1"/>
  <c r="K31" i="18"/>
  <c r="J31" i="18"/>
  <c r="L30" i="18"/>
  <c r="C30" i="18" s="1"/>
  <c r="L29" i="18"/>
  <c r="C29" i="18"/>
  <c r="L28" i="18"/>
  <c r="K27" i="18"/>
  <c r="J27" i="18"/>
  <c r="J26" i="18" s="1"/>
  <c r="K26" i="18"/>
  <c r="K20" i="18" s="1"/>
  <c r="F25" i="18"/>
  <c r="C25" i="18"/>
  <c r="I24" i="18"/>
  <c r="E24" i="18"/>
  <c r="F24" i="18" s="1"/>
  <c r="C24" i="18" s="1"/>
  <c r="O23" i="18"/>
  <c r="L23" i="18"/>
  <c r="I23" i="18"/>
  <c r="F23" i="18"/>
  <c r="O22" i="18"/>
  <c r="O21" i="18" s="1"/>
  <c r="L22" i="18"/>
  <c r="I22" i="18"/>
  <c r="F22" i="18"/>
  <c r="N21" i="18"/>
  <c r="N289" i="18" s="1"/>
  <c r="N288" i="18" s="1"/>
  <c r="M21" i="18"/>
  <c r="M289" i="18" s="1"/>
  <c r="M288" i="18" s="1"/>
  <c r="L21" i="18"/>
  <c r="L289" i="18" s="1"/>
  <c r="L288" i="18" s="1"/>
  <c r="K21" i="18"/>
  <c r="K289" i="18" s="1"/>
  <c r="K288" i="18" s="1"/>
  <c r="J21" i="18"/>
  <c r="J289" i="18" s="1"/>
  <c r="J288" i="18" s="1"/>
  <c r="H21" i="18"/>
  <c r="H289" i="18" s="1"/>
  <c r="H288" i="18" s="1"/>
  <c r="G21" i="18"/>
  <c r="G289" i="18" s="1"/>
  <c r="G288" i="18" s="1"/>
  <c r="F21" i="18"/>
  <c r="E21" i="18"/>
  <c r="E289" i="18" s="1"/>
  <c r="E288" i="18" s="1"/>
  <c r="D21" i="18"/>
  <c r="D289" i="18" s="1"/>
  <c r="D288" i="18" s="1"/>
  <c r="M20" i="18"/>
  <c r="G20" i="18"/>
  <c r="O298" i="17"/>
  <c r="L298" i="17"/>
  <c r="I298" i="17"/>
  <c r="F298" i="17"/>
  <c r="C298" i="17" s="1"/>
  <c r="O297" i="17"/>
  <c r="L297" i="17"/>
  <c r="I297" i="17"/>
  <c r="F297" i="17"/>
  <c r="O296" i="17"/>
  <c r="L296" i="17"/>
  <c r="I296" i="17"/>
  <c r="F296" i="17"/>
  <c r="C296" i="17" s="1"/>
  <c r="O295" i="17"/>
  <c r="L295" i="17"/>
  <c r="I295" i="17"/>
  <c r="F295" i="17"/>
  <c r="C295" i="17" s="1"/>
  <c r="O294" i="17"/>
  <c r="L294" i="17"/>
  <c r="I294" i="17"/>
  <c r="F294" i="17"/>
  <c r="O293" i="17"/>
  <c r="L293" i="17"/>
  <c r="I293" i="17"/>
  <c r="C293" i="17" s="1"/>
  <c r="F293" i="17"/>
  <c r="O292" i="17"/>
  <c r="L292" i="17"/>
  <c r="I292" i="17"/>
  <c r="F292" i="17"/>
  <c r="O291" i="17"/>
  <c r="O290" i="17" s="1"/>
  <c r="L291" i="17"/>
  <c r="L290" i="17" s="1"/>
  <c r="I291" i="17"/>
  <c r="F291" i="17"/>
  <c r="N290" i="17"/>
  <c r="M290" i="17"/>
  <c r="K290" i="17"/>
  <c r="J290" i="17"/>
  <c r="H290" i="17"/>
  <c r="G290" i="17"/>
  <c r="E290" i="17"/>
  <c r="D290" i="17"/>
  <c r="O285" i="17"/>
  <c r="L285" i="17"/>
  <c r="I285" i="17"/>
  <c r="F285" i="17"/>
  <c r="O284" i="17"/>
  <c r="L284" i="17"/>
  <c r="L283" i="17" s="1"/>
  <c r="I284" i="17"/>
  <c r="F284" i="17"/>
  <c r="O283" i="17"/>
  <c r="N283" i="17"/>
  <c r="M283" i="17"/>
  <c r="K283" i="17"/>
  <c r="J283" i="17"/>
  <c r="H283" i="17"/>
  <c r="G283" i="17"/>
  <c r="E283" i="17"/>
  <c r="D283" i="17"/>
  <c r="O282" i="17"/>
  <c r="L282" i="17"/>
  <c r="L281" i="17" s="1"/>
  <c r="I282" i="17"/>
  <c r="I281" i="17" s="1"/>
  <c r="F282" i="17"/>
  <c r="F281" i="17" s="1"/>
  <c r="O281" i="17"/>
  <c r="N281" i="17"/>
  <c r="M281" i="17"/>
  <c r="K281" i="17"/>
  <c r="J281" i="17"/>
  <c r="H281" i="17"/>
  <c r="G281" i="17"/>
  <c r="G269" i="17" s="1"/>
  <c r="E281" i="17"/>
  <c r="D281" i="17"/>
  <c r="O280" i="17"/>
  <c r="L280" i="17"/>
  <c r="I280" i="17"/>
  <c r="F280" i="17"/>
  <c r="O279" i="17"/>
  <c r="L279" i="17"/>
  <c r="I279" i="17"/>
  <c r="F279" i="17"/>
  <c r="O278" i="17"/>
  <c r="L278" i="17"/>
  <c r="I278" i="17"/>
  <c r="F278" i="17"/>
  <c r="O277" i="17"/>
  <c r="O276" i="17" s="1"/>
  <c r="L277" i="17"/>
  <c r="I277" i="17"/>
  <c r="F277" i="17"/>
  <c r="N276" i="17"/>
  <c r="M276" i="17"/>
  <c r="K276" i="17"/>
  <c r="J276" i="17"/>
  <c r="H276" i="17"/>
  <c r="G276" i="17"/>
  <c r="F276" i="17"/>
  <c r="E276" i="17"/>
  <c r="E270" i="17" s="1"/>
  <c r="E269" i="17" s="1"/>
  <c r="D276" i="17"/>
  <c r="O275" i="17"/>
  <c r="L275" i="17"/>
  <c r="I275" i="17"/>
  <c r="C275" i="17" s="1"/>
  <c r="F275" i="17"/>
  <c r="O274" i="17"/>
  <c r="L274" i="17"/>
  <c r="I274" i="17"/>
  <c r="F274" i="17"/>
  <c r="O273" i="17"/>
  <c r="O272" i="17" s="1"/>
  <c r="L273" i="17"/>
  <c r="L272" i="17" s="1"/>
  <c r="I273" i="17"/>
  <c r="F273" i="17"/>
  <c r="N272" i="17"/>
  <c r="M272" i="17"/>
  <c r="M270" i="17" s="1"/>
  <c r="M269" i="17" s="1"/>
  <c r="K272" i="17"/>
  <c r="J272" i="17"/>
  <c r="H272" i="17"/>
  <c r="H270" i="17" s="1"/>
  <c r="H269" i="17" s="1"/>
  <c r="G272" i="17"/>
  <c r="F272" i="17"/>
  <c r="E272" i="17"/>
  <c r="D272" i="17"/>
  <c r="D270" i="17" s="1"/>
  <c r="D269" i="17" s="1"/>
  <c r="O271" i="17"/>
  <c r="L271" i="17"/>
  <c r="I271" i="17"/>
  <c r="F271" i="17"/>
  <c r="C271" i="17" s="1"/>
  <c r="K270" i="17"/>
  <c r="K269" i="17" s="1"/>
  <c r="G270" i="17"/>
  <c r="O268" i="17"/>
  <c r="L268" i="17"/>
  <c r="I268" i="17"/>
  <c r="F268" i="17"/>
  <c r="C268" i="17" s="1"/>
  <c r="O267" i="17"/>
  <c r="L267" i="17"/>
  <c r="I267" i="17"/>
  <c r="F267" i="17"/>
  <c r="C267" i="17" s="1"/>
  <c r="O266" i="17"/>
  <c r="L266" i="17"/>
  <c r="I266" i="17"/>
  <c r="F266" i="17"/>
  <c r="O265" i="17"/>
  <c r="O264" i="17" s="1"/>
  <c r="L265" i="17"/>
  <c r="I265" i="17"/>
  <c r="C265" i="17" s="1"/>
  <c r="F265" i="17"/>
  <c r="N264" i="17"/>
  <c r="M264" i="17"/>
  <c r="M259" i="17" s="1"/>
  <c r="K264" i="17"/>
  <c r="K259" i="17" s="1"/>
  <c r="J264" i="17"/>
  <c r="H264" i="17"/>
  <c r="G264" i="17"/>
  <c r="E264" i="17"/>
  <c r="D264" i="17"/>
  <c r="O263" i="17"/>
  <c r="L263" i="17"/>
  <c r="I263" i="17"/>
  <c r="F263" i="17"/>
  <c r="O262" i="17"/>
  <c r="L262" i="17"/>
  <c r="I262" i="17"/>
  <c r="F262" i="17"/>
  <c r="O261" i="17"/>
  <c r="O260" i="17" s="1"/>
  <c r="L261" i="17"/>
  <c r="I261" i="17"/>
  <c r="F261" i="17"/>
  <c r="N260" i="17"/>
  <c r="N259" i="17" s="1"/>
  <c r="M260" i="17"/>
  <c r="K260" i="17"/>
  <c r="J260" i="17"/>
  <c r="J259" i="17" s="1"/>
  <c r="H260" i="17"/>
  <c r="G260" i="17"/>
  <c r="F260" i="17"/>
  <c r="E260" i="17"/>
  <c r="E259" i="17" s="1"/>
  <c r="D260" i="17"/>
  <c r="G259" i="17"/>
  <c r="O258" i="17"/>
  <c r="L258" i="17"/>
  <c r="I258" i="17"/>
  <c r="F258" i="17"/>
  <c r="O257" i="17"/>
  <c r="L257" i="17"/>
  <c r="I257" i="17"/>
  <c r="C257" i="17" s="1"/>
  <c r="F257" i="17"/>
  <c r="O256" i="17"/>
  <c r="L256" i="17"/>
  <c r="I256" i="17"/>
  <c r="F256" i="17"/>
  <c r="O255" i="17"/>
  <c r="L255" i="17"/>
  <c r="I255" i="17"/>
  <c r="C255" i="17" s="1"/>
  <c r="F255" i="17"/>
  <c r="O254" i="17"/>
  <c r="L254" i="17"/>
  <c r="I254" i="17"/>
  <c r="F254" i="17"/>
  <c r="O253" i="17"/>
  <c r="L253" i="17"/>
  <c r="I253" i="17"/>
  <c r="F253" i="17"/>
  <c r="F252" i="17" s="1"/>
  <c r="N252" i="17"/>
  <c r="N251" i="17" s="1"/>
  <c r="M252" i="17"/>
  <c r="M251" i="17" s="1"/>
  <c r="K252" i="17"/>
  <c r="J252" i="17"/>
  <c r="J251" i="17" s="1"/>
  <c r="H252" i="17"/>
  <c r="H251" i="17" s="1"/>
  <c r="G252" i="17"/>
  <c r="G251" i="17" s="1"/>
  <c r="E252" i="17"/>
  <c r="D252" i="17"/>
  <c r="D251" i="17" s="1"/>
  <c r="K251" i="17"/>
  <c r="E251" i="17"/>
  <c r="O250" i="17"/>
  <c r="L250" i="17"/>
  <c r="I250" i="17"/>
  <c r="F250" i="17"/>
  <c r="O249" i="17"/>
  <c r="L249" i="17"/>
  <c r="I249" i="17"/>
  <c r="F249" i="17"/>
  <c r="O248" i="17"/>
  <c r="L248" i="17"/>
  <c r="I248" i="17"/>
  <c r="F248" i="17"/>
  <c r="O247" i="17"/>
  <c r="O246" i="17" s="1"/>
  <c r="L247" i="17"/>
  <c r="I247" i="17"/>
  <c r="I246" i="17" s="1"/>
  <c r="F247" i="17"/>
  <c r="C247" i="17"/>
  <c r="N246" i="17"/>
  <c r="M246" i="17"/>
  <c r="L246" i="17"/>
  <c r="K246" i="17"/>
  <c r="J246" i="17"/>
  <c r="H246" i="17"/>
  <c r="G246" i="17"/>
  <c r="E246" i="17"/>
  <c r="D246" i="17"/>
  <c r="O245" i="17"/>
  <c r="L245" i="17"/>
  <c r="I245" i="17"/>
  <c r="C245" i="17" s="1"/>
  <c r="F245" i="17"/>
  <c r="O244" i="17"/>
  <c r="L244" i="17"/>
  <c r="I244" i="17"/>
  <c r="F244" i="17"/>
  <c r="O243" i="17"/>
  <c r="L243" i="17"/>
  <c r="I243" i="17"/>
  <c r="C243" i="17" s="1"/>
  <c r="F243" i="17"/>
  <c r="O242" i="17"/>
  <c r="L242" i="17"/>
  <c r="I242" i="17"/>
  <c r="F242" i="17"/>
  <c r="O241" i="17"/>
  <c r="L241" i="17"/>
  <c r="I241" i="17"/>
  <c r="F241" i="17"/>
  <c r="O240" i="17"/>
  <c r="L240" i="17"/>
  <c r="L238" i="17" s="1"/>
  <c r="I240" i="17"/>
  <c r="F240" i="17"/>
  <c r="O239" i="17"/>
  <c r="O238" i="17" s="1"/>
  <c r="L239" i="17"/>
  <c r="C239" i="17" s="1"/>
  <c r="I239" i="17"/>
  <c r="F239" i="17"/>
  <c r="N238" i="17"/>
  <c r="N231" i="17" s="1"/>
  <c r="M238" i="17"/>
  <c r="K238" i="17"/>
  <c r="J238" i="17"/>
  <c r="H238" i="17"/>
  <c r="G238" i="17"/>
  <c r="E238" i="17"/>
  <c r="D238" i="17"/>
  <c r="O237" i="17"/>
  <c r="L237" i="17"/>
  <c r="I237" i="17"/>
  <c r="F237" i="17"/>
  <c r="O236" i="17"/>
  <c r="L236" i="17"/>
  <c r="L235" i="17" s="1"/>
  <c r="I236" i="17"/>
  <c r="F236" i="17"/>
  <c r="O235" i="17"/>
  <c r="N235" i="17"/>
  <c r="M235" i="17"/>
  <c r="K235" i="17"/>
  <c r="K231" i="17" s="1"/>
  <c r="K230" i="17" s="1"/>
  <c r="J235" i="17"/>
  <c r="J231" i="17" s="1"/>
  <c r="H235" i="17"/>
  <c r="G235" i="17"/>
  <c r="F235" i="17"/>
  <c r="E235" i="17"/>
  <c r="D235" i="17"/>
  <c r="O234" i="17"/>
  <c r="O233" i="17" s="1"/>
  <c r="L234" i="17"/>
  <c r="I234" i="17"/>
  <c r="I233" i="17" s="1"/>
  <c r="F234" i="17"/>
  <c r="N233" i="17"/>
  <c r="M233" i="17"/>
  <c r="M231" i="17" s="1"/>
  <c r="L233" i="17"/>
  <c r="K233" i="17"/>
  <c r="J233" i="17"/>
  <c r="H233" i="17"/>
  <c r="G233" i="17"/>
  <c r="E233" i="17"/>
  <c r="D233" i="17"/>
  <c r="O232" i="17"/>
  <c r="L232" i="17"/>
  <c r="I232" i="17"/>
  <c r="F232" i="17"/>
  <c r="O229" i="17"/>
  <c r="L229" i="17"/>
  <c r="I229" i="17"/>
  <c r="F229" i="17"/>
  <c r="O228" i="17"/>
  <c r="L228" i="17"/>
  <c r="L227" i="17" s="1"/>
  <c r="I228" i="17"/>
  <c r="I227" i="17" s="1"/>
  <c r="F228" i="17"/>
  <c r="O227" i="17"/>
  <c r="N227" i="17"/>
  <c r="M227" i="17"/>
  <c r="K227" i="17"/>
  <c r="J227" i="17"/>
  <c r="H227" i="17"/>
  <c r="G227" i="17"/>
  <c r="F227" i="17"/>
  <c r="E227" i="17"/>
  <c r="D227" i="17"/>
  <c r="O226" i="17"/>
  <c r="L226" i="17"/>
  <c r="I226" i="17"/>
  <c r="F226" i="17"/>
  <c r="C226" i="17" s="1"/>
  <c r="O225" i="17"/>
  <c r="L225" i="17"/>
  <c r="I225" i="17"/>
  <c r="F225" i="17"/>
  <c r="O224" i="17"/>
  <c r="L224" i="17"/>
  <c r="I224" i="17"/>
  <c r="F224" i="17"/>
  <c r="O223" i="17"/>
  <c r="L223" i="17"/>
  <c r="I223" i="17"/>
  <c r="C223" i="17" s="1"/>
  <c r="F223" i="17"/>
  <c r="O222" i="17"/>
  <c r="L222" i="17"/>
  <c r="I222" i="17"/>
  <c r="C222" i="17" s="1"/>
  <c r="F222" i="17"/>
  <c r="O221" i="17"/>
  <c r="L221" i="17"/>
  <c r="I221" i="17"/>
  <c r="F221" i="17"/>
  <c r="O220" i="17"/>
  <c r="L220" i="17"/>
  <c r="I220" i="17"/>
  <c r="F220" i="17"/>
  <c r="O219" i="17"/>
  <c r="L219" i="17"/>
  <c r="I219" i="17"/>
  <c r="F219" i="17"/>
  <c r="O218" i="17"/>
  <c r="L218" i="17"/>
  <c r="C218" i="17" s="1"/>
  <c r="I218" i="17"/>
  <c r="F218" i="17"/>
  <c r="O217" i="17"/>
  <c r="O216" i="17" s="1"/>
  <c r="L217" i="17"/>
  <c r="I217" i="17"/>
  <c r="F217" i="17"/>
  <c r="F216" i="17" s="1"/>
  <c r="N216" i="17"/>
  <c r="M216" i="17"/>
  <c r="K216" i="17"/>
  <c r="J216" i="17"/>
  <c r="H216" i="17"/>
  <c r="G216" i="17"/>
  <c r="E216" i="17"/>
  <c r="D216" i="17"/>
  <c r="O215" i="17"/>
  <c r="L215" i="17"/>
  <c r="I215" i="17"/>
  <c r="F215" i="17"/>
  <c r="O214" i="17"/>
  <c r="L214" i="17"/>
  <c r="I214" i="17"/>
  <c r="F214" i="17"/>
  <c r="C214" i="17" s="1"/>
  <c r="O213" i="17"/>
  <c r="L213" i="17"/>
  <c r="I213" i="17"/>
  <c r="F213" i="17"/>
  <c r="O212" i="17"/>
  <c r="L212" i="17"/>
  <c r="I212" i="17"/>
  <c r="F212" i="17"/>
  <c r="O211" i="17"/>
  <c r="L211" i="17"/>
  <c r="I211" i="17"/>
  <c r="C211" i="17" s="1"/>
  <c r="F211" i="17"/>
  <c r="O210" i="17"/>
  <c r="L210" i="17"/>
  <c r="I210" i="17"/>
  <c r="C210" i="17" s="1"/>
  <c r="F210" i="17"/>
  <c r="O209" i="17"/>
  <c r="L209" i="17"/>
  <c r="I209" i="17"/>
  <c r="F209" i="17"/>
  <c r="O208" i="17"/>
  <c r="L208" i="17"/>
  <c r="I208" i="17"/>
  <c r="F208" i="17"/>
  <c r="O207" i="17"/>
  <c r="L207" i="17"/>
  <c r="I207" i="17"/>
  <c r="F207" i="17"/>
  <c r="O206" i="17"/>
  <c r="O205" i="17" s="1"/>
  <c r="L206" i="17"/>
  <c r="I206" i="17"/>
  <c r="F206" i="17"/>
  <c r="N205" i="17"/>
  <c r="M205" i="17"/>
  <c r="K205" i="17"/>
  <c r="K204" i="17" s="1"/>
  <c r="J205" i="17"/>
  <c r="J204" i="17" s="1"/>
  <c r="H205" i="17"/>
  <c r="G205" i="17"/>
  <c r="G204" i="17" s="1"/>
  <c r="E205" i="17"/>
  <c r="D205" i="17"/>
  <c r="M204" i="17"/>
  <c r="E204" i="17"/>
  <c r="O203" i="17"/>
  <c r="L203" i="17"/>
  <c r="I203" i="17"/>
  <c r="F203" i="17"/>
  <c r="O202" i="17"/>
  <c r="L202" i="17"/>
  <c r="I202" i="17"/>
  <c r="F202" i="17"/>
  <c r="C202" i="17" s="1"/>
  <c r="O201" i="17"/>
  <c r="L201" i="17"/>
  <c r="I201" i="17"/>
  <c r="F201" i="17"/>
  <c r="O200" i="17"/>
  <c r="L200" i="17"/>
  <c r="I200" i="17"/>
  <c r="F200" i="17"/>
  <c r="O199" i="17"/>
  <c r="L199" i="17"/>
  <c r="L198" i="17" s="1"/>
  <c r="L196" i="17" s="1"/>
  <c r="I199" i="17"/>
  <c r="I198" i="17" s="1"/>
  <c r="F199" i="17"/>
  <c r="O198" i="17"/>
  <c r="N198" i="17"/>
  <c r="N196" i="17" s="1"/>
  <c r="M198" i="17"/>
  <c r="K198" i="17"/>
  <c r="K196" i="17" s="1"/>
  <c r="J198" i="17"/>
  <c r="J196" i="17" s="1"/>
  <c r="H198" i="17"/>
  <c r="H196" i="17" s="1"/>
  <c r="G198" i="17"/>
  <c r="G196" i="17" s="1"/>
  <c r="G195" i="17" s="1"/>
  <c r="F198" i="17"/>
  <c r="E198" i="17"/>
  <c r="D198" i="17"/>
  <c r="O197" i="17"/>
  <c r="O196" i="17" s="1"/>
  <c r="L197" i="17"/>
  <c r="I197" i="17"/>
  <c r="F197" i="17"/>
  <c r="M196" i="17"/>
  <c r="M195" i="17" s="1"/>
  <c r="E196" i="17"/>
  <c r="D196" i="17"/>
  <c r="O193" i="17"/>
  <c r="O192" i="17" s="1"/>
  <c r="O191" i="17" s="1"/>
  <c r="L193" i="17"/>
  <c r="I193" i="17"/>
  <c r="I192" i="17" s="1"/>
  <c r="I191" i="17" s="1"/>
  <c r="F193" i="17"/>
  <c r="F192" i="17" s="1"/>
  <c r="N192" i="17"/>
  <c r="N191" i="17" s="1"/>
  <c r="M192" i="17"/>
  <c r="M191" i="17" s="1"/>
  <c r="L192" i="17"/>
  <c r="L191" i="17" s="1"/>
  <c r="K192" i="17"/>
  <c r="J192" i="17"/>
  <c r="H192" i="17"/>
  <c r="H191" i="17" s="1"/>
  <c r="G192" i="17"/>
  <c r="G191" i="17" s="1"/>
  <c r="G187" i="17" s="1"/>
  <c r="E192" i="17"/>
  <c r="E191" i="17" s="1"/>
  <c r="D192" i="17"/>
  <c r="D191" i="17" s="1"/>
  <c r="K191" i="17"/>
  <c r="K187" i="17" s="1"/>
  <c r="J191" i="17"/>
  <c r="J187" i="17" s="1"/>
  <c r="O190" i="17"/>
  <c r="L190" i="17"/>
  <c r="I190" i="17"/>
  <c r="C190" i="17" s="1"/>
  <c r="F190" i="17"/>
  <c r="O189" i="17"/>
  <c r="O188" i="17" s="1"/>
  <c r="L189" i="17"/>
  <c r="L188" i="17" s="1"/>
  <c r="I189" i="17"/>
  <c r="F189" i="17"/>
  <c r="F188" i="17" s="1"/>
  <c r="N188" i="17"/>
  <c r="N187" i="17" s="1"/>
  <c r="M188" i="17"/>
  <c r="M187" i="17" s="1"/>
  <c r="K188" i="17"/>
  <c r="J188" i="17"/>
  <c r="I188" i="17"/>
  <c r="I187" i="17" s="1"/>
  <c r="H188" i="17"/>
  <c r="G188" i="17"/>
  <c r="E188" i="17"/>
  <c r="D188" i="17"/>
  <c r="D187" i="17" s="1"/>
  <c r="O186" i="17"/>
  <c r="L186" i="17"/>
  <c r="I186" i="17"/>
  <c r="F186" i="17"/>
  <c r="C186" i="17" s="1"/>
  <c r="O185" i="17"/>
  <c r="O184" i="17" s="1"/>
  <c r="L185" i="17"/>
  <c r="I185" i="17"/>
  <c r="I184" i="17" s="1"/>
  <c r="F185" i="17"/>
  <c r="N184" i="17"/>
  <c r="M184" i="17"/>
  <c r="L184" i="17"/>
  <c r="K184" i="17"/>
  <c r="J184" i="17"/>
  <c r="H184" i="17"/>
  <c r="G184" i="17"/>
  <c r="E184" i="17"/>
  <c r="D184" i="17"/>
  <c r="O183" i="17"/>
  <c r="L183" i="17"/>
  <c r="I183" i="17"/>
  <c r="F183" i="17"/>
  <c r="O182" i="17"/>
  <c r="L182" i="17"/>
  <c r="I182" i="17"/>
  <c r="F182" i="17"/>
  <c r="C182" i="17"/>
  <c r="O181" i="17"/>
  <c r="L181" i="17"/>
  <c r="I181" i="17"/>
  <c r="F181" i="17"/>
  <c r="C181" i="17" s="1"/>
  <c r="O180" i="17"/>
  <c r="L180" i="17"/>
  <c r="L179" i="17" s="1"/>
  <c r="I180" i="17"/>
  <c r="I179" i="17" s="1"/>
  <c r="F180" i="17"/>
  <c r="N179" i="17"/>
  <c r="M179" i="17"/>
  <c r="K179" i="17"/>
  <c r="J179" i="17"/>
  <c r="H179" i="17"/>
  <c r="G179" i="17"/>
  <c r="E179" i="17"/>
  <c r="D179" i="17"/>
  <c r="O178" i="17"/>
  <c r="L178" i="17"/>
  <c r="I178" i="17"/>
  <c r="C178" i="17" s="1"/>
  <c r="F178" i="17"/>
  <c r="O177" i="17"/>
  <c r="L177" i="17"/>
  <c r="I177" i="17"/>
  <c r="F177" i="17"/>
  <c r="O176" i="17"/>
  <c r="L176" i="17"/>
  <c r="L175" i="17" s="1"/>
  <c r="L174" i="17" s="1"/>
  <c r="I176" i="17"/>
  <c r="F176" i="17"/>
  <c r="N175" i="17"/>
  <c r="N174" i="17" s="1"/>
  <c r="N173" i="17" s="1"/>
  <c r="M175" i="17"/>
  <c r="M174" i="17" s="1"/>
  <c r="M173" i="17" s="1"/>
  <c r="K175" i="17"/>
  <c r="J175" i="17"/>
  <c r="H175" i="17"/>
  <c r="H174" i="17" s="1"/>
  <c r="H173" i="17" s="1"/>
  <c r="G175" i="17"/>
  <c r="G174" i="17" s="1"/>
  <c r="G173" i="17" s="1"/>
  <c r="E175" i="17"/>
  <c r="D175" i="17"/>
  <c r="K174" i="17"/>
  <c r="K173" i="17" s="1"/>
  <c r="D174" i="17"/>
  <c r="D173" i="17" s="1"/>
  <c r="O172" i="17"/>
  <c r="L172" i="17"/>
  <c r="I172" i="17"/>
  <c r="F172" i="17"/>
  <c r="O171" i="17"/>
  <c r="L171" i="17"/>
  <c r="I171" i="17"/>
  <c r="C171" i="17" s="1"/>
  <c r="F171" i="17"/>
  <c r="O170" i="17"/>
  <c r="L170" i="17"/>
  <c r="I170" i="17"/>
  <c r="C170" i="17" s="1"/>
  <c r="F170" i="17"/>
  <c r="O169" i="17"/>
  <c r="L169" i="17"/>
  <c r="I169" i="17"/>
  <c r="F169" i="17"/>
  <c r="O168" i="17"/>
  <c r="L168" i="17"/>
  <c r="I168" i="17"/>
  <c r="F168" i="17"/>
  <c r="O167" i="17"/>
  <c r="L167" i="17"/>
  <c r="L166" i="17" s="1"/>
  <c r="L165" i="17" s="1"/>
  <c r="I167" i="17"/>
  <c r="F167" i="17"/>
  <c r="O166" i="17"/>
  <c r="O165" i="17" s="1"/>
  <c r="N166" i="17"/>
  <c r="N165" i="17" s="1"/>
  <c r="M166" i="17"/>
  <c r="K166" i="17"/>
  <c r="K165" i="17" s="1"/>
  <c r="J166" i="17"/>
  <c r="J165" i="17" s="1"/>
  <c r="H166" i="17"/>
  <c r="H165" i="17" s="1"/>
  <c r="G166" i="17"/>
  <c r="G165" i="17" s="1"/>
  <c r="E166" i="17"/>
  <c r="D166" i="17"/>
  <c r="M165" i="17"/>
  <c r="E165" i="17"/>
  <c r="D165" i="17"/>
  <c r="O164" i="17"/>
  <c r="L164" i="17"/>
  <c r="I164" i="17"/>
  <c r="F164" i="17"/>
  <c r="O163" i="17"/>
  <c r="L163" i="17"/>
  <c r="I163" i="17"/>
  <c r="F163" i="17"/>
  <c r="O162" i="17"/>
  <c r="L162" i="17"/>
  <c r="I162" i="17"/>
  <c r="F162" i="17"/>
  <c r="C162" i="17"/>
  <c r="O161" i="17"/>
  <c r="L161" i="17"/>
  <c r="I161" i="17"/>
  <c r="I160" i="17" s="1"/>
  <c r="F161" i="17"/>
  <c r="F160" i="17" s="1"/>
  <c r="N160" i="17"/>
  <c r="M160" i="17"/>
  <c r="L160" i="17"/>
  <c r="K160" i="17"/>
  <c r="J160" i="17"/>
  <c r="H160" i="17"/>
  <c r="G160" i="17"/>
  <c r="E160" i="17"/>
  <c r="D160" i="17"/>
  <c r="O159" i="17"/>
  <c r="L159" i="17"/>
  <c r="I159" i="17"/>
  <c r="F159" i="17"/>
  <c r="O158" i="17"/>
  <c r="L158" i="17"/>
  <c r="C158" i="17" s="1"/>
  <c r="I158" i="17"/>
  <c r="F158" i="17"/>
  <c r="O157" i="17"/>
  <c r="L157" i="17"/>
  <c r="I157" i="17"/>
  <c r="F157" i="17"/>
  <c r="O156" i="17"/>
  <c r="L156" i="17"/>
  <c r="I156" i="17"/>
  <c r="F156" i="17"/>
  <c r="O155" i="17"/>
  <c r="L155" i="17"/>
  <c r="I155" i="17"/>
  <c r="F155" i="17"/>
  <c r="O154" i="17"/>
  <c r="L154" i="17"/>
  <c r="I154" i="17"/>
  <c r="F154" i="17"/>
  <c r="C154" i="17"/>
  <c r="O153" i="17"/>
  <c r="L153" i="17"/>
  <c r="I153" i="17"/>
  <c r="F153" i="17"/>
  <c r="C153" i="17" s="1"/>
  <c r="O152" i="17"/>
  <c r="L152" i="17"/>
  <c r="I152" i="17"/>
  <c r="I151" i="17" s="1"/>
  <c r="F152" i="17"/>
  <c r="N151" i="17"/>
  <c r="M151" i="17"/>
  <c r="K151" i="17"/>
  <c r="J151" i="17"/>
  <c r="H151" i="17"/>
  <c r="G151" i="17"/>
  <c r="E151" i="17"/>
  <c r="D151" i="17"/>
  <c r="O150" i="17"/>
  <c r="L150" i="17"/>
  <c r="I150" i="17"/>
  <c r="C150" i="17" s="1"/>
  <c r="F150" i="17"/>
  <c r="O149" i="17"/>
  <c r="L149" i="17"/>
  <c r="I149" i="17"/>
  <c r="F149" i="17"/>
  <c r="O148" i="17"/>
  <c r="L148" i="17"/>
  <c r="I148" i="17"/>
  <c r="F148" i="17"/>
  <c r="O147" i="17"/>
  <c r="L147" i="17"/>
  <c r="I147" i="17"/>
  <c r="F147" i="17"/>
  <c r="O146" i="17"/>
  <c r="L146" i="17"/>
  <c r="C146" i="17" s="1"/>
  <c r="I146" i="17"/>
  <c r="F146" i="17"/>
  <c r="O145" i="17"/>
  <c r="O144" i="17" s="1"/>
  <c r="L145" i="17"/>
  <c r="I145" i="17"/>
  <c r="F145" i="17"/>
  <c r="F144" i="17" s="1"/>
  <c r="N144" i="17"/>
  <c r="M144" i="17"/>
  <c r="K144" i="17"/>
  <c r="J144" i="17"/>
  <c r="H144" i="17"/>
  <c r="G144" i="17"/>
  <c r="E144" i="17"/>
  <c r="D144" i="17"/>
  <c r="O143" i="17"/>
  <c r="L143" i="17"/>
  <c r="I143" i="17"/>
  <c r="F143" i="17"/>
  <c r="O142" i="17"/>
  <c r="O141" i="17" s="1"/>
  <c r="L142" i="17"/>
  <c r="I142" i="17"/>
  <c r="F142" i="17"/>
  <c r="N141" i="17"/>
  <c r="M141" i="17"/>
  <c r="L141" i="17"/>
  <c r="K141" i="17"/>
  <c r="J141" i="17"/>
  <c r="H141" i="17"/>
  <c r="G141" i="17"/>
  <c r="E141" i="17"/>
  <c r="D141" i="17"/>
  <c r="O140" i="17"/>
  <c r="L140" i="17"/>
  <c r="I140" i="17"/>
  <c r="F140" i="17"/>
  <c r="O139" i="17"/>
  <c r="L139" i="17"/>
  <c r="I139" i="17"/>
  <c r="F139" i="17"/>
  <c r="O138" i="17"/>
  <c r="L138" i="17"/>
  <c r="C138" i="17" s="1"/>
  <c r="I138" i="17"/>
  <c r="F138" i="17"/>
  <c r="O137" i="17"/>
  <c r="O136" i="17" s="1"/>
  <c r="L137" i="17"/>
  <c r="I137" i="17"/>
  <c r="F137" i="17"/>
  <c r="F136" i="17" s="1"/>
  <c r="N136" i="17"/>
  <c r="M136" i="17"/>
  <c r="K136" i="17"/>
  <c r="J136" i="17"/>
  <c r="I136" i="17"/>
  <c r="H136" i="17"/>
  <c r="G136" i="17"/>
  <c r="E136" i="17"/>
  <c r="D136" i="17"/>
  <c r="D130" i="17" s="1"/>
  <c r="O135" i="17"/>
  <c r="L135" i="17"/>
  <c r="I135" i="17"/>
  <c r="F135" i="17"/>
  <c r="O134" i="17"/>
  <c r="L134" i="17"/>
  <c r="I134" i="17"/>
  <c r="F134" i="17"/>
  <c r="C134" i="17" s="1"/>
  <c r="O133" i="17"/>
  <c r="L133" i="17"/>
  <c r="I133" i="17"/>
  <c r="F133" i="17"/>
  <c r="O132" i="17"/>
  <c r="L132" i="17"/>
  <c r="L131" i="17" s="1"/>
  <c r="I132" i="17"/>
  <c r="I131" i="17" s="1"/>
  <c r="F132" i="17"/>
  <c r="N131" i="17"/>
  <c r="M131" i="17"/>
  <c r="M130" i="17" s="1"/>
  <c r="K131" i="17"/>
  <c r="K130" i="17" s="1"/>
  <c r="J131" i="17"/>
  <c r="H131" i="17"/>
  <c r="G131" i="17"/>
  <c r="E131" i="17"/>
  <c r="D131" i="17"/>
  <c r="G130" i="17"/>
  <c r="O129" i="17"/>
  <c r="O128" i="17" s="1"/>
  <c r="L129" i="17"/>
  <c r="I129" i="17"/>
  <c r="I128" i="17" s="1"/>
  <c r="F129" i="17"/>
  <c r="F128" i="17" s="1"/>
  <c r="C128" i="17" s="1"/>
  <c r="N128" i="17"/>
  <c r="M128" i="17"/>
  <c r="L128" i="17"/>
  <c r="K128" i="17"/>
  <c r="J128" i="17"/>
  <c r="H128" i="17"/>
  <c r="G128" i="17"/>
  <c r="E128" i="17"/>
  <c r="D128" i="17"/>
  <c r="O127" i="17"/>
  <c r="L127" i="17"/>
  <c r="I127" i="17"/>
  <c r="F127" i="17"/>
  <c r="O126" i="17"/>
  <c r="L126" i="17"/>
  <c r="C126" i="17" s="1"/>
  <c r="I126" i="17"/>
  <c r="F126" i="17"/>
  <c r="O125" i="17"/>
  <c r="L125" i="17"/>
  <c r="I125" i="17"/>
  <c r="F125" i="17"/>
  <c r="O124" i="17"/>
  <c r="L124" i="17"/>
  <c r="I124" i="17"/>
  <c r="F124" i="17"/>
  <c r="O123" i="17"/>
  <c r="O122" i="17" s="1"/>
  <c r="L123" i="17"/>
  <c r="I123" i="17"/>
  <c r="I122" i="17" s="1"/>
  <c r="F123" i="17"/>
  <c r="N122" i="17"/>
  <c r="M122" i="17"/>
  <c r="K122" i="17"/>
  <c r="J122" i="17"/>
  <c r="H122" i="17"/>
  <c r="G122" i="17"/>
  <c r="E122" i="17"/>
  <c r="D122" i="17"/>
  <c r="O121" i="17"/>
  <c r="L121" i="17"/>
  <c r="I121" i="17"/>
  <c r="F121" i="17"/>
  <c r="C121" i="17" s="1"/>
  <c r="O120" i="17"/>
  <c r="L120" i="17"/>
  <c r="I120" i="17"/>
  <c r="F120" i="17"/>
  <c r="C120" i="17" s="1"/>
  <c r="O119" i="17"/>
  <c r="L119" i="17"/>
  <c r="I119" i="17"/>
  <c r="F119" i="17"/>
  <c r="O118" i="17"/>
  <c r="L118" i="17"/>
  <c r="I118" i="17"/>
  <c r="F118" i="17"/>
  <c r="C118" i="17" s="1"/>
  <c r="O117" i="17"/>
  <c r="O116" i="17" s="1"/>
  <c r="L117" i="17"/>
  <c r="I117" i="17"/>
  <c r="I116" i="17" s="1"/>
  <c r="F117" i="17"/>
  <c r="N116" i="17"/>
  <c r="M116" i="17"/>
  <c r="K116" i="17"/>
  <c r="J116" i="17"/>
  <c r="H116" i="17"/>
  <c r="G116" i="17"/>
  <c r="E116" i="17"/>
  <c r="D116" i="17"/>
  <c r="O115" i="17"/>
  <c r="L115" i="17"/>
  <c r="I115" i="17"/>
  <c r="F115" i="17"/>
  <c r="O114" i="17"/>
  <c r="L114" i="17"/>
  <c r="C114" i="17" s="1"/>
  <c r="I114" i="17"/>
  <c r="F114" i="17"/>
  <c r="O113" i="17"/>
  <c r="O112" i="17" s="1"/>
  <c r="L113" i="17"/>
  <c r="I113" i="17"/>
  <c r="F113" i="17"/>
  <c r="F112" i="17" s="1"/>
  <c r="N112" i="17"/>
  <c r="M112" i="17"/>
  <c r="K112" i="17"/>
  <c r="J112" i="17"/>
  <c r="I112" i="17"/>
  <c r="H112" i="17"/>
  <c r="G112" i="17"/>
  <c r="E112" i="17"/>
  <c r="D112" i="17"/>
  <c r="O111" i="17"/>
  <c r="L111" i="17"/>
  <c r="I111" i="17"/>
  <c r="F111" i="17"/>
  <c r="O110" i="17"/>
  <c r="L110" i="17"/>
  <c r="I110" i="17"/>
  <c r="F110" i="17"/>
  <c r="C110" i="17" s="1"/>
  <c r="O109" i="17"/>
  <c r="L109" i="17"/>
  <c r="I109" i="17"/>
  <c r="F109" i="17"/>
  <c r="O108" i="17"/>
  <c r="L108" i="17"/>
  <c r="I108" i="17"/>
  <c r="F108" i="17"/>
  <c r="O107" i="17"/>
  <c r="L107" i="17"/>
  <c r="I107" i="17"/>
  <c r="C107" i="17" s="1"/>
  <c r="F107" i="17"/>
  <c r="O106" i="17"/>
  <c r="L106" i="17"/>
  <c r="I106" i="17"/>
  <c r="C106" i="17" s="1"/>
  <c r="F106" i="17"/>
  <c r="O105" i="17"/>
  <c r="L105" i="17"/>
  <c r="I105" i="17"/>
  <c r="F105" i="17"/>
  <c r="O104" i="17"/>
  <c r="L104" i="17"/>
  <c r="L103" i="17" s="1"/>
  <c r="I104" i="17"/>
  <c r="F104" i="17"/>
  <c r="N103" i="17"/>
  <c r="M103" i="17"/>
  <c r="K103" i="17"/>
  <c r="J103" i="17"/>
  <c r="H103" i="17"/>
  <c r="G103" i="17"/>
  <c r="E103" i="17"/>
  <c r="D103" i="17"/>
  <c r="O102" i="17"/>
  <c r="L102" i="17"/>
  <c r="I102" i="17"/>
  <c r="F102" i="17"/>
  <c r="C102" i="17"/>
  <c r="O101" i="17"/>
  <c r="L101" i="17"/>
  <c r="I101" i="17"/>
  <c r="F101" i="17"/>
  <c r="C101" i="17" s="1"/>
  <c r="O100" i="17"/>
  <c r="L100" i="17"/>
  <c r="I100" i="17"/>
  <c r="F100" i="17"/>
  <c r="C100" i="17" s="1"/>
  <c r="O99" i="17"/>
  <c r="L99" i="17"/>
  <c r="I99" i="17"/>
  <c r="F99" i="17"/>
  <c r="O98" i="17"/>
  <c r="L98" i="17"/>
  <c r="I98" i="17"/>
  <c r="F98" i="17"/>
  <c r="C98" i="17" s="1"/>
  <c r="O97" i="17"/>
  <c r="L97" i="17"/>
  <c r="I97" i="17"/>
  <c r="F97" i="17"/>
  <c r="O96" i="17"/>
  <c r="L96" i="17"/>
  <c r="L95" i="17" s="1"/>
  <c r="I96" i="17"/>
  <c r="I95" i="17" s="1"/>
  <c r="F96" i="17"/>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I90" i="17"/>
  <c r="F90" i="17"/>
  <c r="C90" i="17"/>
  <c r="N89" i="17"/>
  <c r="M89" i="17"/>
  <c r="K89" i="17"/>
  <c r="J89" i="17"/>
  <c r="H89" i="17"/>
  <c r="G89" i="17"/>
  <c r="E89" i="17"/>
  <c r="D89" i="17"/>
  <c r="O88" i="17"/>
  <c r="L88" i="17"/>
  <c r="I88" i="17"/>
  <c r="F88" i="17"/>
  <c r="O87" i="17"/>
  <c r="L87" i="17"/>
  <c r="I87" i="17"/>
  <c r="C87" i="17" s="1"/>
  <c r="F87" i="17"/>
  <c r="O86" i="17"/>
  <c r="L86" i="17"/>
  <c r="I86" i="17"/>
  <c r="F86" i="17"/>
  <c r="O85" i="17"/>
  <c r="O84" i="17" s="1"/>
  <c r="L85" i="17"/>
  <c r="I85" i="17"/>
  <c r="F85" i="17"/>
  <c r="F84" i="17" s="1"/>
  <c r="N84" i="17"/>
  <c r="M84" i="17"/>
  <c r="M83" i="17" s="1"/>
  <c r="K84" i="17"/>
  <c r="J84" i="17"/>
  <c r="J83" i="17" s="1"/>
  <c r="H84" i="17"/>
  <c r="H83" i="17" s="1"/>
  <c r="G84" i="17"/>
  <c r="E84" i="17"/>
  <c r="D84" i="17"/>
  <c r="N83" i="17"/>
  <c r="O82" i="17"/>
  <c r="L82" i="17"/>
  <c r="I82" i="17"/>
  <c r="C82" i="17" s="1"/>
  <c r="F82" i="17"/>
  <c r="O81" i="17"/>
  <c r="O80" i="17" s="1"/>
  <c r="L81" i="17"/>
  <c r="L80" i="17" s="1"/>
  <c r="I81" i="17"/>
  <c r="F81" i="17"/>
  <c r="F80" i="17" s="1"/>
  <c r="N80" i="17"/>
  <c r="M80" i="17"/>
  <c r="K80" i="17"/>
  <c r="J80" i="17"/>
  <c r="J76" i="17" s="1"/>
  <c r="H80" i="17"/>
  <c r="G80" i="17"/>
  <c r="E80" i="17"/>
  <c r="E76" i="17" s="1"/>
  <c r="D80" i="17"/>
  <c r="O79" i="17"/>
  <c r="L79" i="17"/>
  <c r="I79" i="17"/>
  <c r="F79" i="17"/>
  <c r="O78" i="17"/>
  <c r="O77" i="17" s="1"/>
  <c r="L78" i="17"/>
  <c r="I78" i="17"/>
  <c r="F78" i="17"/>
  <c r="N77" i="17"/>
  <c r="M77" i="17"/>
  <c r="L77" i="17"/>
  <c r="K77" i="17"/>
  <c r="K76" i="17" s="1"/>
  <c r="J77" i="17"/>
  <c r="H77" i="17"/>
  <c r="H76" i="17" s="1"/>
  <c r="G77" i="17"/>
  <c r="G76" i="17" s="1"/>
  <c r="E77" i="17"/>
  <c r="D77" i="17"/>
  <c r="N76" i="17"/>
  <c r="M76" i="17"/>
  <c r="O74" i="17"/>
  <c r="L74" i="17"/>
  <c r="I74" i="17"/>
  <c r="F74" i="17"/>
  <c r="O73" i="17"/>
  <c r="L73" i="17"/>
  <c r="I73" i="17"/>
  <c r="F73" i="17"/>
  <c r="O72" i="17"/>
  <c r="L72" i="17"/>
  <c r="I72" i="17"/>
  <c r="F72" i="17"/>
  <c r="O71" i="17"/>
  <c r="L71" i="17"/>
  <c r="I71" i="17"/>
  <c r="F71" i="17"/>
  <c r="O70" i="17"/>
  <c r="O69" i="17" s="1"/>
  <c r="O67" i="17" s="1"/>
  <c r="L70" i="17"/>
  <c r="I70" i="17"/>
  <c r="F70" i="17"/>
  <c r="F69" i="17" s="1"/>
  <c r="C70" i="17"/>
  <c r="N69" i="17"/>
  <c r="M69" i="17"/>
  <c r="K69" i="17"/>
  <c r="K67" i="17" s="1"/>
  <c r="J69" i="17"/>
  <c r="H69" i="17"/>
  <c r="H67" i="17" s="1"/>
  <c r="G69" i="17"/>
  <c r="G67" i="17" s="1"/>
  <c r="E69" i="17"/>
  <c r="E67" i="17" s="1"/>
  <c r="D69" i="17"/>
  <c r="D67" i="17" s="1"/>
  <c r="O68" i="17"/>
  <c r="L68" i="17"/>
  <c r="I68" i="17"/>
  <c r="F68" i="17"/>
  <c r="N67" i="17"/>
  <c r="M67" i="17"/>
  <c r="J67" i="17"/>
  <c r="O66" i="17"/>
  <c r="L66" i="17"/>
  <c r="I66" i="17"/>
  <c r="C66" i="17" s="1"/>
  <c r="F66" i="17"/>
  <c r="O65" i="17"/>
  <c r="L65" i="17"/>
  <c r="I65" i="17"/>
  <c r="F65" i="17"/>
  <c r="O64" i="17"/>
  <c r="L64" i="17"/>
  <c r="I64" i="17"/>
  <c r="F64" i="17"/>
  <c r="O63" i="17"/>
  <c r="L63" i="17"/>
  <c r="I63" i="17"/>
  <c r="F63" i="17"/>
  <c r="O62" i="17"/>
  <c r="L62" i="17"/>
  <c r="C62" i="17" s="1"/>
  <c r="I62" i="17"/>
  <c r="F62" i="17"/>
  <c r="O61" i="17"/>
  <c r="L61" i="17"/>
  <c r="I61" i="17"/>
  <c r="F61" i="17"/>
  <c r="O60" i="17"/>
  <c r="L60" i="17"/>
  <c r="I60" i="17"/>
  <c r="F60" i="17"/>
  <c r="O59" i="17"/>
  <c r="L59" i="17"/>
  <c r="I59" i="17"/>
  <c r="I58" i="17" s="1"/>
  <c r="F59" i="17"/>
  <c r="O58" i="17"/>
  <c r="N58" i="17"/>
  <c r="M58" i="17"/>
  <c r="K58" i="17"/>
  <c r="J58" i="17"/>
  <c r="H58" i="17"/>
  <c r="G58" i="17"/>
  <c r="E58" i="17"/>
  <c r="D58" i="17"/>
  <c r="D54" i="17" s="1"/>
  <c r="O57" i="17"/>
  <c r="L57" i="17"/>
  <c r="I57" i="17"/>
  <c r="F57" i="17"/>
  <c r="C57" i="17" s="1"/>
  <c r="O56" i="17"/>
  <c r="L56" i="17"/>
  <c r="L55" i="17" s="1"/>
  <c r="I56" i="17"/>
  <c r="I55" i="17" s="1"/>
  <c r="F56" i="17"/>
  <c r="N55" i="17"/>
  <c r="N54" i="17" s="1"/>
  <c r="N53" i="17" s="1"/>
  <c r="M55" i="17"/>
  <c r="M54" i="17" s="1"/>
  <c r="K55" i="17"/>
  <c r="K54" i="17" s="1"/>
  <c r="J55" i="17"/>
  <c r="J54" i="17" s="1"/>
  <c r="J53" i="17" s="1"/>
  <c r="H55" i="17"/>
  <c r="G55" i="17"/>
  <c r="E55" i="17"/>
  <c r="E54" i="17" s="1"/>
  <c r="E53" i="17" s="1"/>
  <c r="D55" i="17"/>
  <c r="H54" i="17"/>
  <c r="G54" i="17"/>
  <c r="G53" i="17" s="1"/>
  <c r="O47" i="17"/>
  <c r="C47" i="17" s="1"/>
  <c r="O46" i="17"/>
  <c r="O45" i="17" s="1"/>
  <c r="C46" i="17"/>
  <c r="N45" i="17"/>
  <c r="M45" i="17"/>
  <c r="C45" i="17"/>
  <c r="L44" i="17"/>
  <c r="I44" i="17"/>
  <c r="F44" i="17"/>
  <c r="C44" i="17"/>
  <c r="L43" i="17"/>
  <c r="K43" i="17"/>
  <c r="J43" i="17"/>
  <c r="I43" i="17"/>
  <c r="H43" i="17"/>
  <c r="G43" i="17"/>
  <c r="F43" i="17"/>
  <c r="E43" i="17"/>
  <c r="E20" i="17" s="1"/>
  <c r="D43" i="17"/>
  <c r="F42" i="17"/>
  <c r="C42" i="17"/>
  <c r="F41" i="17"/>
  <c r="C41" i="17" s="1"/>
  <c r="E41" i="17"/>
  <c r="D41" i="17"/>
  <c r="L40" i="17"/>
  <c r="C40" i="17" s="1"/>
  <c r="L39" i="17"/>
  <c r="C39" i="17"/>
  <c r="L38" i="17"/>
  <c r="C38" i="17" s="1"/>
  <c r="L37" i="17"/>
  <c r="K36" i="17"/>
  <c r="J36" i="17"/>
  <c r="L35" i="17"/>
  <c r="C35" i="17" s="1"/>
  <c r="L34" i="17"/>
  <c r="L33" i="17" s="1"/>
  <c r="C34" i="17"/>
  <c r="K33" i="17"/>
  <c r="J33" i="17"/>
  <c r="C33" i="17"/>
  <c r="L32" i="17"/>
  <c r="C32" i="17" s="1"/>
  <c r="K31" i="17"/>
  <c r="J31" i="17"/>
  <c r="L30" i="17"/>
  <c r="C30" i="17" s="1"/>
  <c r="L29" i="17"/>
  <c r="C29" i="17" s="1"/>
  <c r="L28" i="17"/>
  <c r="C28" i="17"/>
  <c r="K27" i="17"/>
  <c r="J27" i="17"/>
  <c r="J26" i="17" s="1"/>
  <c r="F25" i="17"/>
  <c r="C25" i="17" s="1"/>
  <c r="I24" i="17"/>
  <c r="F24" i="17"/>
  <c r="C24" i="17" s="1"/>
  <c r="O23" i="17"/>
  <c r="L23" i="17"/>
  <c r="I23" i="17"/>
  <c r="F23" i="17"/>
  <c r="C23" i="17" s="1"/>
  <c r="O22" i="17"/>
  <c r="L22" i="17"/>
  <c r="L21" i="17" s="1"/>
  <c r="L289" i="17" s="1"/>
  <c r="I22" i="17"/>
  <c r="I21" i="17" s="1"/>
  <c r="F22" i="17"/>
  <c r="O21" i="17"/>
  <c r="N21" i="17"/>
  <c r="N289" i="17" s="1"/>
  <c r="N288" i="17" s="1"/>
  <c r="M21" i="17"/>
  <c r="M289" i="17" s="1"/>
  <c r="K21" i="17"/>
  <c r="J21" i="17"/>
  <c r="H21" i="17"/>
  <c r="H289" i="17" s="1"/>
  <c r="G21" i="17"/>
  <c r="F21" i="17"/>
  <c r="E21" i="17"/>
  <c r="E289" i="17" s="1"/>
  <c r="E288" i="17" s="1"/>
  <c r="D21" i="17"/>
  <c r="M20" i="17"/>
  <c r="H20" i="17"/>
  <c r="O298" i="16"/>
  <c r="L298" i="16"/>
  <c r="I298" i="16"/>
  <c r="F298" i="16"/>
  <c r="O297" i="16"/>
  <c r="L297" i="16"/>
  <c r="I297" i="16"/>
  <c r="C297" i="16" s="1"/>
  <c r="F297" i="16"/>
  <c r="O296" i="16"/>
  <c r="L296" i="16"/>
  <c r="I296" i="16"/>
  <c r="C296" i="16" s="1"/>
  <c r="F296" i="16"/>
  <c r="O295" i="16"/>
  <c r="L295" i="16"/>
  <c r="I295" i="16"/>
  <c r="F295" i="16"/>
  <c r="O294" i="16"/>
  <c r="L294" i="16"/>
  <c r="I294" i="16"/>
  <c r="F294" i="16"/>
  <c r="O293" i="16"/>
  <c r="L293" i="16"/>
  <c r="L290" i="16" s="1"/>
  <c r="I293" i="16"/>
  <c r="F293" i="16"/>
  <c r="O292" i="16"/>
  <c r="L292" i="16"/>
  <c r="C292" i="16" s="1"/>
  <c r="I292" i="16"/>
  <c r="F292" i="16"/>
  <c r="O291" i="16"/>
  <c r="L291" i="16"/>
  <c r="I291" i="16"/>
  <c r="F291" i="16"/>
  <c r="N290" i="16"/>
  <c r="M290" i="16"/>
  <c r="K290" i="16"/>
  <c r="J290" i="16"/>
  <c r="H290" i="16"/>
  <c r="G290" i="16"/>
  <c r="E290" i="16"/>
  <c r="D290" i="16"/>
  <c r="O285" i="16"/>
  <c r="L285" i="16"/>
  <c r="I285" i="16"/>
  <c r="F285" i="16"/>
  <c r="C285" i="16" s="1"/>
  <c r="O284" i="16"/>
  <c r="L284" i="16"/>
  <c r="L283" i="16" s="1"/>
  <c r="I284" i="16"/>
  <c r="I283" i="16" s="1"/>
  <c r="F284" i="16"/>
  <c r="N283" i="16"/>
  <c r="M283" i="16"/>
  <c r="K283" i="16"/>
  <c r="J283" i="16"/>
  <c r="H283" i="16"/>
  <c r="G283" i="16"/>
  <c r="E283" i="16"/>
  <c r="D283" i="16"/>
  <c r="O282" i="16"/>
  <c r="L282" i="16"/>
  <c r="L281" i="16" s="1"/>
  <c r="I282" i="16"/>
  <c r="F282" i="16"/>
  <c r="F281" i="16" s="1"/>
  <c r="O281" i="16"/>
  <c r="N281" i="16"/>
  <c r="M281" i="16"/>
  <c r="K281" i="16"/>
  <c r="J281" i="16"/>
  <c r="I281" i="16"/>
  <c r="H281" i="16"/>
  <c r="G281" i="16"/>
  <c r="E281" i="16"/>
  <c r="E269" i="16" s="1"/>
  <c r="D281" i="16"/>
  <c r="O280" i="16"/>
  <c r="L280" i="16"/>
  <c r="I280" i="16"/>
  <c r="F280" i="16"/>
  <c r="C280" i="16" s="1"/>
  <c r="O279" i="16"/>
  <c r="L279" i="16"/>
  <c r="I279" i="16"/>
  <c r="F279" i="16"/>
  <c r="O278" i="16"/>
  <c r="L278" i="16"/>
  <c r="I278" i="16"/>
  <c r="F278" i="16"/>
  <c r="C278" i="16" s="1"/>
  <c r="O277" i="16"/>
  <c r="O276" i="16" s="1"/>
  <c r="L277" i="16"/>
  <c r="I277" i="16"/>
  <c r="I276" i="16" s="1"/>
  <c r="F277" i="16"/>
  <c r="N276" i="16"/>
  <c r="M276" i="16"/>
  <c r="L276" i="16"/>
  <c r="K276" i="16"/>
  <c r="J276" i="16"/>
  <c r="H276" i="16"/>
  <c r="G276" i="16"/>
  <c r="G270" i="16" s="1"/>
  <c r="G269" i="16" s="1"/>
  <c r="E276" i="16"/>
  <c r="D276" i="16"/>
  <c r="O275" i="16"/>
  <c r="L275" i="16"/>
  <c r="I275" i="16"/>
  <c r="F275" i="16"/>
  <c r="O274" i="16"/>
  <c r="L274" i="16"/>
  <c r="I274" i="16"/>
  <c r="F274" i="16"/>
  <c r="O273" i="16"/>
  <c r="O272" i="16" s="1"/>
  <c r="L273" i="16"/>
  <c r="I273" i="16"/>
  <c r="I272" i="16" s="1"/>
  <c r="F273" i="16"/>
  <c r="C273" i="16"/>
  <c r="N272" i="16"/>
  <c r="M272" i="16"/>
  <c r="L272" i="16"/>
  <c r="K272" i="16"/>
  <c r="K270" i="16" s="1"/>
  <c r="K269" i="16" s="1"/>
  <c r="J272" i="16"/>
  <c r="H272" i="16"/>
  <c r="G272" i="16"/>
  <c r="F272" i="16"/>
  <c r="C272" i="16" s="1"/>
  <c r="E272" i="16"/>
  <c r="D272" i="16"/>
  <c r="O271" i="16"/>
  <c r="L271" i="16"/>
  <c r="I271" i="16"/>
  <c r="F271" i="16"/>
  <c r="N270" i="16"/>
  <c r="M270" i="16"/>
  <c r="M269" i="16" s="1"/>
  <c r="J270" i="16"/>
  <c r="E270" i="16"/>
  <c r="O268" i="16"/>
  <c r="L268" i="16"/>
  <c r="I268" i="16"/>
  <c r="F268" i="16"/>
  <c r="O267" i="16"/>
  <c r="L267" i="16"/>
  <c r="I267" i="16"/>
  <c r="C267" i="16" s="1"/>
  <c r="F267" i="16"/>
  <c r="O266" i="16"/>
  <c r="L266" i="16"/>
  <c r="I266" i="16"/>
  <c r="F266" i="16"/>
  <c r="O265" i="16"/>
  <c r="O264" i="16" s="1"/>
  <c r="L265" i="16"/>
  <c r="L264" i="16" s="1"/>
  <c r="I265" i="16"/>
  <c r="F265" i="16"/>
  <c r="N264" i="16"/>
  <c r="M264" i="16"/>
  <c r="M259" i="16" s="1"/>
  <c r="K264" i="16"/>
  <c r="J264" i="16"/>
  <c r="H264" i="16"/>
  <c r="G264" i="16"/>
  <c r="E264" i="16"/>
  <c r="D264" i="16"/>
  <c r="O263" i="16"/>
  <c r="L263" i="16"/>
  <c r="I263" i="16"/>
  <c r="F263" i="16"/>
  <c r="O262" i="16"/>
  <c r="L262" i="16"/>
  <c r="I262" i="16"/>
  <c r="F262" i="16"/>
  <c r="O261" i="16"/>
  <c r="O260" i="16" s="1"/>
  <c r="O259" i="16" s="1"/>
  <c r="L261" i="16"/>
  <c r="I261" i="16"/>
  <c r="I260" i="16" s="1"/>
  <c r="F261" i="16"/>
  <c r="N260" i="16"/>
  <c r="M260" i="16"/>
  <c r="L260" i="16"/>
  <c r="K260" i="16"/>
  <c r="K259" i="16" s="1"/>
  <c r="J260" i="16"/>
  <c r="H260" i="16"/>
  <c r="G260" i="16"/>
  <c r="G259" i="16" s="1"/>
  <c r="F260" i="16"/>
  <c r="C260" i="16" s="1"/>
  <c r="E260" i="16"/>
  <c r="D260" i="16"/>
  <c r="E259" i="16"/>
  <c r="O258" i="16"/>
  <c r="L258" i="16"/>
  <c r="I258" i="16"/>
  <c r="F258" i="16"/>
  <c r="O257" i="16"/>
  <c r="L257" i="16"/>
  <c r="C257" i="16" s="1"/>
  <c r="I257" i="16"/>
  <c r="F257" i="16"/>
  <c r="O256" i="16"/>
  <c r="L256" i="16"/>
  <c r="I256" i="16"/>
  <c r="F256" i="16"/>
  <c r="O255" i="16"/>
  <c r="L255" i="16"/>
  <c r="I255" i="16"/>
  <c r="F255" i="16"/>
  <c r="O254" i="16"/>
  <c r="L254" i="16"/>
  <c r="I254" i="16"/>
  <c r="F254" i="16"/>
  <c r="O253" i="16"/>
  <c r="O252" i="16" s="1"/>
  <c r="O251" i="16" s="1"/>
  <c r="L253" i="16"/>
  <c r="I253" i="16"/>
  <c r="I252" i="16" s="1"/>
  <c r="I251" i="16" s="1"/>
  <c r="F253" i="16"/>
  <c r="C253" i="16"/>
  <c r="N252" i="16"/>
  <c r="N251" i="16" s="1"/>
  <c r="M252" i="16"/>
  <c r="L252" i="16"/>
  <c r="K252" i="16"/>
  <c r="K251" i="16" s="1"/>
  <c r="J252" i="16"/>
  <c r="J251" i="16" s="1"/>
  <c r="H252" i="16"/>
  <c r="H251" i="16" s="1"/>
  <c r="G252" i="16"/>
  <c r="E252" i="16"/>
  <c r="E251" i="16" s="1"/>
  <c r="D252" i="16"/>
  <c r="D251" i="16" s="1"/>
  <c r="M251" i="16"/>
  <c r="G251" i="16"/>
  <c r="O250" i="16"/>
  <c r="L250" i="16"/>
  <c r="I250" i="16"/>
  <c r="F250" i="16"/>
  <c r="O249" i="16"/>
  <c r="L249" i="16"/>
  <c r="I249" i="16"/>
  <c r="C249" i="16" s="1"/>
  <c r="F249" i="16"/>
  <c r="O248" i="16"/>
  <c r="L248" i="16"/>
  <c r="I248" i="16"/>
  <c r="F248" i="16"/>
  <c r="O247" i="16"/>
  <c r="O246" i="16" s="1"/>
  <c r="L247" i="16"/>
  <c r="I247" i="16"/>
  <c r="F247" i="16"/>
  <c r="F246" i="16" s="1"/>
  <c r="N246" i="16"/>
  <c r="M246" i="16"/>
  <c r="M231" i="16" s="1"/>
  <c r="M230" i="16" s="1"/>
  <c r="K246" i="16"/>
  <c r="J246" i="16"/>
  <c r="H246" i="16"/>
  <c r="G246" i="16"/>
  <c r="E246" i="16"/>
  <c r="D246" i="16"/>
  <c r="O245" i="16"/>
  <c r="L245" i="16"/>
  <c r="I245" i="16"/>
  <c r="F245" i="16"/>
  <c r="C245" i="16"/>
  <c r="O244" i="16"/>
  <c r="L244" i="16"/>
  <c r="I244" i="16"/>
  <c r="F244" i="16"/>
  <c r="C244" i="16" s="1"/>
  <c r="O243" i="16"/>
  <c r="L243" i="16"/>
  <c r="I243" i="16"/>
  <c r="F243" i="16"/>
  <c r="O242" i="16"/>
  <c r="L242" i="16"/>
  <c r="I242" i="16"/>
  <c r="F242" i="16"/>
  <c r="C242" i="16" s="1"/>
  <c r="O241" i="16"/>
  <c r="L241" i="16"/>
  <c r="I241" i="16"/>
  <c r="F241" i="16"/>
  <c r="C241" i="16" s="1"/>
  <c r="O240" i="16"/>
  <c r="L240" i="16"/>
  <c r="I240" i="16"/>
  <c r="F240" i="16"/>
  <c r="O239" i="16"/>
  <c r="O238" i="16" s="1"/>
  <c r="L239" i="16"/>
  <c r="I239" i="16"/>
  <c r="I238" i="16" s="1"/>
  <c r="F239" i="16"/>
  <c r="N238" i="16"/>
  <c r="M238" i="16"/>
  <c r="K238" i="16"/>
  <c r="J238" i="16"/>
  <c r="H238" i="16"/>
  <c r="G238" i="16"/>
  <c r="F238" i="16"/>
  <c r="E238" i="16"/>
  <c r="D238" i="16"/>
  <c r="O237" i="16"/>
  <c r="L237" i="16"/>
  <c r="C237" i="16" s="1"/>
  <c r="I237" i="16"/>
  <c r="F237" i="16"/>
  <c r="O236" i="16"/>
  <c r="L236" i="16"/>
  <c r="I236" i="16"/>
  <c r="F236" i="16"/>
  <c r="N235" i="16"/>
  <c r="M235" i="16"/>
  <c r="K235" i="16"/>
  <c r="J235" i="16"/>
  <c r="I235" i="16"/>
  <c r="H235" i="16"/>
  <c r="G235" i="16"/>
  <c r="E235" i="16"/>
  <c r="D235" i="16"/>
  <c r="O234" i="16"/>
  <c r="L234" i="16"/>
  <c r="L233" i="16" s="1"/>
  <c r="I234" i="16"/>
  <c r="I233" i="16" s="1"/>
  <c r="F234" i="16"/>
  <c r="F233" i="16" s="1"/>
  <c r="O233" i="16"/>
  <c r="N233" i="16"/>
  <c r="M233" i="16"/>
  <c r="K233" i="16"/>
  <c r="J233" i="16"/>
  <c r="H233" i="16"/>
  <c r="G233" i="16"/>
  <c r="G231" i="16" s="1"/>
  <c r="E233" i="16"/>
  <c r="D233" i="16"/>
  <c r="O232" i="16"/>
  <c r="L232" i="16"/>
  <c r="I232" i="16"/>
  <c r="F232" i="16"/>
  <c r="E231" i="16"/>
  <c r="E230" i="16" s="1"/>
  <c r="O229" i="16"/>
  <c r="L229" i="16"/>
  <c r="I229" i="16"/>
  <c r="F229" i="16"/>
  <c r="C229" i="16" s="1"/>
  <c r="O228" i="16"/>
  <c r="L228" i="16"/>
  <c r="L227" i="16" s="1"/>
  <c r="I228" i="16"/>
  <c r="I227" i="16" s="1"/>
  <c r="F228" i="16"/>
  <c r="O227" i="16"/>
  <c r="N227" i="16"/>
  <c r="M227" i="16"/>
  <c r="K227" i="16"/>
  <c r="J227" i="16"/>
  <c r="H227" i="16"/>
  <c r="G227" i="16"/>
  <c r="E227" i="16"/>
  <c r="D227" i="16"/>
  <c r="O226" i="16"/>
  <c r="L226" i="16"/>
  <c r="I226" i="16"/>
  <c r="F226" i="16"/>
  <c r="O225" i="16"/>
  <c r="L225" i="16"/>
  <c r="I225" i="16"/>
  <c r="F225" i="16"/>
  <c r="C225" i="16"/>
  <c r="O224" i="16"/>
  <c r="L224" i="16"/>
  <c r="I224" i="16"/>
  <c r="F224" i="16"/>
  <c r="C224" i="16" s="1"/>
  <c r="O223" i="16"/>
  <c r="L223" i="16"/>
  <c r="I223" i="16"/>
  <c r="F223" i="16"/>
  <c r="O222" i="16"/>
  <c r="L222" i="16"/>
  <c r="I222" i="16"/>
  <c r="F222" i="16"/>
  <c r="C222" i="16" s="1"/>
  <c r="O221" i="16"/>
  <c r="L221" i="16"/>
  <c r="I221" i="16"/>
  <c r="F221" i="16"/>
  <c r="C221" i="16" s="1"/>
  <c r="O220" i="16"/>
  <c r="L220" i="16"/>
  <c r="I220" i="16"/>
  <c r="F220" i="16"/>
  <c r="O219" i="16"/>
  <c r="L219" i="16"/>
  <c r="I219" i="16"/>
  <c r="C219" i="16" s="1"/>
  <c r="F219" i="16"/>
  <c r="O218" i="16"/>
  <c r="L218" i="16"/>
  <c r="I218" i="16"/>
  <c r="F218" i="16"/>
  <c r="O217" i="16"/>
  <c r="O216" i="16" s="1"/>
  <c r="L217" i="16"/>
  <c r="L216" i="16" s="1"/>
  <c r="I217" i="16"/>
  <c r="F217" i="16"/>
  <c r="N216" i="16"/>
  <c r="M216" i="16"/>
  <c r="K216" i="16"/>
  <c r="J216" i="16"/>
  <c r="H216" i="16"/>
  <c r="G216" i="16"/>
  <c r="E216" i="16"/>
  <c r="D216" i="16"/>
  <c r="D204" i="16" s="1"/>
  <c r="O215" i="16"/>
  <c r="L215" i="16"/>
  <c r="I215" i="16"/>
  <c r="F215" i="16"/>
  <c r="O214" i="16"/>
  <c r="L214" i="16"/>
  <c r="I214" i="16"/>
  <c r="F214" i="16"/>
  <c r="O213" i="16"/>
  <c r="C213" i="16" s="1"/>
  <c r="L213" i="16"/>
  <c r="I213" i="16"/>
  <c r="F213" i="16"/>
  <c r="O212" i="16"/>
  <c r="L212" i="16"/>
  <c r="I212" i="16"/>
  <c r="F212" i="16"/>
  <c r="C212" i="16" s="1"/>
  <c r="O211" i="16"/>
  <c r="L211" i="16"/>
  <c r="I211" i="16"/>
  <c r="F211" i="16"/>
  <c r="O210" i="16"/>
  <c r="L210" i="16"/>
  <c r="I210" i="16"/>
  <c r="F210" i="16"/>
  <c r="C210" i="16" s="1"/>
  <c r="O209" i="16"/>
  <c r="L209" i="16"/>
  <c r="I209" i="16"/>
  <c r="F209" i="16"/>
  <c r="C209" i="16" s="1"/>
  <c r="O208" i="16"/>
  <c r="L208" i="16"/>
  <c r="I208" i="16"/>
  <c r="F208" i="16"/>
  <c r="O207" i="16"/>
  <c r="L207" i="16"/>
  <c r="I207" i="16"/>
  <c r="C207" i="16" s="1"/>
  <c r="F207" i="16"/>
  <c r="O206" i="16"/>
  <c r="L206" i="16"/>
  <c r="L205" i="16" s="1"/>
  <c r="I206" i="16"/>
  <c r="F206" i="16"/>
  <c r="N205" i="16"/>
  <c r="M205" i="16"/>
  <c r="K205" i="16"/>
  <c r="K204" i="16" s="1"/>
  <c r="J205" i="16"/>
  <c r="H205" i="16"/>
  <c r="G205" i="16"/>
  <c r="G204" i="16" s="1"/>
  <c r="G195" i="16" s="1"/>
  <c r="E205" i="16"/>
  <c r="E204" i="16" s="1"/>
  <c r="D205" i="16"/>
  <c r="N204" i="16"/>
  <c r="J204" i="16"/>
  <c r="O203" i="16"/>
  <c r="L203" i="16"/>
  <c r="I203" i="16"/>
  <c r="F203" i="16"/>
  <c r="O202" i="16"/>
  <c r="L202" i="16"/>
  <c r="I202" i="16"/>
  <c r="F202" i="16"/>
  <c r="O201" i="16"/>
  <c r="L201" i="16"/>
  <c r="C201" i="16" s="1"/>
  <c r="I201" i="16"/>
  <c r="F201" i="16"/>
  <c r="O200" i="16"/>
  <c r="L200" i="16"/>
  <c r="I200" i="16"/>
  <c r="F200" i="16"/>
  <c r="O199" i="16"/>
  <c r="O198" i="16" s="1"/>
  <c r="L199" i="16"/>
  <c r="L198" i="16" s="1"/>
  <c r="L196" i="16" s="1"/>
  <c r="I199" i="16"/>
  <c r="I198" i="16" s="1"/>
  <c r="F199" i="16"/>
  <c r="N198" i="16"/>
  <c r="N196" i="16" s="1"/>
  <c r="N195" i="16" s="1"/>
  <c r="M198" i="16"/>
  <c r="K198" i="16"/>
  <c r="K196" i="16" s="1"/>
  <c r="J198" i="16"/>
  <c r="J196" i="16" s="1"/>
  <c r="J195" i="16" s="1"/>
  <c r="H198" i="16"/>
  <c r="H196" i="16" s="1"/>
  <c r="G198" i="16"/>
  <c r="F198" i="16"/>
  <c r="F196" i="16" s="1"/>
  <c r="E198" i="16"/>
  <c r="E196" i="16" s="1"/>
  <c r="D198" i="16"/>
  <c r="O197" i="16"/>
  <c r="L197" i="16"/>
  <c r="I197" i="16"/>
  <c r="I196" i="16" s="1"/>
  <c r="F197" i="16"/>
  <c r="M196" i="16"/>
  <c r="G196" i="16"/>
  <c r="D196" i="16"/>
  <c r="O193" i="16"/>
  <c r="O192" i="16" s="1"/>
  <c r="O191" i="16" s="1"/>
  <c r="L193" i="16"/>
  <c r="L192" i="16" s="1"/>
  <c r="L191" i="16" s="1"/>
  <c r="I193" i="16"/>
  <c r="I192" i="16" s="1"/>
  <c r="I191" i="16" s="1"/>
  <c r="F193" i="16"/>
  <c r="C193" i="16" s="1"/>
  <c r="N192" i="16"/>
  <c r="N191" i="16" s="1"/>
  <c r="M192" i="16"/>
  <c r="M191" i="16" s="1"/>
  <c r="M187" i="16" s="1"/>
  <c r="K192" i="16"/>
  <c r="J192" i="16"/>
  <c r="J191" i="16" s="1"/>
  <c r="H192" i="16"/>
  <c r="H191" i="16" s="1"/>
  <c r="G192" i="16"/>
  <c r="E192" i="16"/>
  <c r="D192" i="16"/>
  <c r="D191" i="16" s="1"/>
  <c r="K191" i="16"/>
  <c r="G191" i="16"/>
  <c r="E191" i="16"/>
  <c r="E187" i="16" s="1"/>
  <c r="O190" i="16"/>
  <c r="L190" i="16"/>
  <c r="I190" i="16"/>
  <c r="F190" i="16"/>
  <c r="C190" i="16" s="1"/>
  <c r="O189" i="16"/>
  <c r="O188" i="16" s="1"/>
  <c r="L189" i="16"/>
  <c r="I189" i="16"/>
  <c r="I188" i="16" s="1"/>
  <c r="F189" i="16"/>
  <c r="N188" i="16"/>
  <c r="M188" i="16"/>
  <c r="L188" i="16"/>
  <c r="L187" i="16" s="1"/>
  <c r="K188" i="16"/>
  <c r="J188" i="16"/>
  <c r="H188" i="16"/>
  <c r="G188" i="16"/>
  <c r="G187" i="16" s="1"/>
  <c r="E188" i="16"/>
  <c r="D188" i="16"/>
  <c r="K187" i="16"/>
  <c r="O186" i="16"/>
  <c r="L186" i="16"/>
  <c r="I186" i="16"/>
  <c r="F186" i="16"/>
  <c r="O185" i="16"/>
  <c r="O184" i="16" s="1"/>
  <c r="L185" i="16"/>
  <c r="I185" i="16"/>
  <c r="I184" i="16" s="1"/>
  <c r="F185" i="16"/>
  <c r="C185" i="16"/>
  <c r="N184" i="16"/>
  <c r="M184" i="16"/>
  <c r="L184" i="16"/>
  <c r="K184" i="16"/>
  <c r="J184" i="16"/>
  <c r="H184" i="16"/>
  <c r="G184" i="16"/>
  <c r="F184" i="16"/>
  <c r="C184" i="16" s="1"/>
  <c r="E184" i="16"/>
  <c r="D184" i="16"/>
  <c r="O183" i="16"/>
  <c r="L183" i="16"/>
  <c r="I183" i="16"/>
  <c r="F183" i="16"/>
  <c r="O182" i="16"/>
  <c r="L182" i="16"/>
  <c r="I182" i="16"/>
  <c r="F182" i="16"/>
  <c r="O181" i="16"/>
  <c r="L181" i="16"/>
  <c r="C181" i="16" s="1"/>
  <c r="I181" i="16"/>
  <c r="F181" i="16"/>
  <c r="O180" i="16"/>
  <c r="L180" i="16"/>
  <c r="I180" i="16"/>
  <c r="F180" i="16"/>
  <c r="N179" i="16"/>
  <c r="N174" i="16" s="1"/>
  <c r="N173" i="16" s="1"/>
  <c r="M179" i="16"/>
  <c r="K179" i="16"/>
  <c r="J179" i="16"/>
  <c r="J174" i="16" s="1"/>
  <c r="J173" i="16" s="1"/>
  <c r="I179" i="16"/>
  <c r="H179" i="16"/>
  <c r="G179" i="16"/>
  <c r="E179" i="16"/>
  <c r="D179" i="16"/>
  <c r="O178" i="16"/>
  <c r="L178" i="16"/>
  <c r="I178" i="16"/>
  <c r="F178" i="16"/>
  <c r="C178" i="16" s="1"/>
  <c r="O177" i="16"/>
  <c r="L177" i="16"/>
  <c r="I177" i="16"/>
  <c r="F177" i="16"/>
  <c r="C177" i="16" s="1"/>
  <c r="O176" i="16"/>
  <c r="L176" i="16"/>
  <c r="I176" i="16"/>
  <c r="I175" i="16" s="1"/>
  <c r="F176" i="16"/>
  <c r="N175" i="16"/>
  <c r="M175" i="16"/>
  <c r="M174" i="16" s="1"/>
  <c r="M173" i="16" s="1"/>
  <c r="K175" i="16"/>
  <c r="J175" i="16"/>
  <c r="H175" i="16"/>
  <c r="H174" i="16" s="1"/>
  <c r="G175" i="16"/>
  <c r="G174" i="16" s="1"/>
  <c r="G173" i="16" s="1"/>
  <c r="E175" i="16"/>
  <c r="D175" i="16"/>
  <c r="K174" i="16"/>
  <c r="K173" i="16" s="1"/>
  <c r="D174" i="16"/>
  <c r="O172" i="16"/>
  <c r="L172" i="16"/>
  <c r="I172" i="16"/>
  <c r="F172" i="16"/>
  <c r="O171" i="16"/>
  <c r="L171" i="16"/>
  <c r="I171" i="16"/>
  <c r="F171" i="16"/>
  <c r="O170" i="16"/>
  <c r="O166" i="16" s="1"/>
  <c r="O165" i="16" s="1"/>
  <c r="L170" i="16"/>
  <c r="I170" i="16"/>
  <c r="F170" i="16"/>
  <c r="C170" i="16"/>
  <c r="O169" i="16"/>
  <c r="L169" i="16"/>
  <c r="I169" i="16"/>
  <c r="F169" i="16"/>
  <c r="C169" i="16" s="1"/>
  <c r="O168" i="16"/>
  <c r="L168" i="16"/>
  <c r="I168" i="16"/>
  <c r="F168" i="16"/>
  <c r="O167" i="16"/>
  <c r="L167" i="16"/>
  <c r="L166" i="16" s="1"/>
  <c r="L165" i="16" s="1"/>
  <c r="I167" i="16"/>
  <c r="F167" i="16"/>
  <c r="F166" i="16" s="1"/>
  <c r="N166" i="16"/>
  <c r="M166" i="16"/>
  <c r="M165" i="16" s="1"/>
  <c r="K166" i="16"/>
  <c r="K165" i="16" s="1"/>
  <c r="J166" i="16"/>
  <c r="H166" i="16"/>
  <c r="G166" i="16"/>
  <c r="G165" i="16" s="1"/>
  <c r="E166" i="16"/>
  <c r="E165" i="16" s="1"/>
  <c r="D166" i="16"/>
  <c r="N165" i="16"/>
  <c r="J165" i="16"/>
  <c r="H165" i="16"/>
  <c r="D165" i="16"/>
  <c r="O164" i="16"/>
  <c r="L164" i="16"/>
  <c r="I164" i="16"/>
  <c r="C164" i="16" s="1"/>
  <c r="F164" i="16"/>
  <c r="O163" i="16"/>
  <c r="L163" i="16"/>
  <c r="I163" i="16"/>
  <c r="F163" i="16"/>
  <c r="O162" i="16"/>
  <c r="L162" i="16"/>
  <c r="I162" i="16"/>
  <c r="F162" i="16"/>
  <c r="O161" i="16"/>
  <c r="L161" i="16"/>
  <c r="L160" i="16" s="1"/>
  <c r="I161" i="16"/>
  <c r="F161" i="16"/>
  <c r="N160" i="16"/>
  <c r="M160" i="16"/>
  <c r="K160" i="16"/>
  <c r="J160" i="16"/>
  <c r="H160" i="16"/>
  <c r="G160" i="16"/>
  <c r="E160" i="16"/>
  <c r="D160" i="16"/>
  <c r="O159" i="16"/>
  <c r="L159" i="16"/>
  <c r="I159" i="16"/>
  <c r="F159" i="16"/>
  <c r="O158" i="16"/>
  <c r="L158" i="16"/>
  <c r="I158" i="16"/>
  <c r="F158" i="16"/>
  <c r="C158" i="16"/>
  <c r="O157" i="16"/>
  <c r="L157" i="16"/>
  <c r="I157" i="16"/>
  <c r="F157" i="16"/>
  <c r="C157" i="16" s="1"/>
  <c r="O156" i="16"/>
  <c r="L156" i="16"/>
  <c r="I156" i="16"/>
  <c r="F156" i="16"/>
  <c r="O155" i="16"/>
  <c r="L155" i="16"/>
  <c r="I155" i="16"/>
  <c r="F155" i="16"/>
  <c r="C155" i="16" s="1"/>
  <c r="O154" i="16"/>
  <c r="L154" i="16"/>
  <c r="I154" i="16"/>
  <c r="F154" i="16"/>
  <c r="C154" i="16" s="1"/>
  <c r="O153" i="16"/>
  <c r="L153" i="16"/>
  <c r="I153" i="16"/>
  <c r="F153" i="16"/>
  <c r="O152" i="16"/>
  <c r="L152" i="16"/>
  <c r="I152" i="16"/>
  <c r="I151" i="16" s="1"/>
  <c r="F152" i="16"/>
  <c r="N151" i="16"/>
  <c r="M151" i="16"/>
  <c r="K151" i="16"/>
  <c r="J151" i="16"/>
  <c r="H151" i="16"/>
  <c r="G151" i="16"/>
  <c r="E151" i="16"/>
  <c r="D151" i="16"/>
  <c r="O150" i="16"/>
  <c r="L150" i="16"/>
  <c r="C150" i="16" s="1"/>
  <c r="I150" i="16"/>
  <c r="F150" i="16"/>
  <c r="O149" i="16"/>
  <c r="L149" i="16"/>
  <c r="I149" i="16"/>
  <c r="F149" i="16"/>
  <c r="O148" i="16"/>
  <c r="L148" i="16"/>
  <c r="I148" i="16"/>
  <c r="F148" i="16"/>
  <c r="O147" i="16"/>
  <c r="L147" i="16"/>
  <c r="I147" i="16"/>
  <c r="F147" i="16"/>
  <c r="O146" i="16"/>
  <c r="O144" i="16" s="1"/>
  <c r="L146" i="16"/>
  <c r="I146" i="16"/>
  <c r="F146" i="16"/>
  <c r="C146" i="16"/>
  <c r="O145" i="16"/>
  <c r="L145" i="16"/>
  <c r="I145" i="16"/>
  <c r="I144" i="16" s="1"/>
  <c r="F145" i="16"/>
  <c r="C145" i="16" s="1"/>
  <c r="N144" i="16"/>
  <c r="M144" i="16"/>
  <c r="K144" i="16"/>
  <c r="J144" i="16"/>
  <c r="H144" i="16"/>
  <c r="G144" i="16"/>
  <c r="E144" i="16"/>
  <c r="D144" i="16"/>
  <c r="O143" i="16"/>
  <c r="L143" i="16"/>
  <c r="I143" i="16"/>
  <c r="F143" i="16"/>
  <c r="O142" i="16"/>
  <c r="O141" i="16" s="1"/>
  <c r="L142" i="16"/>
  <c r="L141" i="16" s="1"/>
  <c r="I142" i="16"/>
  <c r="F142" i="16"/>
  <c r="N141" i="16"/>
  <c r="M141" i="16"/>
  <c r="K141" i="16"/>
  <c r="J141" i="16"/>
  <c r="H141" i="16"/>
  <c r="G141" i="16"/>
  <c r="F141" i="16"/>
  <c r="E141" i="16"/>
  <c r="D141" i="16"/>
  <c r="O140" i="16"/>
  <c r="L140" i="16"/>
  <c r="I140" i="16"/>
  <c r="F140" i="16"/>
  <c r="O139" i="16"/>
  <c r="L139" i="16"/>
  <c r="I139" i="16"/>
  <c r="F139" i="16"/>
  <c r="C139" i="16" s="1"/>
  <c r="O138" i="16"/>
  <c r="L138" i="16"/>
  <c r="I138" i="16"/>
  <c r="F138" i="16"/>
  <c r="C138" i="16" s="1"/>
  <c r="O137" i="16"/>
  <c r="L137" i="16"/>
  <c r="L136" i="16" s="1"/>
  <c r="I137" i="16"/>
  <c r="I136" i="16" s="1"/>
  <c r="F137" i="16"/>
  <c r="N136" i="16"/>
  <c r="M136" i="16"/>
  <c r="K136" i="16"/>
  <c r="K130" i="16" s="1"/>
  <c r="J136" i="16"/>
  <c r="H136" i="16"/>
  <c r="G136" i="16"/>
  <c r="G130" i="16" s="1"/>
  <c r="E136" i="16"/>
  <c r="D136" i="16"/>
  <c r="O135" i="16"/>
  <c r="L135" i="16"/>
  <c r="I135" i="16"/>
  <c r="F135" i="16"/>
  <c r="O134" i="16"/>
  <c r="L134" i="16"/>
  <c r="C134" i="16" s="1"/>
  <c r="I134" i="16"/>
  <c r="F134" i="16"/>
  <c r="O133" i="16"/>
  <c r="L133" i="16"/>
  <c r="I133" i="16"/>
  <c r="F133" i="16"/>
  <c r="O132" i="16"/>
  <c r="O131" i="16" s="1"/>
  <c r="L132" i="16"/>
  <c r="I132" i="16"/>
  <c r="F132" i="16"/>
  <c r="F131" i="16" s="1"/>
  <c r="N131" i="16"/>
  <c r="N130" i="16" s="1"/>
  <c r="M131" i="16"/>
  <c r="K131" i="16"/>
  <c r="J131" i="16"/>
  <c r="H131" i="16"/>
  <c r="H130" i="16" s="1"/>
  <c r="G131" i="16"/>
  <c r="E131" i="16"/>
  <c r="D131" i="16"/>
  <c r="D130" i="16" s="1"/>
  <c r="O129" i="16"/>
  <c r="L129" i="16"/>
  <c r="L128" i="16" s="1"/>
  <c r="I129" i="16"/>
  <c r="F129" i="16"/>
  <c r="O128" i="16"/>
  <c r="N128" i="16"/>
  <c r="M128" i="16"/>
  <c r="K128" i="16"/>
  <c r="J128" i="16"/>
  <c r="I128" i="16"/>
  <c r="H128" i="16"/>
  <c r="G128" i="16"/>
  <c r="E128" i="16"/>
  <c r="D128" i="16"/>
  <c r="O127" i="16"/>
  <c r="L127" i="16"/>
  <c r="I127" i="16"/>
  <c r="F127" i="16"/>
  <c r="C127" i="16" s="1"/>
  <c r="O126" i="16"/>
  <c r="L126" i="16"/>
  <c r="I126" i="16"/>
  <c r="F126" i="16"/>
  <c r="C126" i="16" s="1"/>
  <c r="O125" i="16"/>
  <c r="L125" i="16"/>
  <c r="I125" i="16"/>
  <c r="E125" i="16"/>
  <c r="D125" i="16"/>
  <c r="D122" i="16" s="1"/>
  <c r="O124" i="16"/>
  <c r="O122" i="16" s="1"/>
  <c r="L124" i="16"/>
  <c r="I124" i="16"/>
  <c r="F124" i="16"/>
  <c r="C124" i="16"/>
  <c r="O123" i="16"/>
  <c r="L123" i="16"/>
  <c r="I123" i="16"/>
  <c r="I122" i="16" s="1"/>
  <c r="F123" i="16"/>
  <c r="C123" i="16" s="1"/>
  <c r="N122" i="16"/>
  <c r="M122" i="16"/>
  <c r="K122" i="16"/>
  <c r="J122" i="16"/>
  <c r="H122" i="16"/>
  <c r="G122" i="16"/>
  <c r="E122" i="16"/>
  <c r="O121" i="16"/>
  <c r="L121" i="16"/>
  <c r="I121" i="16"/>
  <c r="F121" i="16"/>
  <c r="C121" i="16" s="1"/>
  <c r="O120" i="16"/>
  <c r="L120" i="16"/>
  <c r="I120" i="16"/>
  <c r="F120" i="16"/>
  <c r="C120" i="16" s="1"/>
  <c r="O119" i="16"/>
  <c r="L119" i="16"/>
  <c r="I119" i="16"/>
  <c r="F119" i="16"/>
  <c r="O118" i="16"/>
  <c r="L118" i="16"/>
  <c r="I118" i="16"/>
  <c r="C118" i="16" s="1"/>
  <c r="F118" i="16"/>
  <c r="O117" i="16"/>
  <c r="L117" i="16"/>
  <c r="L116" i="16" s="1"/>
  <c r="I117" i="16"/>
  <c r="F117" i="16"/>
  <c r="O116" i="16"/>
  <c r="N116" i="16"/>
  <c r="M116" i="16"/>
  <c r="K116" i="16"/>
  <c r="J116" i="16"/>
  <c r="H116" i="16"/>
  <c r="G116" i="16"/>
  <c r="E116" i="16"/>
  <c r="D116" i="16"/>
  <c r="O115" i="16"/>
  <c r="L115" i="16"/>
  <c r="I115" i="16"/>
  <c r="F115" i="16"/>
  <c r="O114" i="16"/>
  <c r="L114" i="16"/>
  <c r="I114" i="16"/>
  <c r="F114" i="16"/>
  <c r="O113" i="16"/>
  <c r="L113" i="16"/>
  <c r="L112" i="16" s="1"/>
  <c r="I113" i="16"/>
  <c r="F113" i="16"/>
  <c r="F112" i="16" s="1"/>
  <c r="O112"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C108" i="16"/>
  <c r="O107" i="16"/>
  <c r="L107" i="16"/>
  <c r="I107" i="16"/>
  <c r="F107" i="16"/>
  <c r="C107" i="16" s="1"/>
  <c r="O106" i="16"/>
  <c r="L106" i="16"/>
  <c r="I106" i="16"/>
  <c r="F106" i="16"/>
  <c r="O105" i="16"/>
  <c r="L105" i="16"/>
  <c r="I105" i="16"/>
  <c r="F105" i="16"/>
  <c r="C105" i="16" s="1"/>
  <c r="O104" i="16"/>
  <c r="L104" i="16"/>
  <c r="I104" i="16"/>
  <c r="I103" i="16" s="1"/>
  <c r="F104" i="16"/>
  <c r="C104" i="16" s="1"/>
  <c r="N103" i="16"/>
  <c r="M103" i="16"/>
  <c r="L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O95" i="16" s="1"/>
  <c r="L96" i="16"/>
  <c r="I96" i="16"/>
  <c r="I95" i="16" s="1"/>
  <c r="F96" i="16"/>
  <c r="C96" i="16"/>
  <c r="N95" i="16"/>
  <c r="M95" i="16"/>
  <c r="K95" i="16"/>
  <c r="J95" i="16"/>
  <c r="H95" i="16"/>
  <c r="G95" i="16"/>
  <c r="E95" i="16"/>
  <c r="D95" i="16"/>
  <c r="O94" i="16"/>
  <c r="L94" i="16"/>
  <c r="I94" i="16"/>
  <c r="C94" i="16" s="1"/>
  <c r="F94" i="16"/>
  <c r="O93" i="16"/>
  <c r="L93" i="16"/>
  <c r="I93" i="16"/>
  <c r="F93" i="16"/>
  <c r="O92" i="16"/>
  <c r="L92" i="16"/>
  <c r="I92" i="16"/>
  <c r="C92" i="16" s="1"/>
  <c r="F92" i="16"/>
  <c r="O91" i="16"/>
  <c r="L91" i="16"/>
  <c r="I91" i="16"/>
  <c r="F91" i="16"/>
  <c r="O90" i="16"/>
  <c r="O89" i="16" s="1"/>
  <c r="L90" i="16"/>
  <c r="I90" i="16"/>
  <c r="F90" i="16"/>
  <c r="N89" i="16"/>
  <c r="M89" i="16"/>
  <c r="K89" i="16"/>
  <c r="J89" i="16"/>
  <c r="H89" i="16"/>
  <c r="H83" i="16" s="1"/>
  <c r="G89" i="16"/>
  <c r="F89" i="16"/>
  <c r="E89" i="16"/>
  <c r="D89" i="16"/>
  <c r="O88" i="16"/>
  <c r="O84" i="16" s="1"/>
  <c r="L88" i="16"/>
  <c r="I88" i="16"/>
  <c r="F88" i="16"/>
  <c r="C88" i="16"/>
  <c r="O87" i="16"/>
  <c r="L87" i="16"/>
  <c r="I87" i="16"/>
  <c r="F87" i="16"/>
  <c r="C87" i="16" s="1"/>
  <c r="O86" i="16"/>
  <c r="L86" i="16"/>
  <c r="I86" i="16"/>
  <c r="F86" i="16"/>
  <c r="O85" i="16"/>
  <c r="L85" i="16"/>
  <c r="L84" i="16" s="1"/>
  <c r="I85" i="16"/>
  <c r="F85" i="16"/>
  <c r="F84" i="16" s="1"/>
  <c r="N84" i="16"/>
  <c r="M84" i="16"/>
  <c r="K84" i="16"/>
  <c r="J84" i="16"/>
  <c r="H84" i="16"/>
  <c r="G84" i="16"/>
  <c r="E84" i="16"/>
  <c r="D84" i="16"/>
  <c r="O82" i="16"/>
  <c r="L82" i="16"/>
  <c r="I82" i="16"/>
  <c r="F82" i="16"/>
  <c r="O81" i="16"/>
  <c r="L81" i="16"/>
  <c r="L80" i="16" s="1"/>
  <c r="I81" i="16"/>
  <c r="F81" i="16"/>
  <c r="F80" i="16" s="1"/>
  <c r="O80" i="16"/>
  <c r="N80" i="16"/>
  <c r="M80" i="16"/>
  <c r="K80" i="16"/>
  <c r="J80" i="16"/>
  <c r="H80" i="16"/>
  <c r="G80" i="16"/>
  <c r="E80" i="16"/>
  <c r="D80" i="16"/>
  <c r="O79" i="16"/>
  <c r="L79" i="16"/>
  <c r="I79" i="16"/>
  <c r="F79" i="16"/>
  <c r="O78" i="16"/>
  <c r="O77" i="16" s="1"/>
  <c r="O76" i="16" s="1"/>
  <c r="L78" i="16"/>
  <c r="I78" i="16"/>
  <c r="I77" i="16" s="1"/>
  <c r="F78" i="16"/>
  <c r="N77" i="16"/>
  <c r="N76" i="16" s="1"/>
  <c r="M77" i="16"/>
  <c r="L77" i="16"/>
  <c r="K77" i="16"/>
  <c r="J77" i="16"/>
  <c r="J76" i="16" s="1"/>
  <c r="H77" i="16"/>
  <c r="G77" i="16"/>
  <c r="F77" i="16"/>
  <c r="E77" i="16"/>
  <c r="E76" i="16" s="1"/>
  <c r="D77" i="16"/>
  <c r="M76" i="16"/>
  <c r="K76" i="16"/>
  <c r="G76" i="16"/>
  <c r="O74" i="16"/>
  <c r="L74" i="16"/>
  <c r="I74" i="16"/>
  <c r="C74" i="16" s="1"/>
  <c r="F74" i="16"/>
  <c r="O73" i="16"/>
  <c r="L73" i="16"/>
  <c r="I73" i="16"/>
  <c r="F73" i="16"/>
  <c r="O72" i="16"/>
  <c r="L72" i="16"/>
  <c r="I72" i="16"/>
  <c r="C72" i="16" s="1"/>
  <c r="F72" i="16"/>
  <c r="O71" i="16"/>
  <c r="L71" i="16"/>
  <c r="I71" i="16"/>
  <c r="F71" i="16"/>
  <c r="O70" i="16"/>
  <c r="O69" i="16" s="1"/>
  <c r="L70" i="16"/>
  <c r="I70" i="16"/>
  <c r="F70" i="16"/>
  <c r="N69" i="16"/>
  <c r="N67" i="16" s="1"/>
  <c r="M69" i="16"/>
  <c r="M67" i="16" s="1"/>
  <c r="K69" i="16"/>
  <c r="J69" i="16"/>
  <c r="J67" i="16" s="1"/>
  <c r="H69" i="16"/>
  <c r="G69" i="16"/>
  <c r="F69" i="16"/>
  <c r="E69" i="16"/>
  <c r="D69" i="16"/>
  <c r="D67" i="16" s="1"/>
  <c r="O68" i="16"/>
  <c r="O67" i="16" s="1"/>
  <c r="L68" i="16"/>
  <c r="I68" i="16"/>
  <c r="F68" i="16"/>
  <c r="C68" i="16"/>
  <c r="K67" i="16"/>
  <c r="H67" i="16"/>
  <c r="G67" i="16"/>
  <c r="E67" i="16"/>
  <c r="O66" i="16"/>
  <c r="L66" i="16"/>
  <c r="I66" i="16"/>
  <c r="F66" i="16"/>
  <c r="O65" i="16"/>
  <c r="L65" i="16"/>
  <c r="I65" i="16"/>
  <c r="F65" i="16"/>
  <c r="O64" i="16"/>
  <c r="L64" i="16"/>
  <c r="C64" i="16" s="1"/>
  <c r="I64" i="16"/>
  <c r="F64" i="16"/>
  <c r="O63" i="16"/>
  <c r="L63" i="16"/>
  <c r="I63" i="16"/>
  <c r="F63" i="16"/>
  <c r="O62" i="16"/>
  <c r="L62" i="16"/>
  <c r="I62" i="16"/>
  <c r="F62" i="16"/>
  <c r="O61" i="16"/>
  <c r="L61" i="16"/>
  <c r="I61" i="16"/>
  <c r="F61" i="16"/>
  <c r="O60" i="16"/>
  <c r="O58" i="16" s="1"/>
  <c r="L60" i="16"/>
  <c r="I60" i="16"/>
  <c r="F60" i="16"/>
  <c r="C60" i="16"/>
  <c r="O59" i="16"/>
  <c r="L59" i="16"/>
  <c r="I59" i="16"/>
  <c r="I58" i="16" s="1"/>
  <c r="F59" i="16"/>
  <c r="C59" i="16" s="1"/>
  <c r="N58" i="16"/>
  <c r="M58" i="16"/>
  <c r="K58" i="16"/>
  <c r="K54" i="16" s="1"/>
  <c r="K53" i="16" s="1"/>
  <c r="J58" i="16"/>
  <c r="H58" i="16"/>
  <c r="G58" i="16"/>
  <c r="E58" i="16"/>
  <c r="D58" i="16"/>
  <c r="O57" i="16"/>
  <c r="L57" i="16"/>
  <c r="I57" i="16"/>
  <c r="F57" i="16"/>
  <c r="O56" i="16"/>
  <c r="O55" i="16" s="1"/>
  <c r="L56" i="16"/>
  <c r="L55" i="16" s="1"/>
  <c r="I56" i="16"/>
  <c r="I55" i="16" s="1"/>
  <c r="I54" i="16" s="1"/>
  <c r="F56" i="16"/>
  <c r="C56" i="16" s="1"/>
  <c r="N55" i="16"/>
  <c r="N54" i="16" s="1"/>
  <c r="N53" i="16" s="1"/>
  <c r="M55" i="16"/>
  <c r="M54" i="16" s="1"/>
  <c r="M53" i="16" s="1"/>
  <c r="K55" i="16"/>
  <c r="J55" i="16"/>
  <c r="H55" i="16"/>
  <c r="H54" i="16" s="1"/>
  <c r="H53" i="16" s="1"/>
  <c r="G55" i="16"/>
  <c r="F55" i="16"/>
  <c r="E55" i="16"/>
  <c r="D55" i="16"/>
  <c r="D54" i="16" s="1"/>
  <c r="G54" i="16"/>
  <c r="E54" i="16"/>
  <c r="E53" i="16" s="1"/>
  <c r="O47" i="16"/>
  <c r="C47" i="16" s="1"/>
  <c r="O46" i="16"/>
  <c r="O45" i="16" s="1"/>
  <c r="C46" i="16"/>
  <c r="N45" i="16"/>
  <c r="M45" i="16"/>
  <c r="M20" i="16" s="1"/>
  <c r="C45" i="16"/>
  <c r="L44" i="16"/>
  <c r="I44" i="16"/>
  <c r="F44" i="16"/>
  <c r="F43" i="16" s="1"/>
  <c r="L43" i="16"/>
  <c r="K43" i="16"/>
  <c r="J43" i="16"/>
  <c r="H43" i="16"/>
  <c r="G43" i="16"/>
  <c r="E43" i="16"/>
  <c r="D43" i="16"/>
  <c r="F42" i="16"/>
  <c r="E41" i="16"/>
  <c r="D41" i="16"/>
  <c r="L40" i="16"/>
  <c r="C40" i="16"/>
  <c r="L39" i="16"/>
  <c r="C39" i="16" s="1"/>
  <c r="L38" i="16"/>
  <c r="C38" i="16"/>
  <c r="L37" i="16"/>
  <c r="K36" i="16"/>
  <c r="J36" i="16"/>
  <c r="L35" i="16"/>
  <c r="C35" i="16" s="1"/>
  <c r="L34" i="16"/>
  <c r="C34" i="16" s="1"/>
  <c r="K33" i="16"/>
  <c r="J33" i="16"/>
  <c r="L32" i="16"/>
  <c r="C32" i="16"/>
  <c r="L31" i="16"/>
  <c r="C31" i="16" s="1"/>
  <c r="K31" i="16"/>
  <c r="J31" i="16"/>
  <c r="L30" i="16"/>
  <c r="C30" i="16" s="1"/>
  <c r="L29" i="16"/>
  <c r="C29" i="16" s="1"/>
  <c r="L28" i="16"/>
  <c r="C28" i="16" s="1"/>
  <c r="K27" i="16"/>
  <c r="J27" i="16"/>
  <c r="J26" i="16" s="1"/>
  <c r="F25" i="16"/>
  <c r="C25" i="16"/>
  <c r="I24" i="16"/>
  <c r="E24" i="16"/>
  <c r="O23" i="16"/>
  <c r="L23" i="16"/>
  <c r="I23" i="16"/>
  <c r="F23" i="16"/>
  <c r="O22" i="16"/>
  <c r="L22" i="16"/>
  <c r="L21" i="16" s="1"/>
  <c r="I22" i="16"/>
  <c r="F22" i="16"/>
  <c r="O21" i="16"/>
  <c r="N21" i="16"/>
  <c r="N289" i="16" s="1"/>
  <c r="N288" i="16" s="1"/>
  <c r="M21" i="16"/>
  <c r="M289" i="16" s="1"/>
  <c r="M288" i="16" s="1"/>
  <c r="K21" i="16"/>
  <c r="J21" i="16"/>
  <c r="J289" i="16" s="1"/>
  <c r="J288" i="16" s="1"/>
  <c r="H21" i="16"/>
  <c r="G21" i="16"/>
  <c r="F21" i="16"/>
  <c r="E21" i="16"/>
  <c r="E289" i="16" s="1"/>
  <c r="E288" i="16" s="1"/>
  <c r="D21" i="16"/>
  <c r="D289" i="16" s="1"/>
  <c r="D288" i="16" s="1"/>
  <c r="O298" i="15"/>
  <c r="L298" i="15"/>
  <c r="I298" i="15"/>
  <c r="F298" i="15"/>
  <c r="O297" i="15"/>
  <c r="L297" i="15"/>
  <c r="I297" i="15"/>
  <c r="F297" i="15"/>
  <c r="O296" i="15"/>
  <c r="L296" i="15"/>
  <c r="I296" i="15"/>
  <c r="F296" i="15"/>
  <c r="C296" i="15"/>
  <c r="O295" i="15"/>
  <c r="L295" i="15"/>
  <c r="I295" i="15"/>
  <c r="F295" i="15"/>
  <c r="C295" i="15" s="1"/>
  <c r="O294" i="15"/>
  <c r="L294" i="15"/>
  <c r="I294" i="15"/>
  <c r="F294" i="15"/>
  <c r="O293" i="15"/>
  <c r="L293" i="15"/>
  <c r="I293" i="15"/>
  <c r="F293" i="15"/>
  <c r="C293" i="15" s="1"/>
  <c r="O292" i="15"/>
  <c r="L292" i="15"/>
  <c r="I292" i="15"/>
  <c r="F292" i="15"/>
  <c r="C292" i="15" s="1"/>
  <c r="O291" i="15"/>
  <c r="L291" i="15"/>
  <c r="I291" i="15"/>
  <c r="I290" i="15" s="1"/>
  <c r="F291" i="15"/>
  <c r="N290" i="15"/>
  <c r="M290" i="15"/>
  <c r="K290" i="15"/>
  <c r="J290" i="15"/>
  <c r="H290" i="15"/>
  <c r="G290" i="15"/>
  <c r="E290" i="15"/>
  <c r="D290" i="15"/>
  <c r="O285" i="15"/>
  <c r="L285" i="15"/>
  <c r="I285" i="15"/>
  <c r="F285" i="15"/>
  <c r="O284" i="15"/>
  <c r="O283" i="15" s="1"/>
  <c r="L284" i="15"/>
  <c r="I284" i="15"/>
  <c r="F284" i="15"/>
  <c r="N283" i="15"/>
  <c r="M283" i="15"/>
  <c r="K283" i="15"/>
  <c r="J283" i="15"/>
  <c r="I283" i="15"/>
  <c r="H283" i="15"/>
  <c r="G283" i="15"/>
  <c r="F283" i="15"/>
  <c r="E283" i="15"/>
  <c r="D283" i="15"/>
  <c r="O282" i="15"/>
  <c r="O281" i="15" s="1"/>
  <c r="L282" i="15"/>
  <c r="L281" i="15" s="1"/>
  <c r="I282" i="15"/>
  <c r="I281" i="15" s="1"/>
  <c r="F282" i="15"/>
  <c r="N281" i="15"/>
  <c r="M281" i="15"/>
  <c r="K281" i="15"/>
  <c r="J281" i="15"/>
  <c r="H281" i="15"/>
  <c r="G281" i="15"/>
  <c r="F281" i="15"/>
  <c r="E281" i="15"/>
  <c r="D281" i="15"/>
  <c r="O280" i="15"/>
  <c r="L280" i="15"/>
  <c r="I280" i="15"/>
  <c r="F280" i="15"/>
  <c r="C280" i="15" s="1"/>
  <c r="O279" i="15"/>
  <c r="L279" i="15"/>
  <c r="I279" i="15"/>
  <c r="F279" i="15"/>
  <c r="O278" i="15"/>
  <c r="L278" i="15"/>
  <c r="I278" i="15"/>
  <c r="F278" i="15"/>
  <c r="O277" i="15"/>
  <c r="L277" i="15"/>
  <c r="L276" i="15" s="1"/>
  <c r="I277" i="15"/>
  <c r="F277" i="15"/>
  <c r="O276" i="15"/>
  <c r="N276" i="15"/>
  <c r="M276" i="15"/>
  <c r="M270" i="15" s="1"/>
  <c r="K276" i="15"/>
  <c r="J276" i="15"/>
  <c r="H276" i="15"/>
  <c r="G276" i="15"/>
  <c r="E276" i="15"/>
  <c r="D276" i="15"/>
  <c r="O275" i="15"/>
  <c r="L275" i="15"/>
  <c r="I275" i="15"/>
  <c r="F275" i="15"/>
  <c r="O274" i="15"/>
  <c r="L274" i="15"/>
  <c r="I274" i="15"/>
  <c r="F274" i="15"/>
  <c r="O273" i="15"/>
  <c r="L273" i="15"/>
  <c r="L272" i="15" s="1"/>
  <c r="L270" i="15" s="1"/>
  <c r="L269" i="15" s="1"/>
  <c r="I273" i="15"/>
  <c r="F273" i="15"/>
  <c r="O272" i="15"/>
  <c r="O270" i="15" s="1"/>
  <c r="O269" i="15" s="1"/>
  <c r="N272" i="15"/>
  <c r="N270" i="15" s="1"/>
  <c r="N269" i="15" s="1"/>
  <c r="M272" i="15"/>
  <c r="K272" i="15"/>
  <c r="K270" i="15" s="1"/>
  <c r="K269" i="15" s="1"/>
  <c r="J272" i="15"/>
  <c r="H272" i="15"/>
  <c r="H270" i="15" s="1"/>
  <c r="H269" i="15" s="1"/>
  <c r="G272" i="15"/>
  <c r="F272" i="15"/>
  <c r="E272" i="15"/>
  <c r="E270" i="15" s="1"/>
  <c r="E269" i="15" s="1"/>
  <c r="D272" i="15"/>
  <c r="D270" i="15" s="1"/>
  <c r="O271" i="15"/>
  <c r="L271" i="15"/>
  <c r="I271" i="15"/>
  <c r="F271" i="15"/>
  <c r="C271" i="15" s="1"/>
  <c r="J270" i="15"/>
  <c r="J269" i="15"/>
  <c r="O268" i="15"/>
  <c r="L268" i="15"/>
  <c r="C268" i="15" s="1"/>
  <c r="I268" i="15"/>
  <c r="F268" i="15"/>
  <c r="O267" i="15"/>
  <c r="L267" i="15"/>
  <c r="I267" i="15"/>
  <c r="F267" i="15"/>
  <c r="O266" i="15"/>
  <c r="L266" i="15"/>
  <c r="I266" i="15"/>
  <c r="F266" i="15"/>
  <c r="O265" i="15"/>
  <c r="L265" i="15"/>
  <c r="I265" i="15"/>
  <c r="F265" i="15"/>
  <c r="O264" i="15"/>
  <c r="N264" i="15"/>
  <c r="M264" i="15"/>
  <c r="K264" i="15"/>
  <c r="J264" i="15"/>
  <c r="J259" i="15" s="1"/>
  <c r="H264" i="15"/>
  <c r="G264" i="15"/>
  <c r="E264" i="15"/>
  <c r="E259" i="15" s="1"/>
  <c r="D264" i="15"/>
  <c r="D259" i="15" s="1"/>
  <c r="O263" i="15"/>
  <c r="L263" i="15"/>
  <c r="I263" i="15"/>
  <c r="F263" i="15"/>
  <c r="C263" i="15" s="1"/>
  <c r="O262" i="15"/>
  <c r="L262" i="15"/>
  <c r="I262" i="15"/>
  <c r="F262" i="15"/>
  <c r="C262" i="15" s="1"/>
  <c r="O261" i="15"/>
  <c r="L261" i="15"/>
  <c r="L260" i="15" s="1"/>
  <c r="I261" i="15"/>
  <c r="F261" i="15"/>
  <c r="C261" i="15" s="1"/>
  <c r="O260" i="15"/>
  <c r="N260" i="15"/>
  <c r="M260" i="15"/>
  <c r="K260" i="15"/>
  <c r="K259" i="15" s="1"/>
  <c r="J260" i="15"/>
  <c r="H260" i="15"/>
  <c r="G260" i="15"/>
  <c r="F260" i="15"/>
  <c r="E260" i="15"/>
  <c r="D260" i="15"/>
  <c r="N259" i="15"/>
  <c r="M259" i="15"/>
  <c r="H259" i="15"/>
  <c r="G259" i="15"/>
  <c r="O258" i="15"/>
  <c r="L258" i="15"/>
  <c r="I258" i="15"/>
  <c r="F258" i="15"/>
  <c r="O257" i="15"/>
  <c r="L257" i="15"/>
  <c r="I257" i="15"/>
  <c r="F257" i="15"/>
  <c r="O256" i="15"/>
  <c r="L256" i="15"/>
  <c r="C256" i="15" s="1"/>
  <c r="I256" i="15"/>
  <c r="F256" i="15"/>
  <c r="O255" i="15"/>
  <c r="O252" i="15" s="1"/>
  <c r="O251" i="15" s="1"/>
  <c r="L255" i="15"/>
  <c r="I255" i="15"/>
  <c r="F255" i="15"/>
  <c r="O254" i="15"/>
  <c r="L254" i="15"/>
  <c r="I254" i="15"/>
  <c r="F254" i="15"/>
  <c r="O253" i="15"/>
  <c r="L253" i="15"/>
  <c r="I253" i="15"/>
  <c r="F253" i="15"/>
  <c r="N252" i="15"/>
  <c r="M252" i="15"/>
  <c r="K252" i="15"/>
  <c r="K251" i="15" s="1"/>
  <c r="J252" i="15"/>
  <c r="J251" i="15" s="1"/>
  <c r="H252" i="15"/>
  <c r="G252" i="15"/>
  <c r="G251" i="15" s="1"/>
  <c r="E252" i="15"/>
  <c r="E251" i="15" s="1"/>
  <c r="D252" i="15"/>
  <c r="D251" i="15" s="1"/>
  <c r="N251" i="15"/>
  <c r="M251" i="15"/>
  <c r="H251" i="15"/>
  <c r="O250" i="15"/>
  <c r="L250" i="15"/>
  <c r="I250" i="15"/>
  <c r="F250" i="15"/>
  <c r="O249" i="15"/>
  <c r="L249" i="15"/>
  <c r="I249" i="15"/>
  <c r="F249" i="15"/>
  <c r="O248" i="15"/>
  <c r="L248" i="15"/>
  <c r="I248" i="15"/>
  <c r="F248" i="15"/>
  <c r="O247" i="15"/>
  <c r="L247" i="15"/>
  <c r="I247" i="15"/>
  <c r="F247" i="15"/>
  <c r="N246" i="15"/>
  <c r="N231" i="15" s="1"/>
  <c r="N230" i="15" s="1"/>
  <c r="M246" i="15"/>
  <c r="K246" i="15"/>
  <c r="J246" i="15"/>
  <c r="I246" i="15"/>
  <c r="H246" i="15"/>
  <c r="G246" i="15"/>
  <c r="E246" i="15"/>
  <c r="D246" i="15"/>
  <c r="O245" i="15"/>
  <c r="L245" i="15"/>
  <c r="I245" i="15"/>
  <c r="F245" i="15"/>
  <c r="C245" i="15" s="1"/>
  <c r="O244" i="15"/>
  <c r="L244" i="15"/>
  <c r="I244" i="15"/>
  <c r="F244" i="15"/>
  <c r="C244" i="15" s="1"/>
  <c r="O243" i="15"/>
  <c r="L243" i="15"/>
  <c r="I243" i="15"/>
  <c r="F243" i="15"/>
  <c r="O242" i="15"/>
  <c r="L242" i="15"/>
  <c r="I242" i="15"/>
  <c r="F242" i="15"/>
  <c r="O241" i="15"/>
  <c r="L241" i="15"/>
  <c r="I241" i="15"/>
  <c r="F241" i="15"/>
  <c r="O240" i="15"/>
  <c r="O238" i="15" s="1"/>
  <c r="L240" i="15"/>
  <c r="I240" i="15"/>
  <c r="F240" i="15"/>
  <c r="C240" i="15"/>
  <c r="O239" i="15"/>
  <c r="L239" i="15"/>
  <c r="I239" i="15"/>
  <c r="F239" i="15"/>
  <c r="C239" i="15" s="1"/>
  <c r="N238" i="15"/>
  <c r="M238" i="15"/>
  <c r="K238" i="15"/>
  <c r="J238" i="15"/>
  <c r="J231" i="15" s="1"/>
  <c r="J230" i="15" s="1"/>
  <c r="I238" i="15"/>
  <c r="H238" i="15"/>
  <c r="G238" i="15"/>
  <c r="F238" i="15"/>
  <c r="E238" i="15"/>
  <c r="D238" i="15"/>
  <c r="O237" i="15"/>
  <c r="L237" i="15"/>
  <c r="I237" i="15"/>
  <c r="F237" i="15"/>
  <c r="O236" i="15"/>
  <c r="O235" i="15" s="1"/>
  <c r="L236" i="15"/>
  <c r="L235" i="15" s="1"/>
  <c r="I236" i="15"/>
  <c r="F236" i="15"/>
  <c r="N235" i="15"/>
  <c r="M235" i="15"/>
  <c r="K235" i="15"/>
  <c r="J235" i="15"/>
  <c r="I235" i="15"/>
  <c r="H235" i="15"/>
  <c r="G235" i="15"/>
  <c r="E235" i="15"/>
  <c r="E231" i="15" s="1"/>
  <c r="E230" i="15" s="1"/>
  <c r="D235" i="15"/>
  <c r="O234" i="15"/>
  <c r="L234" i="15"/>
  <c r="I234" i="15"/>
  <c r="I233" i="15" s="1"/>
  <c r="F234" i="15"/>
  <c r="F233" i="15" s="1"/>
  <c r="O233" i="15"/>
  <c r="N233" i="15"/>
  <c r="M233" i="15"/>
  <c r="M231" i="15" s="1"/>
  <c r="M230" i="15" s="1"/>
  <c r="L233" i="15"/>
  <c r="K233" i="15"/>
  <c r="K231" i="15" s="1"/>
  <c r="K230" i="15" s="1"/>
  <c r="J233" i="15"/>
  <c r="H233" i="15"/>
  <c r="G233" i="15"/>
  <c r="G231" i="15" s="1"/>
  <c r="E233" i="15"/>
  <c r="D233" i="15"/>
  <c r="D231" i="15" s="1"/>
  <c r="D230" i="15" s="1"/>
  <c r="O232" i="15"/>
  <c r="L232" i="15"/>
  <c r="I232" i="15"/>
  <c r="F232" i="15"/>
  <c r="C232" i="15" s="1"/>
  <c r="H231" i="15"/>
  <c r="H230" i="15" s="1"/>
  <c r="O229" i="15"/>
  <c r="L229" i="15"/>
  <c r="I229" i="15"/>
  <c r="F229" i="15"/>
  <c r="C229" i="15" s="1"/>
  <c r="O228" i="15"/>
  <c r="O227" i="15" s="1"/>
  <c r="L228" i="15"/>
  <c r="L227" i="15" s="1"/>
  <c r="I228" i="15"/>
  <c r="F228" i="15"/>
  <c r="N227" i="15"/>
  <c r="N204" i="15" s="1"/>
  <c r="M227" i="15"/>
  <c r="K227" i="15"/>
  <c r="J227" i="15"/>
  <c r="J204" i="15" s="1"/>
  <c r="J195" i="15" s="1"/>
  <c r="J194" i="15" s="1"/>
  <c r="I227" i="15"/>
  <c r="H227" i="15"/>
  <c r="G227" i="15"/>
  <c r="F227" i="15"/>
  <c r="E227" i="15"/>
  <c r="D227" i="15"/>
  <c r="O226" i="15"/>
  <c r="L226" i="15"/>
  <c r="C226" i="15" s="1"/>
  <c r="I226" i="15"/>
  <c r="F226" i="15"/>
  <c r="O225" i="15"/>
  <c r="L225" i="15"/>
  <c r="I225" i="15"/>
  <c r="F225" i="15"/>
  <c r="C225" i="15" s="1"/>
  <c r="O224" i="15"/>
  <c r="L224" i="15"/>
  <c r="I224" i="15"/>
  <c r="F224" i="15"/>
  <c r="O223" i="15"/>
  <c r="L223" i="15"/>
  <c r="I223" i="15"/>
  <c r="F223" i="15"/>
  <c r="O222" i="15"/>
  <c r="L222" i="15"/>
  <c r="I222" i="15"/>
  <c r="F222" i="15"/>
  <c r="O221" i="15"/>
  <c r="L221" i="15"/>
  <c r="I221" i="15"/>
  <c r="I216" i="15" s="1"/>
  <c r="F221" i="15"/>
  <c r="C221" i="15"/>
  <c r="O220" i="15"/>
  <c r="L220" i="15"/>
  <c r="I220" i="15"/>
  <c r="F220" i="15"/>
  <c r="C220" i="15" s="1"/>
  <c r="O219" i="15"/>
  <c r="L219" i="15"/>
  <c r="I219" i="15"/>
  <c r="F219" i="15"/>
  <c r="C219" i="15" s="1"/>
  <c r="O218" i="15"/>
  <c r="L218" i="15"/>
  <c r="I218" i="15"/>
  <c r="F218" i="15"/>
  <c r="O217" i="15"/>
  <c r="L217" i="15"/>
  <c r="I217" i="15"/>
  <c r="F217" i="15"/>
  <c r="F216" i="15" s="1"/>
  <c r="N216" i="15"/>
  <c r="M216" i="15"/>
  <c r="L216" i="15"/>
  <c r="K216" i="15"/>
  <c r="J216" i="15"/>
  <c r="H216" i="15"/>
  <c r="H204" i="15" s="1"/>
  <c r="H195" i="15" s="1"/>
  <c r="G216" i="15"/>
  <c r="E216" i="15"/>
  <c r="D216" i="15"/>
  <c r="O215" i="15"/>
  <c r="L215" i="15"/>
  <c r="I215" i="15"/>
  <c r="F215" i="15"/>
  <c r="O214" i="15"/>
  <c r="L214" i="15"/>
  <c r="I214" i="15"/>
  <c r="F214" i="15"/>
  <c r="O213" i="15"/>
  <c r="L213" i="15"/>
  <c r="I213" i="15"/>
  <c r="F213" i="15"/>
  <c r="C213" i="15"/>
  <c r="O212" i="15"/>
  <c r="L212" i="15"/>
  <c r="I212" i="15"/>
  <c r="F212" i="15"/>
  <c r="C212" i="15" s="1"/>
  <c r="O211" i="15"/>
  <c r="L211" i="15"/>
  <c r="I211" i="15"/>
  <c r="F211" i="15"/>
  <c r="C211" i="15" s="1"/>
  <c r="O210" i="15"/>
  <c r="L210" i="15"/>
  <c r="I210" i="15"/>
  <c r="F210" i="15"/>
  <c r="O209" i="15"/>
  <c r="O205" i="15" s="1"/>
  <c r="L209" i="15"/>
  <c r="I209" i="15"/>
  <c r="F209" i="15"/>
  <c r="C209" i="15" s="1"/>
  <c r="O208" i="15"/>
  <c r="L208" i="15"/>
  <c r="I208" i="15"/>
  <c r="F208" i="15"/>
  <c r="O207" i="15"/>
  <c r="L207" i="15"/>
  <c r="I207" i="15"/>
  <c r="I205" i="15" s="1"/>
  <c r="F207" i="15"/>
  <c r="O206" i="15"/>
  <c r="L206" i="15"/>
  <c r="I206" i="15"/>
  <c r="F206" i="15"/>
  <c r="N205" i="15"/>
  <c r="M205" i="15"/>
  <c r="K205" i="15"/>
  <c r="K204" i="15" s="1"/>
  <c r="J205" i="15"/>
  <c r="H205" i="15"/>
  <c r="G205" i="15"/>
  <c r="G204" i="15" s="1"/>
  <c r="E205" i="15"/>
  <c r="E204" i="15" s="1"/>
  <c r="D205" i="15"/>
  <c r="M204" i="15"/>
  <c r="D204" i="15"/>
  <c r="D195" i="15" s="1"/>
  <c r="O203" i="15"/>
  <c r="L203" i="15"/>
  <c r="I203" i="15"/>
  <c r="F203" i="15"/>
  <c r="O202" i="15"/>
  <c r="L202" i="15"/>
  <c r="I202" i="15"/>
  <c r="F202" i="15"/>
  <c r="O201" i="15"/>
  <c r="L201" i="15"/>
  <c r="I201" i="15"/>
  <c r="F201" i="15"/>
  <c r="C201" i="15" s="1"/>
  <c r="O200" i="15"/>
  <c r="L200" i="15"/>
  <c r="I200" i="15"/>
  <c r="F200" i="15"/>
  <c r="O199" i="15"/>
  <c r="L199" i="15"/>
  <c r="L198" i="15" s="1"/>
  <c r="I199" i="15"/>
  <c r="F199" i="15"/>
  <c r="O198" i="15"/>
  <c r="N198" i="15"/>
  <c r="N196" i="15" s="1"/>
  <c r="M198" i="15"/>
  <c r="M196" i="15" s="1"/>
  <c r="M195" i="15" s="1"/>
  <c r="K198" i="15"/>
  <c r="K196" i="15" s="1"/>
  <c r="K195" i="15" s="1"/>
  <c r="K194" i="15" s="1"/>
  <c r="J198" i="15"/>
  <c r="J196" i="15" s="1"/>
  <c r="H198" i="15"/>
  <c r="G198" i="15"/>
  <c r="G196" i="15" s="1"/>
  <c r="G195" i="15" s="1"/>
  <c r="F198" i="15"/>
  <c r="E198" i="15"/>
  <c r="D198" i="15"/>
  <c r="O197" i="15"/>
  <c r="O196" i="15" s="1"/>
  <c r="L197" i="15"/>
  <c r="I197" i="15"/>
  <c r="F197" i="15"/>
  <c r="H196" i="15"/>
  <c r="E196" i="15"/>
  <c r="D196" i="15"/>
  <c r="O193" i="15"/>
  <c r="O192" i="15" s="1"/>
  <c r="O191" i="15" s="1"/>
  <c r="L193" i="15"/>
  <c r="L192" i="15" s="1"/>
  <c r="L191" i="15" s="1"/>
  <c r="I193" i="15"/>
  <c r="F193" i="15"/>
  <c r="N192" i="15"/>
  <c r="N191" i="15" s="1"/>
  <c r="N187" i="15" s="1"/>
  <c r="M192" i="15"/>
  <c r="M191" i="15" s="1"/>
  <c r="K192" i="15"/>
  <c r="K191" i="15" s="1"/>
  <c r="J192" i="15"/>
  <c r="J191" i="15" s="1"/>
  <c r="J187" i="15" s="1"/>
  <c r="I192" i="15"/>
  <c r="I191" i="15" s="1"/>
  <c r="H192" i="15"/>
  <c r="G192" i="15"/>
  <c r="G191" i="15" s="1"/>
  <c r="E192" i="15"/>
  <c r="E191" i="15" s="1"/>
  <c r="D192" i="15"/>
  <c r="H191" i="15"/>
  <c r="H187" i="15" s="1"/>
  <c r="D191" i="15"/>
  <c r="D187" i="15" s="1"/>
  <c r="O190" i="15"/>
  <c r="L190" i="15"/>
  <c r="I190" i="15"/>
  <c r="C190" i="15" s="1"/>
  <c r="F190" i="15"/>
  <c r="O189" i="15"/>
  <c r="L189" i="15"/>
  <c r="L188" i="15" s="1"/>
  <c r="I189" i="15"/>
  <c r="F189" i="15"/>
  <c r="O188" i="15"/>
  <c r="N188" i="15"/>
  <c r="M188" i="15"/>
  <c r="K188" i="15"/>
  <c r="K187" i="15" s="1"/>
  <c r="J188" i="15"/>
  <c r="H188" i="15"/>
  <c r="G188" i="15"/>
  <c r="G187" i="15" s="1"/>
  <c r="E188" i="15"/>
  <c r="D188" i="15"/>
  <c r="O186" i="15"/>
  <c r="L186" i="15"/>
  <c r="I186" i="15"/>
  <c r="F186" i="15"/>
  <c r="O185" i="15"/>
  <c r="L185" i="15"/>
  <c r="L184" i="15" s="1"/>
  <c r="I185" i="15"/>
  <c r="F185" i="15"/>
  <c r="O184" i="15"/>
  <c r="N184" i="15"/>
  <c r="M184" i="15"/>
  <c r="K184" i="15"/>
  <c r="J184" i="15"/>
  <c r="H184" i="15"/>
  <c r="G184" i="15"/>
  <c r="E184" i="15"/>
  <c r="D184" i="15"/>
  <c r="O183" i="15"/>
  <c r="L183" i="15"/>
  <c r="I183" i="15"/>
  <c r="F183" i="15"/>
  <c r="O182" i="15"/>
  <c r="L182" i="15"/>
  <c r="I182" i="15"/>
  <c r="F182" i="15"/>
  <c r="O181" i="15"/>
  <c r="L181" i="15"/>
  <c r="I181" i="15"/>
  <c r="F181" i="15"/>
  <c r="O180" i="15"/>
  <c r="O179" i="15" s="1"/>
  <c r="L180" i="15"/>
  <c r="L179" i="15" s="1"/>
  <c r="I180" i="15"/>
  <c r="I179" i="15" s="1"/>
  <c r="F180" i="15"/>
  <c r="C180" i="15"/>
  <c r="N179" i="15"/>
  <c r="M179" i="15"/>
  <c r="K179" i="15"/>
  <c r="K174" i="15" s="1"/>
  <c r="K173" i="15" s="1"/>
  <c r="J179" i="15"/>
  <c r="H179" i="15"/>
  <c r="G179" i="15"/>
  <c r="E179" i="15"/>
  <c r="D179" i="15"/>
  <c r="O178" i="15"/>
  <c r="L178" i="15"/>
  <c r="I178" i="15"/>
  <c r="C178" i="15" s="1"/>
  <c r="F178" i="15"/>
  <c r="O177" i="15"/>
  <c r="L177" i="15"/>
  <c r="I177" i="15"/>
  <c r="F177" i="15"/>
  <c r="O176" i="15"/>
  <c r="O175" i="15" s="1"/>
  <c r="L176" i="15"/>
  <c r="I176" i="15"/>
  <c r="I175" i="15" s="1"/>
  <c r="F176" i="15"/>
  <c r="C176" i="15" s="1"/>
  <c r="N175" i="15"/>
  <c r="M175" i="15"/>
  <c r="M174" i="15" s="1"/>
  <c r="M173" i="15" s="1"/>
  <c r="L175" i="15"/>
  <c r="K175" i="15"/>
  <c r="J175" i="15"/>
  <c r="H175" i="15"/>
  <c r="H174" i="15" s="1"/>
  <c r="H173" i="15" s="1"/>
  <c r="G175" i="15"/>
  <c r="G174" i="15" s="1"/>
  <c r="G173" i="15" s="1"/>
  <c r="E175" i="15"/>
  <c r="D175" i="15"/>
  <c r="D174" i="15" s="1"/>
  <c r="D173" i="15" s="1"/>
  <c r="E174" i="15"/>
  <c r="E173" i="15" s="1"/>
  <c r="O172" i="15"/>
  <c r="L172" i="15"/>
  <c r="I172" i="15"/>
  <c r="F172" i="15"/>
  <c r="C172" i="15" s="1"/>
  <c r="O171" i="15"/>
  <c r="L171" i="15"/>
  <c r="I171" i="15"/>
  <c r="F171" i="15"/>
  <c r="O170" i="15"/>
  <c r="L170" i="15"/>
  <c r="I170" i="15"/>
  <c r="C170" i="15" s="1"/>
  <c r="F170" i="15"/>
  <c r="O169" i="15"/>
  <c r="L169" i="15"/>
  <c r="I169" i="15"/>
  <c r="F169" i="15"/>
  <c r="O168" i="15"/>
  <c r="O166" i="15" s="1"/>
  <c r="O165" i="15" s="1"/>
  <c r="L168" i="15"/>
  <c r="I168" i="15"/>
  <c r="F168" i="15"/>
  <c r="C168" i="15" s="1"/>
  <c r="O167" i="15"/>
  <c r="L167" i="15"/>
  <c r="L166" i="15" s="1"/>
  <c r="L165" i="15" s="1"/>
  <c r="I167" i="15"/>
  <c r="I166" i="15" s="1"/>
  <c r="I165" i="15" s="1"/>
  <c r="F167" i="15"/>
  <c r="N166" i="15"/>
  <c r="M166" i="15"/>
  <c r="M165" i="15" s="1"/>
  <c r="K166" i="15"/>
  <c r="K165" i="15" s="1"/>
  <c r="J166" i="15"/>
  <c r="H166" i="15"/>
  <c r="H165" i="15" s="1"/>
  <c r="G166" i="15"/>
  <c r="G165" i="15" s="1"/>
  <c r="E166" i="15"/>
  <c r="E165" i="15" s="1"/>
  <c r="D166" i="15"/>
  <c r="N165" i="15"/>
  <c r="J165" i="15"/>
  <c r="D165" i="15"/>
  <c r="O164" i="15"/>
  <c r="L164" i="15"/>
  <c r="I164" i="15"/>
  <c r="F164" i="15"/>
  <c r="C164" i="15"/>
  <c r="O163" i="15"/>
  <c r="L163" i="15"/>
  <c r="I163" i="15"/>
  <c r="F163" i="15"/>
  <c r="C163" i="15" s="1"/>
  <c r="O162" i="15"/>
  <c r="L162" i="15"/>
  <c r="I162" i="15"/>
  <c r="F162" i="15"/>
  <c r="O161" i="15"/>
  <c r="L161" i="15"/>
  <c r="L160" i="15" s="1"/>
  <c r="I161" i="15"/>
  <c r="F161" i="15"/>
  <c r="C161" i="15" s="1"/>
  <c r="O160" i="15"/>
  <c r="N160" i="15"/>
  <c r="M160" i="15"/>
  <c r="K160" i="15"/>
  <c r="J160" i="15"/>
  <c r="H160" i="15"/>
  <c r="G160" i="15"/>
  <c r="E160" i="15"/>
  <c r="D160" i="15"/>
  <c r="O159" i="15"/>
  <c r="L159" i="15"/>
  <c r="I159" i="15"/>
  <c r="F159" i="15"/>
  <c r="O158" i="15"/>
  <c r="L158" i="15"/>
  <c r="I158" i="15"/>
  <c r="C158" i="15" s="1"/>
  <c r="F158" i="15"/>
  <c r="O157" i="15"/>
  <c r="L157" i="15"/>
  <c r="I157" i="15"/>
  <c r="F157" i="15"/>
  <c r="O156" i="15"/>
  <c r="L156" i="15"/>
  <c r="I156" i="15"/>
  <c r="F156" i="15"/>
  <c r="C156" i="15" s="1"/>
  <c r="O155" i="15"/>
  <c r="L155" i="15"/>
  <c r="I155" i="15"/>
  <c r="F155" i="15"/>
  <c r="O154" i="15"/>
  <c r="L154" i="15"/>
  <c r="I154" i="15"/>
  <c r="F154" i="15"/>
  <c r="O153" i="15"/>
  <c r="L153" i="15"/>
  <c r="I153" i="15"/>
  <c r="F153" i="15"/>
  <c r="O152" i="15"/>
  <c r="L152" i="15"/>
  <c r="L151" i="15" s="1"/>
  <c r="I152" i="15"/>
  <c r="F152" i="15"/>
  <c r="C152" i="15" s="1"/>
  <c r="N151" i="15"/>
  <c r="M151" i="15"/>
  <c r="K151" i="15"/>
  <c r="J151" i="15"/>
  <c r="H151" i="15"/>
  <c r="G151" i="15"/>
  <c r="E151" i="15"/>
  <c r="D151" i="15"/>
  <c r="O150" i="15"/>
  <c r="L150" i="15"/>
  <c r="I150" i="15"/>
  <c r="F150" i="15"/>
  <c r="O149" i="15"/>
  <c r="L149" i="15"/>
  <c r="I149" i="15"/>
  <c r="F149" i="15"/>
  <c r="C149" i="15" s="1"/>
  <c r="O148" i="15"/>
  <c r="O144" i="15" s="1"/>
  <c r="L148" i="15"/>
  <c r="I148" i="15"/>
  <c r="F148" i="15"/>
  <c r="C148" i="15" s="1"/>
  <c r="O147" i="15"/>
  <c r="L147" i="15"/>
  <c r="I147" i="15"/>
  <c r="F147" i="15"/>
  <c r="O146" i="15"/>
  <c r="L146" i="15"/>
  <c r="I146" i="15"/>
  <c r="C146" i="15" s="1"/>
  <c r="F146" i="15"/>
  <c r="O145" i="15"/>
  <c r="L145" i="15"/>
  <c r="L144" i="15" s="1"/>
  <c r="I145" i="15"/>
  <c r="F145" i="15"/>
  <c r="N144" i="15"/>
  <c r="M144" i="15"/>
  <c r="K144" i="15"/>
  <c r="J144" i="15"/>
  <c r="H144" i="15"/>
  <c r="G144" i="15"/>
  <c r="E144" i="15"/>
  <c r="D144" i="15"/>
  <c r="O143" i="15"/>
  <c r="L143" i="15"/>
  <c r="I143" i="15"/>
  <c r="F143" i="15"/>
  <c r="O142" i="15"/>
  <c r="O141" i="15" s="1"/>
  <c r="L142" i="15"/>
  <c r="L141" i="15" s="1"/>
  <c r="I142" i="15"/>
  <c r="F142" i="15"/>
  <c r="N141" i="15"/>
  <c r="M141" i="15"/>
  <c r="K141" i="15"/>
  <c r="J141" i="15"/>
  <c r="H141" i="15"/>
  <c r="G141" i="15"/>
  <c r="F141" i="15"/>
  <c r="E141" i="15"/>
  <c r="D141" i="15"/>
  <c r="O140" i="15"/>
  <c r="L140" i="15"/>
  <c r="I140" i="15"/>
  <c r="F140" i="15"/>
  <c r="C140" i="15" s="1"/>
  <c r="O139" i="15"/>
  <c r="L139" i="15"/>
  <c r="I139" i="15"/>
  <c r="F139" i="15"/>
  <c r="O138" i="15"/>
  <c r="L138" i="15"/>
  <c r="I138" i="15"/>
  <c r="C138" i="15" s="1"/>
  <c r="F138" i="15"/>
  <c r="O137" i="15"/>
  <c r="L137" i="15"/>
  <c r="L136" i="15" s="1"/>
  <c r="I137" i="15"/>
  <c r="F137" i="15"/>
  <c r="O136" i="15"/>
  <c r="N136" i="15"/>
  <c r="M136" i="15"/>
  <c r="M130" i="15" s="1"/>
  <c r="K136" i="15"/>
  <c r="J136" i="15"/>
  <c r="H136" i="15"/>
  <c r="G136" i="15"/>
  <c r="G130" i="15" s="1"/>
  <c r="E136" i="15"/>
  <c r="D136" i="15"/>
  <c r="O135" i="15"/>
  <c r="L135" i="15"/>
  <c r="I135" i="15"/>
  <c r="F135" i="15"/>
  <c r="O134" i="15"/>
  <c r="L134" i="15"/>
  <c r="I134" i="15"/>
  <c r="F134" i="15"/>
  <c r="O133" i="15"/>
  <c r="L133" i="15"/>
  <c r="I133" i="15"/>
  <c r="F133" i="15"/>
  <c r="O132" i="15"/>
  <c r="O131" i="15" s="1"/>
  <c r="L132" i="15"/>
  <c r="L131" i="15" s="1"/>
  <c r="L130" i="15" s="1"/>
  <c r="I132" i="15"/>
  <c r="I131" i="15" s="1"/>
  <c r="F132" i="15"/>
  <c r="N131" i="15"/>
  <c r="N130" i="15" s="1"/>
  <c r="M131" i="15"/>
  <c r="K131" i="15"/>
  <c r="J131" i="15"/>
  <c r="J130" i="15" s="1"/>
  <c r="H131" i="15"/>
  <c r="G131" i="15"/>
  <c r="E131" i="15"/>
  <c r="E130" i="15" s="1"/>
  <c r="D131" i="15"/>
  <c r="D130" i="15" s="1"/>
  <c r="O129" i="15"/>
  <c r="L129" i="15"/>
  <c r="L128" i="15" s="1"/>
  <c r="I129" i="15"/>
  <c r="F129" i="15"/>
  <c r="O128" i="15"/>
  <c r="N128" i="15"/>
  <c r="M128" i="15"/>
  <c r="K128" i="15"/>
  <c r="J128" i="15"/>
  <c r="I128" i="15"/>
  <c r="H128" i="15"/>
  <c r="G128" i="15"/>
  <c r="E128" i="15"/>
  <c r="D128" i="15"/>
  <c r="O127" i="15"/>
  <c r="L127" i="15"/>
  <c r="I127" i="15"/>
  <c r="F127" i="15"/>
  <c r="C127" i="15" s="1"/>
  <c r="O126" i="15"/>
  <c r="L126" i="15"/>
  <c r="I126" i="15"/>
  <c r="F126" i="15"/>
  <c r="O125" i="15"/>
  <c r="L125" i="15"/>
  <c r="I125" i="15"/>
  <c r="F125" i="15"/>
  <c r="C125" i="15" s="1"/>
  <c r="O124" i="15"/>
  <c r="O122" i="15" s="1"/>
  <c r="L124" i="15"/>
  <c r="I124" i="15"/>
  <c r="F124" i="15"/>
  <c r="C124" i="15" s="1"/>
  <c r="O123" i="15"/>
  <c r="L123" i="15"/>
  <c r="L122" i="15" s="1"/>
  <c r="I123" i="15"/>
  <c r="I122" i="15" s="1"/>
  <c r="F123" i="15"/>
  <c r="N122" i="15"/>
  <c r="M122" i="15"/>
  <c r="K122" i="15"/>
  <c r="J122" i="15"/>
  <c r="H122" i="15"/>
  <c r="G122" i="15"/>
  <c r="E122" i="15"/>
  <c r="D122" i="15"/>
  <c r="O121" i="15"/>
  <c r="L121" i="15"/>
  <c r="I121" i="15"/>
  <c r="F121" i="15"/>
  <c r="O120" i="15"/>
  <c r="L120" i="15"/>
  <c r="I120" i="15"/>
  <c r="F120" i="15"/>
  <c r="C120" i="15" s="1"/>
  <c r="O119" i="15"/>
  <c r="L119" i="15"/>
  <c r="I119" i="15"/>
  <c r="F119" i="15"/>
  <c r="O118" i="15"/>
  <c r="O116" i="15" s="1"/>
  <c r="L118" i="15"/>
  <c r="I118" i="15"/>
  <c r="F118" i="15"/>
  <c r="O117" i="15"/>
  <c r="L117" i="15"/>
  <c r="I117" i="15"/>
  <c r="F117" i="15"/>
  <c r="N116" i="15"/>
  <c r="M116" i="15"/>
  <c r="K116" i="15"/>
  <c r="J116" i="15"/>
  <c r="H116" i="15"/>
  <c r="G116" i="15"/>
  <c r="E116" i="15"/>
  <c r="D116" i="15"/>
  <c r="O115" i="15"/>
  <c r="L115" i="15"/>
  <c r="I115" i="15"/>
  <c r="F115" i="15"/>
  <c r="C115" i="15" s="1"/>
  <c r="O114" i="15"/>
  <c r="L114" i="15"/>
  <c r="I114" i="15"/>
  <c r="F114" i="15"/>
  <c r="O113" i="15"/>
  <c r="L113" i="15"/>
  <c r="L112" i="15" s="1"/>
  <c r="I113" i="15"/>
  <c r="F113" i="15"/>
  <c r="C113" i="15" s="1"/>
  <c r="O112" i="15"/>
  <c r="N112" i="15"/>
  <c r="M112" i="15"/>
  <c r="K112" i="15"/>
  <c r="J112" i="15"/>
  <c r="H112" i="15"/>
  <c r="G112" i="15"/>
  <c r="E112" i="15"/>
  <c r="D112" i="15"/>
  <c r="O111" i="15"/>
  <c r="L111" i="15"/>
  <c r="I111" i="15"/>
  <c r="F111" i="15"/>
  <c r="O110" i="15"/>
  <c r="L110" i="15"/>
  <c r="I110" i="15"/>
  <c r="C110" i="15" s="1"/>
  <c r="F110" i="15"/>
  <c r="O109" i="15"/>
  <c r="L109" i="15"/>
  <c r="I109" i="15"/>
  <c r="F109" i="15"/>
  <c r="O108" i="15"/>
  <c r="L108" i="15"/>
  <c r="I108" i="15"/>
  <c r="F108" i="15"/>
  <c r="C108" i="15" s="1"/>
  <c r="O107" i="15"/>
  <c r="L107" i="15"/>
  <c r="I107" i="15"/>
  <c r="F107" i="15"/>
  <c r="O106" i="15"/>
  <c r="L106" i="15"/>
  <c r="I106" i="15"/>
  <c r="F106" i="15"/>
  <c r="O105" i="15"/>
  <c r="L105" i="15"/>
  <c r="I105" i="15"/>
  <c r="F105" i="15"/>
  <c r="O104" i="15"/>
  <c r="O103" i="15" s="1"/>
  <c r="L104" i="15"/>
  <c r="L103" i="15" s="1"/>
  <c r="I104" i="15"/>
  <c r="F104" i="15"/>
  <c r="C104" i="15" s="1"/>
  <c r="N103" i="15"/>
  <c r="M103" i="15"/>
  <c r="K103" i="15"/>
  <c r="J103" i="15"/>
  <c r="H103" i="15"/>
  <c r="G103" i="15"/>
  <c r="E103" i="15"/>
  <c r="D103" i="15"/>
  <c r="D83" i="15" s="1"/>
  <c r="O102" i="15"/>
  <c r="L102" i="15"/>
  <c r="I102" i="15"/>
  <c r="F102" i="15"/>
  <c r="O101" i="15"/>
  <c r="L101" i="15"/>
  <c r="I101" i="15"/>
  <c r="F101" i="15"/>
  <c r="C101" i="15" s="1"/>
  <c r="O100" i="15"/>
  <c r="L100" i="15"/>
  <c r="I100" i="15"/>
  <c r="F100" i="15"/>
  <c r="C100" i="15" s="1"/>
  <c r="O99" i="15"/>
  <c r="L99" i="15"/>
  <c r="I99" i="15"/>
  <c r="F99" i="15"/>
  <c r="O98" i="15"/>
  <c r="L98" i="15"/>
  <c r="I98" i="15"/>
  <c r="C98" i="15" s="1"/>
  <c r="F98" i="15"/>
  <c r="O97" i="15"/>
  <c r="L97" i="15"/>
  <c r="I97" i="15"/>
  <c r="F97" i="15"/>
  <c r="O96" i="15"/>
  <c r="O95" i="15" s="1"/>
  <c r="L96" i="15"/>
  <c r="L95" i="15" s="1"/>
  <c r="I96" i="15"/>
  <c r="I95" i="15" s="1"/>
  <c r="F96" i="15"/>
  <c r="C96" i="15" s="1"/>
  <c r="N95" i="15"/>
  <c r="M95" i="15"/>
  <c r="K95" i="15"/>
  <c r="J95" i="15"/>
  <c r="H95" i="15"/>
  <c r="G95" i="15"/>
  <c r="E95" i="15"/>
  <c r="D95" i="15"/>
  <c r="O94" i="15"/>
  <c r="L94" i="15"/>
  <c r="I94" i="15"/>
  <c r="F94" i="15"/>
  <c r="O93" i="15"/>
  <c r="L93" i="15"/>
  <c r="I93" i="15"/>
  <c r="F93" i="15"/>
  <c r="O92" i="15"/>
  <c r="L92" i="15"/>
  <c r="I92" i="15"/>
  <c r="F92" i="15"/>
  <c r="C92" i="15"/>
  <c r="O91" i="15"/>
  <c r="L91" i="15"/>
  <c r="I91" i="15"/>
  <c r="F91" i="15"/>
  <c r="C91" i="15" s="1"/>
  <c r="O90" i="15"/>
  <c r="L90" i="15"/>
  <c r="I90" i="15"/>
  <c r="F90" i="15"/>
  <c r="F89" i="15" s="1"/>
  <c r="N89" i="15"/>
  <c r="M89" i="15"/>
  <c r="K89" i="15"/>
  <c r="J89" i="15"/>
  <c r="J83" i="15" s="1"/>
  <c r="H89" i="15"/>
  <c r="G89" i="15"/>
  <c r="E89" i="15"/>
  <c r="D89" i="15"/>
  <c r="O88" i="15"/>
  <c r="L88" i="15"/>
  <c r="I88" i="15"/>
  <c r="F88" i="15"/>
  <c r="C88" i="15" s="1"/>
  <c r="O87" i="15"/>
  <c r="L87" i="15"/>
  <c r="I87" i="15"/>
  <c r="F87" i="15"/>
  <c r="O86" i="15"/>
  <c r="L86" i="15"/>
  <c r="I86" i="15"/>
  <c r="F86" i="15"/>
  <c r="O85" i="15"/>
  <c r="L85" i="15"/>
  <c r="L84" i="15" s="1"/>
  <c r="I85" i="15"/>
  <c r="F85" i="15"/>
  <c r="O84" i="15"/>
  <c r="N84" i="15"/>
  <c r="M84" i="15"/>
  <c r="K84" i="15"/>
  <c r="J84" i="15"/>
  <c r="H84" i="15"/>
  <c r="G84" i="15"/>
  <c r="E84" i="15"/>
  <c r="D84" i="15"/>
  <c r="H83" i="15"/>
  <c r="O82" i="15"/>
  <c r="L82" i="15"/>
  <c r="I82" i="15"/>
  <c r="C82" i="15" s="1"/>
  <c r="F82" i="15"/>
  <c r="O81" i="15"/>
  <c r="L81" i="15"/>
  <c r="L80" i="15" s="1"/>
  <c r="I81" i="15"/>
  <c r="F81" i="15"/>
  <c r="O80" i="15"/>
  <c r="N80" i="15"/>
  <c r="M80" i="15"/>
  <c r="K80" i="15"/>
  <c r="J80" i="15"/>
  <c r="H80" i="15"/>
  <c r="G80" i="15"/>
  <c r="E80" i="15"/>
  <c r="D80" i="15"/>
  <c r="O79" i="15"/>
  <c r="L79" i="15"/>
  <c r="I79" i="15"/>
  <c r="F79" i="15"/>
  <c r="O78" i="15"/>
  <c r="O77" i="15" s="1"/>
  <c r="O76" i="15" s="1"/>
  <c r="L78" i="15"/>
  <c r="L77" i="15" s="1"/>
  <c r="L76" i="15" s="1"/>
  <c r="I78" i="15"/>
  <c r="F78" i="15"/>
  <c r="N77" i="15"/>
  <c r="N76" i="15" s="1"/>
  <c r="M77" i="15"/>
  <c r="M76" i="15" s="1"/>
  <c r="K77" i="15"/>
  <c r="J77" i="15"/>
  <c r="J76" i="15" s="1"/>
  <c r="H77" i="15"/>
  <c r="H76" i="15" s="1"/>
  <c r="G77" i="15"/>
  <c r="G76" i="15" s="1"/>
  <c r="F77" i="15"/>
  <c r="E77" i="15"/>
  <c r="D77" i="15"/>
  <c r="D76" i="15" s="1"/>
  <c r="K76" i="15"/>
  <c r="E76" i="15"/>
  <c r="O74" i="15"/>
  <c r="L74" i="15"/>
  <c r="I74" i="15"/>
  <c r="F74" i="15"/>
  <c r="O73" i="15"/>
  <c r="L73" i="15"/>
  <c r="I73" i="15"/>
  <c r="F73" i="15"/>
  <c r="C73" i="15" s="1"/>
  <c r="O72" i="15"/>
  <c r="L72" i="15"/>
  <c r="I72" i="15"/>
  <c r="F72" i="15"/>
  <c r="C72" i="15" s="1"/>
  <c r="O71" i="15"/>
  <c r="L71" i="15"/>
  <c r="I71" i="15"/>
  <c r="F71" i="15"/>
  <c r="O70" i="15"/>
  <c r="O69" i="15" s="1"/>
  <c r="L70" i="15"/>
  <c r="I70" i="15"/>
  <c r="C70" i="15" s="1"/>
  <c r="F70" i="15"/>
  <c r="N69" i="15"/>
  <c r="N67" i="15" s="1"/>
  <c r="M69" i="15"/>
  <c r="K69" i="15"/>
  <c r="K67" i="15" s="1"/>
  <c r="K53" i="15" s="1"/>
  <c r="J69" i="15"/>
  <c r="J67" i="15" s="1"/>
  <c r="H69" i="15"/>
  <c r="G69" i="15"/>
  <c r="F69" i="15"/>
  <c r="F67" i="15" s="1"/>
  <c r="E69" i="15"/>
  <c r="D69" i="15"/>
  <c r="O68" i="15"/>
  <c r="L68" i="15"/>
  <c r="I68" i="15"/>
  <c r="F68" i="15"/>
  <c r="C68" i="15" s="1"/>
  <c r="M67" i="15"/>
  <c r="H67" i="15"/>
  <c r="G67" i="15"/>
  <c r="E67" i="15"/>
  <c r="D67" i="15"/>
  <c r="O66" i="15"/>
  <c r="L66" i="15"/>
  <c r="I66" i="15"/>
  <c r="C66" i="15" s="1"/>
  <c r="F66" i="15"/>
  <c r="O65" i="15"/>
  <c r="L65" i="15"/>
  <c r="I65" i="15"/>
  <c r="F65" i="15"/>
  <c r="O64" i="15"/>
  <c r="L64" i="15"/>
  <c r="I64" i="15"/>
  <c r="F64" i="15"/>
  <c r="C64" i="15" s="1"/>
  <c r="O63" i="15"/>
  <c r="L63" i="15"/>
  <c r="I63" i="15"/>
  <c r="F63" i="15"/>
  <c r="O62" i="15"/>
  <c r="L62" i="15"/>
  <c r="I62" i="15"/>
  <c r="F62" i="15"/>
  <c r="O61" i="15"/>
  <c r="L61" i="15"/>
  <c r="I61" i="15"/>
  <c r="F61" i="15"/>
  <c r="O60" i="15"/>
  <c r="L60" i="15"/>
  <c r="I60" i="15"/>
  <c r="F60" i="15"/>
  <c r="C60" i="15" s="1"/>
  <c r="O59" i="15"/>
  <c r="L59" i="15"/>
  <c r="I59" i="15"/>
  <c r="F59" i="15"/>
  <c r="N58" i="15"/>
  <c r="M58" i="15"/>
  <c r="K58" i="15"/>
  <c r="J58" i="15"/>
  <c r="I58" i="15"/>
  <c r="H58" i="15"/>
  <c r="G58" i="15"/>
  <c r="E58" i="15"/>
  <c r="D58" i="15"/>
  <c r="O57" i="15"/>
  <c r="L57" i="15"/>
  <c r="I57" i="15"/>
  <c r="F57" i="15"/>
  <c r="C57" i="15" s="1"/>
  <c r="O56" i="15"/>
  <c r="O55" i="15" s="1"/>
  <c r="L56" i="15"/>
  <c r="I56" i="15"/>
  <c r="I55" i="15" s="1"/>
  <c r="F56" i="15"/>
  <c r="C56" i="15" s="1"/>
  <c r="N55" i="15"/>
  <c r="M55" i="15"/>
  <c r="L55" i="15"/>
  <c r="K55" i="15"/>
  <c r="J55" i="15"/>
  <c r="H55" i="15"/>
  <c r="H54" i="15" s="1"/>
  <c r="H53" i="15" s="1"/>
  <c r="G55" i="15"/>
  <c r="E55" i="15"/>
  <c r="D55" i="15"/>
  <c r="N54" i="15"/>
  <c r="M54" i="15"/>
  <c r="K54" i="15"/>
  <c r="J54" i="15"/>
  <c r="G54" i="15"/>
  <c r="G53" i="15" s="1"/>
  <c r="E54" i="15"/>
  <c r="O47" i="15"/>
  <c r="C47" i="15" s="1"/>
  <c r="O46" i="15"/>
  <c r="C46" i="15" s="1"/>
  <c r="N45" i="15"/>
  <c r="M45" i="15"/>
  <c r="L44" i="15"/>
  <c r="I44" i="15"/>
  <c r="I43" i="15" s="1"/>
  <c r="F44" i="15"/>
  <c r="C44" i="15" s="1"/>
  <c r="L43" i="15"/>
  <c r="K43" i="15"/>
  <c r="J43" i="15"/>
  <c r="H43" i="15"/>
  <c r="G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L31" i="15" s="1"/>
  <c r="K31" i="15"/>
  <c r="J31" i="15"/>
  <c r="L30" i="15"/>
  <c r="C30" i="15" s="1"/>
  <c r="L29" i="15"/>
  <c r="C29" i="15"/>
  <c r="L28" i="15"/>
  <c r="C28" i="15" s="1"/>
  <c r="L27" i="15"/>
  <c r="C27" i="15" s="1"/>
  <c r="K27" i="15"/>
  <c r="J27" i="15"/>
  <c r="F25" i="15"/>
  <c r="C25" i="15"/>
  <c r="I24" i="15"/>
  <c r="E24" i="15"/>
  <c r="F24" i="15" s="1"/>
  <c r="C24" i="15" s="1"/>
  <c r="O23" i="15"/>
  <c r="L23" i="15"/>
  <c r="I23" i="15"/>
  <c r="F23" i="15"/>
  <c r="O22" i="15"/>
  <c r="L22" i="15"/>
  <c r="L21" i="15" s="1"/>
  <c r="I22" i="15"/>
  <c r="I21" i="15" s="1"/>
  <c r="F22" i="15"/>
  <c r="O21" i="15"/>
  <c r="O289" i="15" s="1"/>
  <c r="N21" i="15"/>
  <c r="N289" i="15" s="1"/>
  <c r="N288" i="15" s="1"/>
  <c r="M21" i="15"/>
  <c r="M289" i="15" s="1"/>
  <c r="M288" i="15" s="1"/>
  <c r="K21" i="15"/>
  <c r="K289" i="15" s="1"/>
  <c r="K288" i="15" s="1"/>
  <c r="J21" i="15"/>
  <c r="J289" i="15" s="1"/>
  <c r="J288" i="15" s="1"/>
  <c r="H21" i="15"/>
  <c r="H289" i="15" s="1"/>
  <c r="H288" i="15" s="1"/>
  <c r="G21" i="15"/>
  <c r="G289" i="15" s="1"/>
  <c r="G288" i="15" s="1"/>
  <c r="F21" i="15"/>
  <c r="F289" i="15" s="1"/>
  <c r="E21" i="15"/>
  <c r="E289" i="15" s="1"/>
  <c r="E288" i="15" s="1"/>
  <c r="D21" i="15"/>
  <c r="D289" i="15" s="1"/>
  <c r="D288" i="15" s="1"/>
  <c r="M20" i="15"/>
  <c r="G20" i="15"/>
  <c r="M194" i="15" l="1"/>
  <c r="H194" i="15"/>
  <c r="L36" i="16"/>
  <c r="C36" i="16" s="1"/>
  <c r="C37" i="16"/>
  <c r="C236" i="18"/>
  <c r="F235" i="18"/>
  <c r="H20" i="15"/>
  <c r="O288" i="15"/>
  <c r="J26" i="15"/>
  <c r="L36" i="15"/>
  <c r="C36" i="15" s="1"/>
  <c r="E20" i="15"/>
  <c r="O45" i="15"/>
  <c r="O20" i="15" s="1"/>
  <c r="D54" i="15"/>
  <c r="D53" i="15" s="1"/>
  <c r="I54" i="15"/>
  <c r="F58" i="15"/>
  <c r="F54" i="15" s="1"/>
  <c r="O58" i="15"/>
  <c r="C74" i="15"/>
  <c r="C90" i="15"/>
  <c r="C93" i="15"/>
  <c r="C102" i="15"/>
  <c r="C114" i="15"/>
  <c r="C117" i="15"/>
  <c r="C119" i="15"/>
  <c r="C126" i="15"/>
  <c r="C132" i="15"/>
  <c r="O130" i="15"/>
  <c r="C150" i="15"/>
  <c r="O151" i="15"/>
  <c r="C162" i="15"/>
  <c r="J174" i="15"/>
  <c r="J173" i="15" s="1"/>
  <c r="N174" i="15"/>
  <c r="N173" i="15" s="1"/>
  <c r="N286" i="15" s="1"/>
  <c r="C181" i="15"/>
  <c r="F179" i="15"/>
  <c r="L187" i="15"/>
  <c r="C193" i="15"/>
  <c r="F196" i="15"/>
  <c r="N195" i="15"/>
  <c r="N194" i="15" s="1"/>
  <c r="C203" i="15"/>
  <c r="C206" i="15"/>
  <c r="C215" i="15"/>
  <c r="C223" i="15"/>
  <c r="C224" i="15"/>
  <c r="C228" i="15"/>
  <c r="C236" i="15"/>
  <c r="F235" i="15"/>
  <c r="C235" i="15" s="1"/>
  <c r="C237" i="15"/>
  <c r="L238" i="15"/>
  <c r="C238" i="15" s="1"/>
  <c r="C242" i="15"/>
  <c r="C248" i="15"/>
  <c r="K26" i="16"/>
  <c r="L131" i="16"/>
  <c r="I141" i="16"/>
  <c r="C142" i="16"/>
  <c r="C189" i="16"/>
  <c r="F188" i="16"/>
  <c r="C188" i="16" s="1"/>
  <c r="C197" i="16"/>
  <c r="K231" i="16"/>
  <c r="K230" i="16" s="1"/>
  <c r="C233" i="16"/>
  <c r="I290" i="16"/>
  <c r="L27" i="17"/>
  <c r="C27" i="17" s="1"/>
  <c r="C74" i="17"/>
  <c r="L69" i="17"/>
  <c r="C86" i="17"/>
  <c r="I84" i="17"/>
  <c r="F131" i="17"/>
  <c r="L144" i="17"/>
  <c r="C160" i="17"/>
  <c r="C180" i="17"/>
  <c r="F179" i="17"/>
  <c r="L205" i="17"/>
  <c r="C206" i="17"/>
  <c r="L27" i="18"/>
  <c r="C28" i="18"/>
  <c r="L36" i="18"/>
  <c r="C36" i="18" s="1"/>
  <c r="C37" i="18"/>
  <c r="D83" i="18"/>
  <c r="C223" i="18"/>
  <c r="F216" i="18"/>
  <c r="I238" i="18"/>
  <c r="C239" i="18"/>
  <c r="D75" i="15"/>
  <c r="D52" i="15" s="1"/>
  <c r="I204" i="15"/>
  <c r="C42" i="16"/>
  <c r="F41" i="16"/>
  <c r="C41" i="16" s="1"/>
  <c r="I231" i="16"/>
  <c r="I230" i="16" s="1"/>
  <c r="C261" i="16"/>
  <c r="C243" i="18"/>
  <c r="F238" i="18"/>
  <c r="F231" i="18" s="1"/>
  <c r="C22" i="15"/>
  <c r="C23" i="15"/>
  <c r="F41" i="15"/>
  <c r="C41" i="15" s="1"/>
  <c r="F43" i="15"/>
  <c r="F20" i="15" s="1"/>
  <c r="C61" i="15"/>
  <c r="C63" i="15"/>
  <c r="N53" i="15"/>
  <c r="L69" i="15"/>
  <c r="L67" i="15" s="1"/>
  <c r="C79" i="15"/>
  <c r="E83" i="15"/>
  <c r="K83" i="15"/>
  <c r="K75" i="15" s="1"/>
  <c r="C85" i="15"/>
  <c r="C87" i="15"/>
  <c r="C94" i="15"/>
  <c r="C105" i="15"/>
  <c r="F103" i="15"/>
  <c r="C118" i="15"/>
  <c r="C121" i="15"/>
  <c r="C129" i="15"/>
  <c r="C133" i="15"/>
  <c r="F131" i="15"/>
  <c r="C143" i="15"/>
  <c r="C153" i="15"/>
  <c r="F151" i="15"/>
  <c r="F166" i="15"/>
  <c r="F175" i="15"/>
  <c r="F174" i="15" s="1"/>
  <c r="O174" i="15"/>
  <c r="O173" i="15" s="1"/>
  <c r="C182" i="15"/>
  <c r="C185" i="15"/>
  <c r="O187" i="15"/>
  <c r="E195" i="15"/>
  <c r="E194" i="15" s="1"/>
  <c r="C202" i="15"/>
  <c r="C210" i="15"/>
  <c r="C218" i="15"/>
  <c r="H289" i="16"/>
  <c r="H288" i="16" s="1"/>
  <c r="H20" i="16"/>
  <c r="E83" i="16"/>
  <c r="K83" i="16"/>
  <c r="C100" i="16"/>
  <c r="L95" i="16"/>
  <c r="G194" i="16"/>
  <c r="M204" i="16"/>
  <c r="M195" i="16" s="1"/>
  <c r="M194" i="16" s="1"/>
  <c r="I216" i="16"/>
  <c r="C217" i="16"/>
  <c r="G230" i="16"/>
  <c r="I264" i="16"/>
  <c r="C265" i="16"/>
  <c r="J52" i="17"/>
  <c r="C56" i="17"/>
  <c r="F55" i="17"/>
  <c r="F77" i="17"/>
  <c r="C78" i="17"/>
  <c r="I80" i="17"/>
  <c r="L112" i="17"/>
  <c r="F141" i="17"/>
  <c r="C142" i="17"/>
  <c r="I144" i="17"/>
  <c r="N204" i="17"/>
  <c r="N195" i="17" s="1"/>
  <c r="N194" i="17" s="1"/>
  <c r="L216" i="17"/>
  <c r="L276" i="17"/>
  <c r="L270" i="17" s="1"/>
  <c r="L269" i="17" s="1"/>
  <c r="C279" i="17"/>
  <c r="C71" i="18"/>
  <c r="I69" i="18"/>
  <c r="I67" i="18" s="1"/>
  <c r="F84" i="18"/>
  <c r="F131" i="18"/>
  <c r="F130" i="18" s="1"/>
  <c r="K130" i="18"/>
  <c r="C146" i="18"/>
  <c r="I144" i="18"/>
  <c r="G173" i="18"/>
  <c r="D195" i="18"/>
  <c r="H195" i="18"/>
  <c r="N195" i="18"/>
  <c r="N194" i="18" s="1"/>
  <c r="K231" i="18"/>
  <c r="K230" i="18" s="1"/>
  <c r="K194" i="18" s="1"/>
  <c r="I246" i="18"/>
  <c r="C255" i="18"/>
  <c r="F252" i="18"/>
  <c r="F251" i="18" s="1"/>
  <c r="H75" i="15"/>
  <c r="H52" i="15" s="1"/>
  <c r="H51" i="15" s="1"/>
  <c r="C227" i="15"/>
  <c r="C162" i="16"/>
  <c r="I160" i="16"/>
  <c r="O205" i="16"/>
  <c r="O204" i="16" s="1"/>
  <c r="O89" i="17"/>
  <c r="C142" i="18"/>
  <c r="I198" i="18"/>
  <c r="C199" i="18"/>
  <c r="D20" i="15"/>
  <c r="K26" i="15"/>
  <c r="C32" i="15"/>
  <c r="L33" i="15"/>
  <c r="C33" i="15" s="1"/>
  <c r="E53" i="15"/>
  <c r="M53" i="15"/>
  <c r="F55" i="15"/>
  <c r="C55" i="15" s="1"/>
  <c r="O54" i="15"/>
  <c r="L58" i="15"/>
  <c r="L54" i="15" s="1"/>
  <c r="L53" i="15" s="1"/>
  <c r="C62" i="15"/>
  <c r="C65" i="15"/>
  <c r="J53" i="15"/>
  <c r="C71" i="15"/>
  <c r="C78" i="15"/>
  <c r="C81" i="15"/>
  <c r="G83" i="15"/>
  <c r="M83" i="15"/>
  <c r="M75" i="15" s="1"/>
  <c r="M286" i="15" s="1"/>
  <c r="C86" i="15"/>
  <c r="N83" i="15"/>
  <c r="O89" i="15"/>
  <c r="L89" i="15"/>
  <c r="L83" i="15" s="1"/>
  <c r="L75" i="15" s="1"/>
  <c r="C97" i="15"/>
  <c r="F95" i="15"/>
  <c r="I103" i="15"/>
  <c r="C106" i="15"/>
  <c r="C109" i="15"/>
  <c r="C111" i="15"/>
  <c r="L116" i="15"/>
  <c r="F122" i="15"/>
  <c r="C122" i="15" s="1"/>
  <c r="H130" i="15"/>
  <c r="C134" i="15"/>
  <c r="K130" i="15"/>
  <c r="C137" i="15"/>
  <c r="C139" i="15"/>
  <c r="C142" i="15"/>
  <c r="C145" i="15"/>
  <c r="C147" i="15"/>
  <c r="I151" i="15"/>
  <c r="C154" i="15"/>
  <c r="C157" i="15"/>
  <c r="C159" i="15"/>
  <c r="C169" i="15"/>
  <c r="C171" i="15"/>
  <c r="L174" i="15"/>
  <c r="C177" i="15"/>
  <c r="C186" i="15"/>
  <c r="C189" i="15"/>
  <c r="C200" i="15"/>
  <c r="C207" i="15"/>
  <c r="C208" i="15"/>
  <c r="C214" i="15"/>
  <c r="C217" i="15"/>
  <c r="O216" i="15"/>
  <c r="O204" i="15" s="1"/>
  <c r="O195" i="15" s="1"/>
  <c r="C222" i="15"/>
  <c r="D269" i="15"/>
  <c r="D194" i="15" s="1"/>
  <c r="M269" i="15"/>
  <c r="I276" i="15"/>
  <c r="L283" i="15"/>
  <c r="C284" i="15"/>
  <c r="D53" i="16"/>
  <c r="G75" i="16"/>
  <c r="G286" i="16" s="1"/>
  <c r="F151" i="16"/>
  <c r="H204" i="16"/>
  <c r="H195" i="16" s="1"/>
  <c r="C277" i="16"/>
  <c r="F276" i="16"/>
  <c r="F270" i="16" s="1"/>
  <c r="F269" i="16" s="1"/>
  <c r="C37" i="17"/>
  <c r="L36" i="17"/>
  <c r="C36" i="17" s="1"/>
  <c r="M75" i="17"/>
  <c r="L76" i="17"/>
  <c r="E75" i="17"/>
  <c r="E52" i="17" s="1"/>
  <c r="C94" i="17"/>
  <c r="L89" i="17"/>
  <c r="F95" i="17"/>
  <c r="L136" i="17"/>
  <c r="L130" i="17" s="1"/>
  <c r="L75" i="17" s="1"/>
  <c r="C152" i="17"/>
  <c r="F151" i="17"/>
  <c r="L173" i="17"/>
  <c r="D204" i="17"/>
  <c r="I216" i="17"/>
  <c r="L260" i="17"/>
  <c r="C263" i="17"/>
  <c r="F264" i="17"/>
  <c r="I290" i="17"/>
  <c r="C291" i="17"/>
  <c r="L58" i="18"/>
  <c r="H76" i="18"/>
  <c r="G83" i="18"/>
  <c r="L112" i="18"/>
  <c r="L151" i="18"/>
  <c r="D231" i="18"/>
  <c r="D230" i="18" s="1"/>
  <c r="H231" i="18"/>
  <c r="H230" i="18" s="1"/>
  <c r="L259" i="18"/>
  <c r="C247" i="15"/>
  <c r="O246" i="15"/>
  <c r="C254" i="15"/>
  <c r="C255" i="15"/>
  <c r="I260" i="15"/>
  <c r="I259" i="15" s="1"/>
  <c r="C265" i="15"/>
  <c r="C266" i="15"/>
  <c r="C267" i="15"/>
  <c r="C294" i="15"/>
  <c r="C297" i="15"/>
  <c r="E20" i="16"/>
  <c r="G53" i="16"/>
  <c r="G52" i="16" s="1"/>
  <c r="G51" i="16" s="1"/>
  <c r="J54" i="16"/>
  <c r="C61" i="16"/>
  <c r="C63" i="16"/>
  <c r="L69" i="16"/>
  <c r="L67" i="16" s="1"/>
  <c r="C79" i="16"/>
  <c r="G83" i="16"/>
  <c r="M83" i="16"/>
  <c r="C86" i="16"/>
  <c r="N83" i="16"/>
  <c r="N75" i="16" s="1"/>
  <c r="N52" i="16" s="1"/>
  <c r="L89" i="16"/>
  <c r="C97" i="16"/>
  <c r="C99" i="16"/>
  <c r="C106" i="16"/>
  <c r="C109" i="16"/>
  <c r="C111" i="16"/>
  <c r="D83" i="16"/>
  <c r="D75" i="16" s="1"/>
  <c r="D52" i="16" s="1"/>
  <c r="J130" i="16"/>
  <c r="C133" i="16"/>
  <c r="M130" i="16"/>
  <c r="C140" i="16"/>
  <c r="C147" i="16"/>
  <c r="C149" i="16"/>
  <c r="C156" i="16"/>
  <c r="C159" i="16"/>
  <c r="C168" i="16"/>
  <c r="O179" i="16"/>
  <c r="C186" i="16"/>
  <c r="C200" i="16"/>
  <c r="L204" i="16"/>
  <c r="L195" i="16" s="1"/>
  <c r="C211" i="16"/>
  <c r="C214" i="16"/>
  <c r="C223" i="16"/>
  <c r="C226" i="16"/>
  <c r="C236" i="16"/>
  <c r="O235" i="16"/>
  <c r="C243" i="16"/>
  <c r="L246" i="16"/>
  <c r="L251" i="16"/>
  <c r="C254" i="16"/>
  <c r="C256" i="16"/>
  <c r="L259" i="16"/>
  <c r="C262" i="16"/>
  <c r="N269" i="16"/>
  <c r="L270" i="16"/>
  <c r="L269" i="16" s="1"/>
  <c r="C274" i="16"/>
  <c r="C279" i="16"/>
  <c r="M288" i="17"/>
  <c r="C43" i="17"/>
  <c r="C60" i="17"/>
  <c r="C61" i="17"/>
  <c r="L67" i="17"/>
  <c r="C72" i="17"/>
  <c r="C73" i="17"/>
  <c r="C79" i="17"/>
  <c r="D83" i="17"/>
  <c r="L84" i="17"/>
  <c r="C84" i="17" s="1"/>
  <c r="C92" i="17"/>
  <c r="C93" i="17"/>
  <c r="C99" i="17"/>
  <c r="O103" i="17"/>
  <c r="C103" i="17" s="1"/>
  <c r="C111" i="17"/>
  <c r="C119" i="17"/>
  <c r="K83" i="17"/>
  <c r="C124" i="17"/>
  <c r="C125" i="17"/>
  <c r="C135" i="17"/>
  <c r="C143" i="17"/>
  <c r="C156" i="17"/>
  <c r="C157" i="17"/>
  <c r="C164" i="17"/>
  <c r="O175" i="17"/>
  <c r="F196" i="17"/>
  <c r="C203" i="17"/>
  <c r="C215" i="17"/>
  <c r="M230" i="17"/>
  <c r="M286" i="17" s="1"/>
  <c r="C236" i="17"/>
  <c r="D231" i="17"/>
  <c r="C248" i="17"/>
  <c r="N230" i="17"/>
  <c r="L252" i="17"/>
  <c r="L251" i="17" s="1"/>
  <c r="C262" i="17"/>
  <c r="J270" i="17"/>
  <c r="J269" i="17" s="1"/>
  <c r="N270" i="17"/>
  <c r="N269" i="17" s="1"/>
  <c r="N286" i="17" s="1"/>
  <c r="C278" i="17"/>
  <c r="C284" i="17"/>
  <c r="C297" i="17"/>
  <c r="F289" i="18"/>
  <c r="F288" i="18" s="1"/>
  <c r="C23" i="18"/>
  <c r="C57" i="18"/>
  <c r="D53" i="18"/>
  <c r="C72" i="18"/>
  <c r="C96" i="18"/>
  <c r="L103" i="18"/>
  <c r="O112" i="18"/>
  <c r="C120" i="18"/>
  <c r="C123" i="18"/>
  <c r="C125" i="18"/>
  <c r="E130" i="18"/>
  <c r="O136" i="18"/>
  <c r="C143" i="18"/>
  <c r="C153" i="18"/>
  <c r="C163" i="18"/>
  <c r="C176" i="18"/>
  <c r="O175" i="18"/>
  <c r="C190" i="18"/>
  <c r="J195" i="18"/>
  <c r="J194" i="18" s="1"/>
  <c r="E195" i="18"/>
  <c r="E194" i="18" s="1"/>
  <c r="O205" i="18"/>
  <c r="O204" i="18" s="1"/>
  <c r="C227" i="18"/>
  <c r="C260" i="18"/>
  <c r="C264" i="18"/>
  <c r="C272" i="18"/>
  <c r="G49" i="19"/>
  <c r="C249" i="15"/>
  <c r="I252" i="15"/>
  <c r="I251" i="15" s="1"/>
  <c r="C257" i="15"/>
  <c r="C258" i="15"/>
  <c r="I264" i="15"/>
  <c r="C273" i="15"/>
  <c r="C274" i="15"/>
  <c r="C275" i="15"/>
  <c r="C281" i="15"/>
  <c r="C282" i="15"/>
  <c r="C285" i="15"/>
  <c r="L290" i="15"/>
  <c r="C298" i="15"/>
  <c r="J20" i="16"/>
  <c r="K289" i="16"/>
  <c r="K288" i="16" s="1"/>
  <c r="C23" i="16"/>
  <c r="C44" i="16"/>
  <c r="N20" i="16"/>
  <c r="L58" i="16"/>
  <c r="C62" i="16"/>
  <c r="C65" i="16"/>
  <c r="C71" i="16"/>
  <c r="M75" i="16"/>
  <c r="J83" i="16"/>
  <c r="J75" i="16" s="1"/>
  <c r="C91" i="16"/>
  <c r="C98" i="16"/>
  <c r="C101" i="16"/>
  <c r="C110" i="16"/>
  <c r="C115" i="16"/>
  <c r="L122" i="16"/>
  <c r="L83" i="16" s="1"/>
  <c r="C129" i="16"/>
  <c r="I131" i="16"/>
  <c r="I130" i="16" s="1"/>
  <c r="C135" i="16"/>
  <c r="L144" i="16"/>
  <c r="C148" i="16"/>
  <c r="O151" i="16"/>
  <c r="L151" i="16"/>
  <c r="C161" i="16"/>
  <c r="O160" i="16"/>
  <c r="C171" i="16"/>
  <c r="D173" i="16"/>
  <c r="H173" i="16"/>
  <c r="J187" i="16"/>
  <c r="N187" i="16"/>
  <c r="F192" i="16"/>
  <c r="C202" i="16"/>
  <c r="C215" i="16"/>
  <c r="C232" i="16"/>
  <c r="D231" i="16"/>
  <c r="H231" i="16"/>
  <c r="H230" i="16" s="1"/>
  <c r="N231" i="16"/>
  <c r="L238" i="16"/>
  <c r="C238" i="16" s="1"/>
  <c r="C248" i="16"/>
  <c r="C255" i="16"/>
  <c r="C258" i="16"/>
  <c r="D259" i="16"/>
  <c r="H259" i="16"/>
  <c r="C263" i="16"/>
  <c r="J269" i="16"/>
  <c r="D270" i="16"/>
  <c r="D269" i="16" s="1"/>
  <c r="H270" i="16"/>
  <c r="H269" i="16" s="1"/>
  <c r="C275" i="16"/>
  <c r="C294" i="16"/>
  <c r="C295" i="16"/>
  <c r="D289" i="17"/>
  <c r="D288" i="17" s="1"/>
  <c r="H288" i="17"/>
  <c r="L288" i="17"/>
  <c r="K26" i="17"/>
  <c r="M53" i="17"/>
  <c r="C64" i="17"/>
  <c r="C65" i="17"/>
  <c r="H53" i="17"/>
  <c r="C71" i="17"/>
  <c r="D76" i="17"/>
  <c r="C80" i="17"/>
  <c r="E83" i="17"/>
  <c r="C91" i="17"/>
  <c r="O95" i="17"/>
  <c r="C104" i="17"/>
  <c r="C105" i="17"/>
  <c r="L116" i="17"/>
  <c r="G83" i="17"/>
  <c r="G75" i="17" s="1"/>
  <c r="N130" i="17"/>
  <c r="N75" i="17" s="1"/>
  <c r="N52" i="17" s="1"/>
  <c r="N51" i="17" s="1"/>
  <c r="O131" i="17"/>
  <c r="C140" i="17"/>
  <c r="C148" i="17"/>
  <c r="C149" i="17"/>
  <c r="L151" i="17"/>
  <c r="C155" i="17"/>
  <c r="C163" i="17"/>
  <c r="C168" i="17"/>
  <c r="C169" i="17"/>
  <c r="E174" i="17"/>
  <c r="E173" i="17" s="1"/>
  <c r="J174" i="17"/>
  <c r="J173" i="17" s="1"/>
  <c r="C176" i="17"/>
  <c r="C177" i="17"/>
  <c r="C183" i="17"/>
  <c r="E195" i="17"/>
  <c r="J195" i="17"/>
  <c r="J194" i="17" s="1"/>
  <c r="F205" i="17"/>
  <c r="C208" i="17"/>
  <c r="C209" i="17"/>
  <c r="C220" i="17"/>
  <c r="C221" i="17"/>
  <c r="C229" i="17"/>
  <c r="E231" i="17"/>
  <c r="E230" i="17" s="1"/>
  <c r="O231" i="17"/>
  <c r="G231" i="17"/>
  <c r="G230" i="17" s="1"/>
  <c r="G194" i="17" s="1"/>
  <c r="C249" i="17"/>
  <c r="J230" i="17"/>
  <c r="C254" i="17"/>
  <c r="C261" i="17"/>
  <c r="L264" i="17"/>
  <c r="F270" i="17"/>
  <c r="C274" i="17"/>
  <c r="C277" i="17"/>
  <c r="C280" i="17"/>
  <c r="C285" i="17"/>
  <c r="C22" i="18"/>
  <c r="L33" i="18"/>
  <c r="C33" i="18" s="1"/>
  <c r="G53" i="18"/>
  <c r="C61" i="18"/>
  <c r="O69" i="18"/>
  <c r="O67" i="18" s="1"/>
  <c r="E76" i="18"/>
  <c r="O76" i="18"/>
  <c r="C80" i="18"/>
  <c r="C81" i="18"/>
  <c r="C82" i="18"/>
  <c r="N83" i="18"/>
  <c r="C88" i="18"/>
  <c r="C93" i="18"/>
  <c r="C94" i="18"/>
  <c r="C100" i="18"/>
  <c r="C105" i="18"/>
  <c r="C115" i="18"/>
  <c r="C124" i="18"/>
  <c r="C127" i="18"/>
  <c r="D130" i="18"/>
  <c r="D75" i="18" s="1"/>
  <c r="H130" i="18"/>
  <c r="H75" i="18" s="1"/>
  <c r="H52" i="18" s="1"/>
  <c r="N130" i="18"/>
  <c r="L131" i="18"/>
  <c r="C139" i="18"/>
  <c r="F144" i="18"/>
  <c r="O144" i="18"/>
  <c r="O130" i="18" s="1"/>
  <c r="C152" i="18"/>
  <c r="C155" i="18"/>
  <c r="C157" i="18"/>
  <c r="C164" i="18"/>
  <c r="K75" i="18"/>
  <c r="K52" i="18" s="1"/>
  <c r="C167" i="18"/>
  <c r="C169" i="18"/>
  <c r="C178" i="18"/>
  <c r="L187" i="18"/>
  <c r="I187" i="18"/>
  <c r="C198" i="18"/>
  <c r="C208" i="18"/>
  <c r="C210" i="18"/>
  <c r="C217" i="18"/>
  <c r="C218" i="18"/>
  <c r="C232" i="18"/>
  <c r="C235" i="18"/>
  <c r="O231" i="18"/>
  <c r="O230" i="18" s="1"/>
  <c r="F259" i="18"/>
  <c r="C259" i="18" s="1"/>
  <c r="C261" i="18"/>
  <c r="C262" i="18"/>
  <c r="C265" i="18"/>
  <c r="C273" i="18"/>
  <c r="C280" i="18"/>
  <c r="C281" i="18"/>
  <c r="G28" i="19"/>
  <c r="G130" i="19"/>
  <c r="C234" i="15"/>
  <c r="C241" i="15"/>
  <c r="C243" i="15"/>
  <c r="L246" i="15"/>
  <c r="C250" i="15"/>
  <c r="C253" i="15"/>
  <c r="O259" i="15"/>
  <c r="L264" i="15"/>
  <c r="L259" i="15" s="1"/>
  <c r="G270" i="15"/>
  <c r="G269" i="15" s="1"/>
  <c r="I272" i="15"/>
  <c r="C272" i="15" s="1"/>
  <c r="C277" i="15"/>
  <c r="C278" i="15"/>
  <c r="C279" i="15"/>
  <c r="C291" i="15"/>
  <c r="O290" i="15"/>
  <c r="G289" i="16"/>
  <c r="G288" i="16" s="1"/>
  <c r="C22" i="16"/>
  <c r="I21" i="16"/>
  <c r="C21" i="16" s="1"/>
  <c r="C57" i="16"/>
  <c r="C66" i="16"/>
  <c r="F67" i="16"/>
  <c r="I69" i="16"/>
  <c r="I67" i="16" s="1"/>
  <c r="C73" i="16"/>
  <c r="D76" i="16"/>
  <c r="H76" i="16"/>
  <c r="C82" i="16"/>
  <c r="I89" i="16"/>
  <c r="C93" i="16"/>
  <c r="C102" i="16"/>
  <c r="O103" i="16"/>
  <c r="C114" i="16"/>
  <c r="F116" i="16"/>
  <c r="C119" i="16"/>
  <c r="F125" i="16"/>
  <c r="C125" i="16" s="1"/>
  <c r="E130" i="16"/>
  <c r="C137" i="16"/>
  <c r="O136" i="16"/>
  <c r="O130" i="16" s="1"/>
  <c r="C143" i="16"/>
  <c r="C153" i="16"/>
  <c r="C163" i="16"/>
  <c r="E174" i="16"/>
  <c r="E173" i="16" s="1"/>
  <c r="O175" i="16"/>
  <c r="O174" i="16" s="1"/>
  <c r="O173" i="16" s="1"/>
  <c r="C183" i="16"/>
  <c r="D195" i="16"/>
  <c r="C203" i="16"/>
  <c r="E195" i="16"/>
  <c r="E286" i="16" s="1"/>
  <c r="K195" i="16"/>
  <c r="F205" i="16"/>
  <c r="C208" i="16"/>
  <c r="C218" i="16"/>
  <c r="C220" i="16"/>
  <c r="C228" i="16"/>
  <c r="L235" i="16"/>
  <c r="J231" i="16"/>
  <c r="C240" i="16"/>
  <c r="I246" i="16"/>
  <c r="C250" i="16"/>
  <c r="J259" i="16"/>
  <c r="N259" i="16"/>
  <c r="C266" i="16"/>
  <c r="C268" i="16"/>
  <c r="C284" i="16"/>
  <c r="O283" i="16"/>
  <c r="O289" i="16" s="1"/>
  <c r="D20" i="17"/>
  <c r="J289" i="17"/>
  <c r="J288" i="17" s="1"/>
  <c r="O289" i="17"/>
  <c r="O288" i="17" s="1"/>
  <c r="O55" i="17"/>
  <c r="O54" i="17" s="1"/>
  <c r="L58" i="17"/>
  <c r="L54" i="17" s="1"/>
  <c r="L53" i="17" s="1"/>
  <c r="C63" i="17"/>
  <c r="C68" i="17"/>
  <c r="D53" i="17"/>
  <c r="C88" i="17"/>
  <c r="C96" i="17"/>
  <c r="C97" i="17"/>
  <c r="F103" i="17"/>
  <c r="I103" i="17"/>
  <c r="C108" i="17"/>
  <c r="C109" i="17"/>
  <c r="C115" i="17"/>
  <c r="F116" i="17"/>
  <c r="L122" i="17"/>
  <c r="C127" i="17"/>
  <c r="E130" i="17"/>
  <c r="J130" i="17"/>
  <c r="J75" i="17" s="1"/>
  <c r="C132" i="17"/>
  <c r="C133" i="17"/>
  <c r="H130" i="17"/>
  <c r="C139" i="17"/>
  <c r="C147" i="17"/>
  <c r="O151" i="17"/>
  <c r="C151" i="17" s="1"/>
  <c r="C159" i="17"/>
  <c r="O160" i="17"/>
  <c r="I166" i="17"/>
  <c r="I165" i="17" s="1"/>
  <c r="C172" i="17"/>
  <c r="F175" i="17"/>
  <c r="I175" i="17"/>
  <c r="I174" i="17" s="1"/>
  <c r="I173" i="17" s="1"/>
  <c r="O179" i="17"/>
  <c r="F184" i="17"/>
  <c r="K195" i="17"/>
  <c r="K194" i="17" s="1"/>
  <c r="C200" i="17"/>
  <c r="C201" i="17"/>
  <c r="H204" i="17"/>
  <c r="H195" i="17" s="1"/>
  <c r="C207" i="17"/>
  <c r="C212" i="17"/>
  <c r="C213" i="17"/>
  <c r="C219" i="17"/>
  <c r="C224" i="17"/>
  <c r="C225" i="17"/>
  <c r="I238" i="17"/>
  <c r="C241" i="17"/>
  <c r="C256" i="17"/>
  <c r="C258" i="17"/>
  <c r="D259" i="17"/>
  <c r="H259" i="17"/>
  <c r="C266" i="17"/>
  <c r="C273" i="17"/>
  <c r="C292" i="17"/>
  <c r="F290" i="17"/>
  <c r="C290" i="17" s="1"/>
  <c r="C66" i="18"/>
  <c r="C73" i="18"/>
  <c r="C74" i="18"/>
  <c r="F77" i="18"/>
  <c r="F76" i="18" s="1"/>
  <c r="J83" i="18"/>
  <c r="J75" i="18" s="1"/>
  <c r="C85" i="18"/>
  <c r="C86" i="18"/>
  <c r="O84" i="18"/>
  <c r="O83" i="18" s="1"/>
  <c r="M83" i="18"/>
  <c r="M75" i="18" s="1"/>
  <c r="C97" i="18"/>
  <c r="C98" i="18"/>
  <c r="I103" i="18"/>
  <c r="C108" i="18"/>
  <c r="C109" i="18"/>
  <c r="F116" i="18"/>
  <c r="O116" i="18"/>
  <c r="C116" i="18" s="1"/>
  <c r="L122" i="18"/>
  <c r="J130" i="18"/>
  <c r="C133" i="18"/>
  <c r="M130" i="18"/>
  <c r="L136" i="18"/>
  <c r="C136" i="18" s="1"/>
  <c r="C140" i="18"/>
  <c r="C147" i="18"/>
  <c r="C149" i="18"/>
  <c r="C156" i="18"/>
  <c r="C159" i="18"/>
  <c r="G75" i="18"/>
  <c r="C168" i="18"/>
  <c r="C171" i="18"/>
  <c r="M174" i="18"/>
  <c r="M173" i="18" s="1"/>
  <c r="L175" i="18"/>
  <c r="L174" i="18" s="1"/>
  <c r="L173" i="18" s="1"/>
  <c r="O179" i="18"/>
  <c r="C186" i="18"/>
  <c r="D187" i="18"/>
  <c r="H187" i="18"/>
  <c r="C200" i="18"/>
  <c r="C202" i="18"/>
  <c r="M204" i="18"/>
  <c r="M195" i="18" s="1"/>
  <c r="M194" i="18" s="1"/>
  <c r="L205" i="18"/>
  <c r="L204" i="18" s="1"/>
  <c r="L195" i="18" s="1"/>
  <c r="L194" i="18" s="1"/>
  <c r="C209" i="18"/>
  <c r="C212" i="18"/>
  <c r="C214" i="18"/>
  <c r="I216" i="18"/>
  <c r="I204" i="18" s="1"/>
  <c r="C220" i="18"/>
  <c r="C221" i="18"/>
  <c r="C222" i="18"/>
  <c r="C228" i="18"/>
  <c r="C229" i="18"/>
  <c r="C240" i="18"/>
  <c r="C241" i="18"/>
  <c r="C242" i="18"/>
  <c r="C248" i="18"/>
  <c r="C249" i="18"/>
  <c r="C250" i="18"/>
  <c r="C253" i="18"/>
  <c r="C254" i="18"/>
  <c r="C268" i="18"/>
  <c r="C275" i="18"/>
  <c r="C279" i="18"/>
  <c r="C291" i="18"/>
  <c r="C292" i="18"/>
  <c r="C293" i="18"/>
  <c r="G12" i="19"/>
  <c r="C256" i="18"/>
  <c r="C257" i="18"/>
  <c r="C258" i="18"/>
  <c r="C271" i="18"/>
  <c r="O276" i="18"/>
  <c r="C276" i="18" s="1"/>
  <c r="F283" i="18"/>
  <c r="I290" i="18"/>
  <c r="C290" i="18" s="1"/>
  <c r="C295" i="18"/>
  <c r="C296" i="18"/>
  <c r="C297" i="18"/>
  <c r="G99" i="19"/>
  <c r="G120" i="19"/>
  <c r="I289" i="15"/>
  <c r="I288" i="15" s="1"/>
  <c r="I20" i="15"/>
  <c r="K20" i="15"/>
  <c r="C95" i="15"/>
  <c r="L173" i="15"/>
  <c r="E187" i="15"/>
  <c r="L26" i="15"/>
  <c r="L20" i="15" s="1"/>
  <c r="C31" i="15"/>
  <c r="I174" i="15"/>
  <c r="C174" i="15" s="1"/>
  <c r="M187" i="15"/>
  <c r="L289" i="15"/>
  <c r="E75" i="15"/>
  <c r="E52" i="15" s="1"/>
  <c r="E51" i="15" s="1"/>
  <c r="C58" i="15"/>
  <c r="O67" i="15"/>
  <c r="O53" i="15" s="1"/>
  <c r="G75" i="15"/>
  <c r="G52" i="15" s="1"/>
  <c r="J75" i="15"/>
  <c r="J52" i="15" s="1"/>
  <c r="J51" i="15" s="1"/>
  <c r="J50" i="15" s="1"/>
  <c r="N75" i="15"/>
  <c r="O83" i="15"/>
  <c r="O75" i="15" s="1"/>
  <c r="C179" i="15"/>
  <c r="C131" i="15"/>
  <c r="C166" i="15"/>
  <c r="F165" i="15"/>
  <c r="C165" i="15" s="1"/>
  <c r="C289" i="15"/>
  <c r="J20" i="15"/>
  <c r="N20" i="15"/>
  <c r="C59" i="15"/>
  <c r="I69" i="15"/>
  <c r="I67" i="15" s="1"/>
  <c r="I77" i="15"/>
  <c r="C77" i="15" s="1"/>
  <c r="F80" i="15"/>
  <c r="F76" i="15" s="1"/>
  <c r="F84" i="15"/>
  <c r="I89" i="15"/>
  <c r="C99" i="15"/>
  <c r="C107" i="15"/>
  <c r="F112" i="15"/>
  <c r="F116" i="15"/>
  <c r="C123" i="15"/>
  <c r="F128" i="15"/>
  <c r="C128" i="15" s="1"/>
  <c r="C135" i="15"/>
  <c r="F136" i="15"/>
  <c r="I141" i="15"/>
  <c r="C141" i="15" s="1"/>
  <c r="F144" i="15"/>
  <c r="C155" i="15"/>
  <c r="F160" i="15"/>
  <c r="C167" i="15"/>
  <c r="C175" i="15"/>
  <c r="C183" i="15"/>
  <c r="F184" i="15"/>
  <c r="F173" i="15" s="1"/>
  <c r="F188" i="15"/>
  <c r="F192" i="15"/>
  <c r="L196" i="15"/>
  <c r="O231" i="15"/>
  <c r="O230" i="15" s="1"/>
  <c r="G230" i="15"/>
  <c r="G194" i="15" s="1"/>
  <c r="C260" i="15"/>
  <c r="J53" i="16"/>
  <c r="K75" i="16"/>
  <c r="K52" i="16" s="1"/>
  <c r="F76" i="16"/>
  <c r="C233" i="15"/>
  <c r="I231" i="15"/>
  <c r="H286" i="15"/>
  <c r="C55" i="16"/>
  <c r="O54" i="16"/>
  <c r="O53" i="16" s="1"/>
  <c r="L76" i="16"/>
  <c r="C141" i="16"/>
  <c r="C197" i="15"/>
  <c r="E286" i="15"/>
  <c r="L288" i="15"/>
  <c r="I289" i="16"/>
  <c r="I288" i="16" s="1"/>
  <c r="M52" i="16"/>
  <c r="M51" i="16" s="1"/>
  <c r="M50" i="16" s="1"/>
  <c r="L54" i="16"/>
  <c r="E75" i="16"/>
  <c r="H75" i="16"/>
  <c r="O83" i="16"/>
  <c r="O75" i="16" s="1"/>
  <c r="C89" i="16"/>
  <c r="C21" i="15"/>
  <c r="C45" i="15"/>
  <c r="I80" i="15"/>
  <c r="I84" i="15"/>
  <c r="I112" i="15"/>
  <c r="I116" i="15"/>
  <c r="I136" i="15"/>
  <c r="I144" i="15"/>
  <c r="I160" i="15"/>
  <c r="I184" i="15"/>
  <c r="I188" i="15"/>
  <c r="I187" i="15" s="1"/>
  <c r="I198" i="15"/>
  <c r="C199" i="15"/>
  <c r="L231" i="15"/>
  <c r="L289" i="16"/>
  <c r="L288" i="16" s="1"/>
  <c r="E52" i="16"/>
  <c r="H52" i="16"/>
  <c r="F165" i="16"/>
  <c r="F246" i="15"/>
  <c r="L252" i="15"/>
  <c r="L251" i="15" s="1"/>
  <c r="F290" i="15"/>
  <c r="C290" i="15" s="1"/>
  <c r="L27" i="16"/>
  <c r="L33" i="16"/>
  <c r="C33" i="16" s="1"/>
  <c r="F54" i="16"/>
  <c r="F58" i="16"/>
  <c r="C58" i="16" s="1"/>
  <c r="C69" i="16"/>
  <c r="C77" i="16"/>
  <c r="C81" i="16"/>
  <c r="C85" i="16"/>
  <c r="C113" i="16"/>
  <c r="C117" i="16"/>
  <c r="F128" i="16"/>
  <c r="C128" i="16" s="1"/>
  <c r="C131" i="16"/>
  <c r="F136" i="16"/>
  <c r="C136" i="16" s="1"/>
  <c r="F144" i="16"/>
  <c r="C144" i="16" s="1"/>
  <c r="F160" i="16"/>
  <c r="C160" i="16" s="1"/>
  <c r="C167" i="16"/>
  <c r="L175" i="16"/>
  <c r="C180" i="16"/>
  <c r="F179" i="16"/>
  <c r="D187" i="16"/>
  <c r="H187" i="16"/>
  <c r="I187" i="16"/>
  <c r="O270" i="16"/>
  <c r="O269" i="16" s="1"/>
  <c r="M286" i="16"/>
  <c r="L205" i="15"/>
  <c r="L204" i="15" s="1"/>
  <c r="I43" i="16"/>
  <c r="C43" i="16" s="1"/>
  <c r="C70" i="16"/>
  <c r="C78" i="16"/>
  <c r="I80" i="16"/>
  <c r="C80" i="16" s="1"/>
  <c r="I84" i="16"/>
  <c r="C90" i="16"/>
  <c r="F95" i="16"/>
  <c r="C95" i="16" s="1"/>
  <c r="F103" i="16"/>
  <c r="I112" i="16"/>
  <c r="C112" i="16" s="1"/>
  <c r="I116" i="16"/>
  <c r="C116" i="16" s="1"/>
  <c r="C132" i="16"/>
  <c r="C152" i="16"/>
  <c r="I166" i="16"/>
  <c r="I165" i="16" s="1"/>
  <c r="C172" i="16"/>
  <c r="I174" i="16"/>
  <c r="I173" i="16" s="1"/>
  <c r="C182" i="16"/>
  <c r="C192" i="16"/>
  <c r="O196" i="16"/>
  <c r="I259" i="16"/>
  <c r="C281" i="16"/>
  <c r="F252" i="15"/>
  <c r="F264" i="15"/>
  <c r="F276" i="15"/>
  <c r="C283" i="15"/>
  <c r="G20" i="16"/>
  <c r="K20" i="16"/>
  <c r="O20" i="16"/>
  <c r="M287" i="16"/>
  <c r="C176" i="16"/>
  <c r="F175" i="16"/>
  <c r="L179" i="16"/>
  <c r="O187" i="16"/>
  <c r="K194" i="16"/>
  <c r="O231" i="16"/>
  <c r="O230" i="16" s="1"/>
  <c r="C246" i="16"/>
  <c r="I270" i="16"/>
  <c r="I269" i="16" s="1"/>
  <c r="C269" i="16" s="1"/>
  <c r="C276" i="16"/>
  <c r="F205" i="15"/>
  <c r="K286" i="16"/>
  <c r="F191" i="16"/>
  <c r="C191" i="16" s="1"/>
  <c r="C198" i="16"/>
  <c r="C206" i="16"/>
  <c r="F227" i="16"/>
  <c r="C227" i="16" s="1"/>
  <c r="F231" i="16"/>
  <c r="C234" i="16"/>
  <c r="F235" i="16"/>
  <c r="C235" i="16" s="1"/>
  <c r="C282" i="16"/>
  <c r="F283" i="16"/>
  <c r="F289" i="16" s="1"/>
  <c r="C293" i="16"/>
  <c r="C298" i="16"/>
  <c r="C21" i="17"/>
  <c r="G289" i="17"/>
  <c r="G288" i="17" s="1"/>
  <c r="G20" i="17"/>
  <c r="I20" i="17"/>
  <c r="C55" i="17"/>
  <c r="I54" i="17"/>
  <c r="F67" i="17"/>
  <c r="H75" i="17"/>
  <c r="H52" i="17" s="1"/>
  <c r="L83" i="17"/>
  <c r="C112" i="17"/>
  <c r="C144" i="17"/>
  <c r="C179" i="17"/>
  <c r="E187" i="17"/>
  <c r="O187" i="17"/>
  <c r="C192" i="17"/>
  <c r="F191" i="17"/>
  <c r="C191" i="17" s="1"/>
  <c r="D195" i="17"/>
  <c r="O204" i="17"/>
  <c r="C216" i="17"/>
  <c r="C199" i="16"/>
  <c r="I205" i="16"/>
  <c r="I204" i="16" s="1"/>
  <c r="I195" i="16" s="1"/>
  <c r="F216" i="16"/>
  <c r="C216" i="16" s="1"/>
  <c r="C239" i="16"/>
  <c r="C247" i="16"/>
  <c r="F252" i="16"/>
  <c r="F264" i="16"/>
  <c r="C264" i="16" s="1"/>
  <c r="C271" i="16"/>
  <c r="O290" i="16"/>
  <c r="K53" i="17"/>
  <c r="K52" i="17" s="1"/>
  <c r="K51" i="17" s="1"/>
  <c r="K50" i="17" s="1"/>
  <c r="M52" i="17"/>
  <c r="D75" i="17"/>
  <c r="D52" i="17" s="1"/>
  <c r="C188" i="17"/>
  <c r="L204" i="17"/>
  <c r="L195" i="17" s="1"/>
  <c r="F204" i="17"/>
  <c r="C227" i="17"/>
  <c r="F290" i="16"/>
  <c r="C291" i="16"/>
  <c r="O53" i="17"/>
  <c r="K75" i="17"/>
  <c r="K286" i="17" s="1"/>
  <c r="O76" i="17"/>
  <c r="C116" i="17"/>
  <c r="C175" i="17"/>
  <c r="C184" i="17"/>
  <c r="H187" i="17"/>
  <c r="L187" i="17"/>
  <c r="K289" i="17"/>
  <c r="K288" i="17" s="1"/>
  <c r="K20" i="17"/>
  <c r="F76" i="17"/>
  <c r="O195" i="17"/>
  <c r="C198" i="17"/>
  <c r="I196" i="17"/>
  <c r="O20" i="17"/>
  <c r="F58" i="17"/>
  <c r="C58" i="17" s="1"/>
  <c r="C81" i="17"/>
  <c r="C85" i="17"/>
  <c r="C113" i="17"/>
  <c r="C117" i="17"/>
  <c r="F122" i="17"/>
  <c r="C122" i="17" s="1"/>
  <c r="C129" i="17"/>
  <c r="F130" i="17"/>
  <c r="C137" i="17"/>
  <c r="C145" i="17"/>
  <c r="C161" i="17"/>
  <c r="F166" i="17"/>
  <c r="F174" i="17"/>
  <c r="C185" i="17"/>
  <c r="C189" i="17"/>
  <c r="C193" i="17"/>
  <c r="C197" i="17"/>
  <c r="C217" i="17"/>
  <c r="C232" i="17"/>
  <c r="E286" i="17"/>
  <c r="C45" i="18"/>
  <c r="L231" i="17"/>
  <c r="F233" i="17"/>
  <c r="C234" i="17"/>
  <c r="C237" i="17"/>
  <c r="I235" i="17"/>
  <c r="C235" i="17" s="1"/>
  <c r="F246" i="17"/>
  <c r="C246" i="17" s="1"/>
  <c r="C250" i="17"/>
  <c r="F251" i="17"/>
  <c r="C253" i="17"/>
  <c r="I252" i="17"/>
  <c r="I251" i="17" s="1"/>
  <c r="F269" i="17"/>
  <c r="C22" i="17"/>
  <c r="L31" i="17"/>
  <c r="C59" i="17"/>
  <c r="I69" i="17"/>
  <c r="I67" i="17" s="1"/>
  <c r="I77" i="17"/>
  <c r="I76" i="17" s="1"/>
  <c r="I89" i="17"/>
  <c r="I83" i="17" s="1"/>
  <c r="C123" i="17"/>
  <c r="I141" i="17"/>
  <c r="I130" i="17" s="1"/>
  <c r="C167" i="17"/>
  <c r="C199" i="17"/>
  <c r="I205" i="17"/>
  <c r="I204" i="17" s="1"/>
  <c r="C240" i="17"/>
  <c r="F238" i="17"/>
  <c r="C238" i="17" s="1"/>
  <c r="C242" i="17"/>
  <c r="O270" i="17"/>
  <c r="O269" i="17" s="1"/>
  <c r="F20" i="17"/>
  <c r="J20" i="17"/>
  <c r="N20" i="17"/>
  <c r="F89" i="17"/>
  <c r="C89" i="17" s="1"/>
  <c r="H231" i="17"/>
  <c r="C244" i="17"/>
  <c r="O252" i="17"/>
  <c r="O251" i="17" s="1"/>
  <c r="O259" i="17"/>
  <c r="C264" i="17"/>
  <c r="C281" i="17"/>
  <c r="O289" i="18"/>
  <c r="O288" i="18" s="1"/>
  <c r="O20" i="18"/>
  <c r="C27" i="18"/>
  <c r="F259" i="17"/>
  <c r="I260" i="17"/>
  <c r="I259" i="17" s="1"/>
  <c r="I264" i="17"/>
  <c r="I272" i="17"/>
  <c r="C272" i="17" s="1"/>
  <c r="I276" i="17"/>
  <c r="C276" i="17" s="1"/>
  <c r="C282" i="17"/>
  <c r="F283" i="17"/>
  <c r="C294" i="17"/>
  <c r="F20" i="18"/>
  <c r="J20" i="18"/>
  <c r="N20" i="18"/>
  <c r="I21" i="18"/>
  <c r="O54" i="18"/>
  <c r="O53" i="18" s="1"/>
  <c r="C60" i="18"/>
  <c r="I58" i="18"/>
  <c r="I54" i="18" s="1"/>
  <c r="I53" i="18" s="1"/>
  <c r="C65" i="18"/>
  <c r="C112" i="18"/>
  <c r="F67" i="18"/>
  <c r="C228" i="17"/>
  <c r="D20" i="18"/>
  <c r="H20" i="18"/>
  <c r="C21" i="18"/>
  <c r="O58" i="18"/>
  <c r="C68" i="18"/>
  <c r="C77" i="18"/>
  <c r="I283" i="17"/>
  <c r="I43" i="18"/>
  <c r="C43" i="18" s="1"/>
  <c r="C56" i="18"/>
  <c r="L55" i="18"/>
  <c r="F58" i="18"/>
  <c r="C62" i="18"/>
  <c r="N75" i="18"/>
  <c r="C128" i="18"/>
  <c r="C131" i="18"/>
  <c r="C141" i="18"/>
  <c r="C160" i="18"/>
  <c r="L69" i="18"/>
  <c r="C70" i="18"/>
  <c r="C78" i="18"/>
  <c r="L89" i="18"/>
  <c r="C90" i="18"/>
  <c r="F95" i="18"/>
  <c r="F83" i="18" s="1"/>
  <c r="F103" i="18"/>
  <c r="C113" i="18"/>
  <c r="C117" i="18"/>
  <c r="F122" i="18"/>
  <c r="C122" i="18" s="1"/>
  <c r="C129" i="18"/>
  <c r="I131" i="18"/>
  <c r="C137" i="18"/>
  <c r="C145" i="18"/>
  <c r="I151" i="18"/>
  <c r="C161" i="18"/>
  <c r="F166" i="18"/>
  <c r="F175" i="18"/>
  <c r="C188" i="18"/>
  <c r="I196" i="18"/>
  <c r="F204" i="18"/>
  <c r="C205" i="18"/>
  <c r="C233" i="18"/>
  <c r="O270" i="18"/>
  <c r="O269" i="18" s="1"/>
  <c r="F270" i="18"/>
  <c r="C180" i="18"/>
  <c r="F179" i="18"/>
  <c r="C184" i="18"/>
  <c r="D286" i="18"/>
  <c r="H286" i="18"/>
  <c r="L95" i="18"/>
  <c r="I184" i="18"/>
  <c r="I173" i="18" s="1"/>
  <c r="C185" i="18"/>
  <c r="C192" i="18"/>
  <c r="O196" i="18"/>
  <c r="O195" i="18" s="1"/>
  <c r="G195" i="18"/>
  <c r="G194" i="18" s="1"/>
  <c r="C252" i="18"/>
  <c r="I122" i="18"/>
  <c r="I166" i="18"/>
  <c r="I165" i="18" s="1"/>
  <c r="J187" i="18"/>
  <c r="N187" i="18"/>
  <c r="N286" i="18" s="1"/>
  <c r="O187" i="18"/>
  <c r="C196" i="18"/>
  <c r="L231" i="18"/>
  <c r="L230" i="18" s="1"/>
  <c r="I231" i="18"/>
  <c r="I230" i="18" s="1"/>
  <c r="C246" i="18"/>
  <c r="C251" i="18"/>
  <c r="C283" i="18"/>
  <c r="G83" i="19"/>
  <c r="C189" i="18"/>
  <c r="C193" i="18"/>
  <c r="C197" i="18"/>
  <c r="C277" i="18"/>
  <c r="F191" i="18"/>
  <c r="C191" i="18" s="1"/>
  <c r="C206" i="18"/>
  <c r="C234" i="18"/>
  <c r="E120" i="19"/>
  <c r="H194" i="16" l="1"/>
  <c r="H286" i="16"/>
  <c r="L286" i="17"/>
  <c r="O286" i="16"/>
  <c r="O75" i="18"/>
  <c r="I53" i="16"/>
  <c r="C67" i="16"/>
  <c r="L52" i="17"/>
  <c r="K52" i="15"/>
  <c r="K51" i="15" s="1"/>
  <c r="K286" i="15"/>
  <c r="D286" i="16"/>
  <c r="M286" i="18"/>
  <c r="M52" i="18"/>
  <c r="M51" i="18" s="1"/>
  <c r="G52" i="17"/>
  <c r="G51" i="17" s="1"/>
  <c r="G286" i="17"/>
  <c r="N50" i="17"/>
  <c r="N287" i="17"/>
  <c r="D51" i="16"/>
  <c r="D24" i="16" s="1"/>
  <c r="D287" i="16" s="1"/>
  <c r="D51" i="15"/>
  <c r="D287" i="15" s="1"/>
  <c r="C204" i="18"/>
  <c r="O288" i="16"/>
  <c r="L75" i="16"/>
  <c r="L231" i="16"/>
  <c r="L230" i="16" s="1"/>
  <c r="L194" i="16" s="1"/>
  <c r="K286" i="18"/>
  <c r="I83" i="18"/>
  <c r="G286" i="18"/>
  <c r="I195" i="18"/>
  <c r="C69" i="18"/>
  <c r="H230" i="17"/>
  <c r="H194" i="17" s="1"/>
  <c r="F195" i="17"/>
  <c r="O130" i="17"/>
  <c r="C136" i="17"/>
  <c r="O83" i="17"/>
  <c r="O75" i="17" s="1"/>
  <c r="E194" i="16"/>
  <c r="C276" i="15"/>
  <c r="O195" i="16"/>
  <c r="C195" i="16" s="1"/>
  <c r="C196" i="16"/>
  <c r="L53" i="16"/>
  <c r="D286" i="15"/>
  <c r="K51" i="18"/>
  <c r="L130" i="18"/>
  <c r="E194" i="17"/>
  <c r="E51" i="17" s="1"/>
  <c r="N230" i="16"/>
  <c r="O174" i="18"/>
  <c r="O173" i="18" s="1"/>
  <c r="O52" i="18" s="1"/>
  <c r="O51" i="18" s="1"/>
  <c r="D52" i="18"/>
  <c r="D51" i="18" s="1"/>
  <c r="O174" i="17"/>
  <c r="O173" i="17" s="1"/>
  <c r="L259" i="17"/>
  <c r="C95" i="17"/>
  <c r="C151" i="16"/>
  <c r="C84" i="18"/>
  <c r="J52" i="16"/>
  <c r="J51" i="17"/>
  <c r="C216" i="15"/>
  <c r="C238" i="18"/>
  <c r="O194" i="18"/>
  <c r="J286" i="17"/>
  <c r="H51" i="17"/>
  <c r="H287" i="17" s="1"/>
  <c r="C270" i="16"/>
  <c r="F122" i="16"/>
  <c r="C122" i="16" s="1"/>
  <c r="H51" i="16"/>
  <c r="H287" i="16" s="1"/>
  <c r="J286" i="15"/>
  <c r="I83" i="15"/>
  <c r="I270" i="15"/>
  <c r="I269" i="15" s="1"/>
  <c r="C69" i="15"/>
  <c r="O194" i="15"/>
  <c r="C89" i="15"/>
  <c r="G52" i="18"/>
  <c r="G51" i="18" s="1"/>
  <c r="D230" i="17"/>
  <c r="D286" i="17" s="1"/>
  <c r="H194" i="18"/>
  <c r="H51" i="18" s="1"/>
  <c r="M194" i="17"/>
  <c r="M51" i="17" s="1"/>
  <c r="C131" i="17"/>
  <c r="D194" i="17"/>
  <c r="D51" i="17" s="1"/>
  <c r="J230" i="16"/>
  <c r="C43" i="15"/>
  <c r="C151" i="18"/>
  <c r="L83" i="18"/>
  <c r="L75" i="18" s="1"/>
  <c r="J52" i="18"/>
  <c r="J51" i="18" s="1"/>
  <c r="C179" i="18"/>
  <c r="C103" i="18"/>
  <c r="L26" i="18"/>
  <c r="L20" i="18" s="1"/>
  <c r="O230" i="17"/>
  <c r="L230" i="17"/>
  <c r="C290" i="16"/>
  <c r="F187" i="17"/>
  <c r="C187" i="17" s="1"/>
  <c r="I194" i="16"/>
  <c r="F204" i="16"/>
  <c r="F195" i="16" s="1"/>
  <c r="C103" i="16"/>
  <c r="I130" i="15"/>
  <c r="I230" i="15"/>
  <c r="N52" i="15"/>
  <c r="N51" i="15" s="1"/>
  <c r="N50" i="15" s="1"/>
  <c r="M52" i="15"/>
  <c r="M51" i="15" s="1"/>
  <c r="C144" i="18"/>
  <c r="E75" i="18"/>
  <c r="D230" i="16"/>
  <c r="D194" i="16" s="1"/>
  <c r="D194" i="18"/>
  <c r="C151" i="15"/>
  <c r="C103" i="15"/>
  <c r="C216" i="18"/>
  <c r="L130" i="16"/>
  <c r="J50" i="18"/>
  <c r="J287" i="18"/>
  <c r="C67" i="15"/>
  <c r="I53" i="15"/>
  <c r="N287" i="15"/>
  <c r="M50" i="15"/>
  <c r="M287" i="15"/>
  <c r="C289" i="16"/>
  <c r="F288" i="16"/>
  <c r="C288" i="16" s="1"/>
  <c r="F269" i="18"/>
  <c r="C270" i="18"/>
  <c r="F195" i="18"/>
  <c r="J286" i="18"/>
  <c r="C175" i="18"/>
  <c r="F174" i="18"/>
  <c r="C76" i="18"/>
  <c r="C283" i="17"/>
  <c r="I231" i="17"/>
  <c r="I230" i="17" s="1"/>
  <c r="H286" i="17"/>
  <c r="I270" i="17"/>
  <c r="F289" i="17"/>
  <c r="O194" i="17"/>
  <c r="C76" i="17"/>
  <c r="K287" i="17"/>
  <c r="C69" i="17"/>
  <c r="F204" i="15"/>
  <c r="C205" i="15"/>
  <c r="C205" i="16"/>
  <c r="C264" i="15"/>
  <c r="F259" i="15"/>
  <c r="C259" i="15" s="1"/>
  <c r="O194" i="16"/>
  <c r="L174" i="16"/>
  <c r="L173" i="16" s="1"/>
  <c r="L52" i="16" s="1"/>
  <c r="F270" i="15"/>
  <c r="C166" i="16"/>
  <c r="C198" i="15"/>
  <c r="I196" i="15"/>
  <c r="I76" i="16"/>
  <c r="K51" i="16"/>
  <c r="O286" i="15"/>
  <c r="F191" i="15"/>
  <c r="C191" i="15" s="1"/>
  <c r="C192" i="15"/>
  <c r="C144" i="15"/>
  <c r="C80" i="15"/>
  <c r="C20" i="15"/>
  <c r="J287" i="15"/>
  <c r="L52" i="15"/>
  <c r="F165" i="18"/>
  <c r="C165" i="18" s="1"/>
  <c r="C166" i="18"/>
  <c r="C95" i="18"/>
  <c r="F54" i="18"/>
  <c r="C58" i="18"/>
  <c r="C89" i="18"/>
  <c r="C233" i="17"/>
  <c r="F231" i="17"/>
  <c r="F173" i="17"/>
  <c r="C173" i="17" s="1"/>
  <c r="C174" i="17"/>
  <c r="C141" i="17"/>
  <c r="F83" i="17"/>
  <c r="C252" i="16"/>
  <c r="F251" i="16"/>
  <c r="C251" i="16" s="1"/>
  <c r="L194" i="17"/>
  <c r="C67" i="17"/>
  <c r="I289" i="17"/>
  <c r="I288" i="17" s="1"/>
  <c r="C231" i="16"/>
  <c r="C252" i="15"/>
  <c r="F251" i="15"/>
  <c r="C251" i="15" s="1"/>
  <c r="I83" i="16"/>
  <c r="F83" i="16"/>
  <c r="F75" i="16" s="1"/>
  <c r="F130" i="16"/>
  <c r="C130" i="16" s="1"/>
  <c r="F187" i="15"/>
  <c r="C187" i="15" s="1"/>
  <c r="C188" i="15"/>
  <c r="I76" i="15"/>
  <c r="G51" i="15"/>
  <c r="I173" i="15"/>
  <c r="C173" i="15" s="1"/>
  <c r="O52" i="15"/>
  <c r="F187" i="18"/>
  <c r="C187" i="18" s="1"/>
  <c r="I194" i="18"/>
  <c r="I130" i="18"/>
  <c r="C130" i="18" s="1"/>
  <c r="L54" i="18"/>
  <c r="C55" i="18"/>
  <c r="L67" i="18"/>
  <c r="C67" i="18" s="1"/>
  <c r="I289" i="18"/>
  <c r="I20" i="18"/>
  <c r="C20" i="18" s="1"/>
  <c r="C259" i="17"/>
  <c r="I75" i="17"/>
  <c r="C31" i="17"/>
  <c r="L26" i="17"/>
  <c r="C251" i="17"/>
  <c r="C260" i="17"/>
  <c r="F165" i="17"/>
  <c r="C165" i="17" s="1"/>
  <c r="C166" i="17"/>
  <c r="C130" i="17"/>
  <c r="F54" i="17"/>
  <c r="I195" i="17"/>
  <c r="C195" i="17" s="1"/>
  <c r="C205" i="17"/>
  <c r="I53" i="17"/>
  <c r="I52" i="17" s="1"/>
  <c r="F259" i="16"/>
  <c r="C259" i="16" s="1"/>
  <c r="F187" i="16"/>
  <c r="C187" i="16" s="1"/>
  <c r="C175" i="16"/>
  <c r="F174" i="16"/>
  <c r="C179" i="16"/>
  <c r="C27" i="16"/>
  <c r="L26" i="16"/>
  <c r="C246" i="15"/>
  <c r="F231" i="15"/>
  <c r="C84" i="16"/>
  <c r="L230" i="15"/>
  <c r="I20" i="16"/>
  <c r="O52" i="16"/>
  <c r="O51" i="16" s="1"/>
  <c r="G286" i="15"/>
  <c r="C184" i="15"/>
  <c r="C160" i="15"/>
  <c r="C136" i="15"/>
  <c r="C116" i="15"/>
  <c r="C76" i="15"/>
  <c r="F130" i="15"/>
  <c r="H287" i="15"/>
  <c r="H50" i="15"/>
  <c r="C231" i="18"/>
  <c r="F230" i="18"/>
  <c r="C230" i="18" s="1"/>
  <c r="N52" i="18"/>
  <c r="N51" i="18" s="1"/>
  <c r="G287" i="18"/>
  <c r="G50" i="18"/>
  <c r="C252" i="17"/>
  <c r="C77" i="17"/>
  <c r="C204" i="17"/>
  <c r="C196" i="17"/>
  <c r="C283" i="16"/>
  <c r="C204" i="16"/>
  <c r="F53" i="16"/>
  <c r="C54" i="16"/>
  <c r="C165" i="16"/>
  <c r="E51" i="16"/>
  <c r="C76" i="16"/>
  <c r="G287" i="16"/>
  <c r="G50" i="16"/>
  <c r="L195" i="15"/>
  <c r="L194" i="15" s="1"/>
  <c r="C112" i="15"/>
  <c r="F83" i="15"/>
  <c r="C83" i="15" s="1"/>
  <c r="C84" i="15"/>
  <c r="F288" i="15"/>
  <c r="C288" i="15" s="1"/>
  <c r="C54" i="15"/>
  <c r="F53" i="15"/>
  <c r="D50" i="15"/>
  <c r="C26" i="15"/>
  <c r="E287" i="15"/>
  <c r="E50" i="15"/>
  <c r="D50" i="17" l="1"/>
  <c r="D287" i="17"/>
  <c r="M50" i="17"/>
  <c r="M287" i="17"/>
  <c r="E287" i="17"/>
  <c r="E50" i="17"/>
  <c r="H50" i="18"/>
  <c r="H287" i="18"/>
  <c r="O52" i="17"/>
  <c r="O51" i="17" s="1"/>
  <c r="O286" i="17"/>
  <c r="K50" i="18"/>
  <c r="K287" i="18"/>
  <c r="L51" i="16"/>
  <c r="L50" i="16" s="1"/>
  <c r="D287" i="18"/>
  <c r="D50" i="18"/>
  <c r="M50" i="18"/>
  <c r="M287" i="18"/>
  <c r="C130" i="15"/>
  <c r="J50" i="17"/>
  <c r="J287" i="17"/>
  <c r="I75" i="15"/>
  <c r="H50" i="16"/>
  <c r="C83" i="17"/>
  <c r="H50" i="17"/>
  <c r="D50" i="16"/>
  <c r="N194" i="16"/>
  <c r="N51" i="16" s="1"/>
  <c r="N286" i="16"/>
  <c r="K50" i="15"/>
  <c r="K287" i="15"/>
  <c r="C83" i="18"/>
  <c r="L53" i="18"/>
  <c r="L52" i="18" s="1"/>
  <c r="L51" i="18" s="1"/>
  <c r="L50" i="18" s="1"/>
  <c r="O51" i="15"/>
  <c r="L51" i="17"/>
  <c r="L50" i="17" s="1"/>
  <c r="C26" i="18"/>
  <c r="E286" i="18"/>
  <c r="E52" i="18"/>
  <c r="E51" i="18" s="1"/>
  <c r="J286" i="16"/>
  <c r="J194" i="16"/>
  <c r="J51" i="16" s="1"/>
  <c r="G287" i="17"/>
  <c r="G50" i="17"/>
  <c r="O286" i="18"/>
  <c r="O50" i="16"/>
  <c r="O287" i="16"/>
  <c r="O50" i="17"/>
  <c r="O287" i="17"/>
  <c r="L287" i="17"/>
  <c r="C26" i="17"/>
  <c r="L20" i="17"/>
  <c r="C20" i="17" s="1"/>
  <c r="F230" i="17"/>
  <c r="C231" i="17"/>
  <c r="C54" i="18"/>
  <c r="F53" i="18"/>
  <c r="L51" i="15"/>
  <c r="K50" i="16"/>
  <c r="K287" i="16"/>
  <c r="F75" i="17"/>
  <c r="C75" i="17" s="1"/>
  <c r="I269" i="17"/>
  <c r="I194" i="17" s="1"/>
  <c r="I51" i="17" s="1"/>
  <c r="C270" i="17"/>
  <c r="L287" i="18"/>
  <c r="C195" i="18"/>
  <c r="F194" i="18"/>
  <c r="C194" i="18" s="1"/>
  <c r="C269" i="18"/>
  <c r="C53" i="16"/>
  <c r="C231" i="15"/>
  <c r="F230" i="15"/>
  <c r="C230" i="15" s="1"/>
  <c r="I288" i="18"/>
  <c r="C288" i="18" s="1"/>
  <c r="C289" i="18"/>
  <c r="O50" i="15"/>
  <c r="O287" i="15"/>
  <c r="I75" i="16"/>
  <c r="C75" i="16" s="1"/>
  <c r="C204" i="15"/>
  <c r="F195" i="15"/>
  <c r="F173" i="18"/>
  <c r="C173" i="18" s="1"/>
  <c r="C174" i="18"/>
  <c r="L286" i="18"/>
  <c r="L286" i="16"/>
  <c r="I75" i="18"/>
  <c r="E287" i="16"/>
  <c r="E50" i="16"/>
  <c r="O50" i="18"/>
  <c r="O287" i="18"/>
  <c r="F75" i="15"/>
  <c r="C75" i="15" s="1"/>
  <c r="F173" i="16"/>
  <c r="C173" i="16" s="1"/>
  <c r="C174" i="16"/>
  <c r="F53" i="17"/>
  <c r="C54" i="17"/>
  <c r="C83" i="16"/>
  <c r="F269" i="15"/>
  <c r="C270" i="15"/>
  <c r="I52" i="15"/>
  <c r="D20" i="16"/>
  <c r="F24" i="16"/>
  <c r="C53" i="15"/>
  <c r="N50" i="18"/>
  <c r="N287" i="18"/>
  <c r="L286" i="15"/>
  <c r="L287" i="16"/>
  <c r="C26" i="16"/>
  <c r="L20" i="16"/>
  <c r="G287" i="15"/>
  <c r="G50" i="15"/>
  <c r="F230" i="16"/>
  <c r="I195" i="15"/>
  <c r="C196" i="15"/>
  <c r="C289" i="17"/>
  <c r="F288" i="17"/>
  <c r="C288" i="17" s="1"/>
  <c r="F75" i="18"/>
  <c r="C75" i="18" s="1"/>
  <c r="J50" i="16" l="1"/>
  <c r="J287" i="16"/>
  <c r="N50" i="16"/>
  <c r="N287" i="16"/>
  <c r="E287" i="18"/>
  <c r="E50" i="18"/>
  <c r="I287" i="17"/>
  <c r="I50" i="17"/>
  <c r="L50" i="15"/>
  <c r="L287" i="15"/>
  <c r="C230" i="17"/>
  <c r="F194" i="17"/>
  <c r="C194" i="17" s="1"/>
  <c r="F286" i="17"/>
  <c r="I194" i="15"/>
  <c r="I286" i="15"/>
  <c r="C24" i="16"/>
  <c r="F20" i="16"/>
  <c r="C20" i="16" s="1"/>
  <c r="C269" i="15"/>
  <c r="F286" i="15"/>
  <c r="C286" i="15" s="1"/>
  <c r="I286" i="18"/>
  <c r="I52" i="18"/>
  <c r="I51" i="18" s="1"/>
  <c r="F52" i="16"/>
  <c r="C53" i="18"/>
  <c r="F52" i="18"/>
  <c r="F194" i="15"/>
  <c r="C194" i="15" s="1"/>
  <c r="C195" i="15"/>
  <c r="F286" i="18"/>
  <c r="F52" i="17"/>
  <c r="C53" i="17"/>
  <c r="I52" i="16"/>
  <c r="I51" i="16" s="1"/>
  <c r="I286" i="16"/>
  <c r="C269" i="17"/>
  <c r="I286" i="17"/>
  <c r="C230" i="16"/>
  <c r="F194" i="16"/>
  <c r="C194" i="16" s="1"/>
  <c r="F286" i="16"/>
  <c r="F52" i="15"/>
  <c r="I51" i="15"/>
  <c r="C286" i="18" l="1"/>
  <c r="I287" i="15"/>
  <c r="I50" i="15"/>
  <c r="I287" i="16"/>
  <c r="I50" i="16"/>
  <c r="C52" i="16"/>
  <c r="F51" i="16"/>
  <c r="F51" i="15"/>
  <c r="C52" i="15"/>
  <c r="I287" i="18"/>
  <c r="I50" i="18"/>
  <c r="C286" i="17"/>
  <c r="C286" i="16"/>
  <c r="C52" i="17"/>
  <c r="F51" i="17"/>
  <c r="F51" i="18"/>
  <c r="C52" i="18"/>
  <c r="F287" i="18" l="1"/>
  <c r="C287" i="18" s="1"/>
  <c r="F50" i="18"/>
  <c r="C50" i="18" s="1"/>
  <c r="C51" i="18"/>
  <c r="F287" i="15"/>
  <c r="C287" i="15" s="1"/>
  <c r="F50" i="15"/>
  <c r="C50" i="15" s="1"/>
  <c r="C51" i="15"/>
  <c r="F287" i="17"/>
  <c r="C287" i="17" s="1"/>
  <c r="C51" i="17"/>
  <c r="F50" i="17"/>
  <c r="C50" i="17" s="1"/>
  <c r="F287" i="16"/>
  <c r="C287" i="16" s="1"/>
  <c r="C51" i="16"/>
  <c r="F50" i="16"/>
  <c r="C50" i="16" s="1"/>
  <c r="I242" i="14" l="1"/>
  <c r="H242" i="14"/>
  <c r="I241" i="14"/>
  <c r="H241" i="14"/>
  <c r="I240" i="14"/>
  <c r="H240" i="14"/>
  <c r="I239" i="14"/>
  <c r="I238" i="14" s="1"/>
  <c r="H239" i="14"/>
  <c r="H238" i="14" s="1"/>
  <c r="G238" i="14"/>
  <c r="F238" i="14"/>
  <c r="E238" i="14"/>
  <c r="E231" i="14" s="1"/>
  <c r="D238" i="14"/>
  <c r="I237" i="14"/>
  <c r="H237" i="14"/>
  <c r="I236" i="14"/>
  <c r="I235" i="14" s="1"/>
  <c r="H236" i="14"/>
  <c r="G235" i="14"/>
  <c r="F235" i="14"/>
  <c r="F231" i="14" s="1"/>
  <c r="E235" i="14"/>
  <c r="D235" i="14"/>
  <c r="I234" i="14"/>
  <c r="H234" i="14"/>
  <c r="I233" i="14"/>
  <c r="H233" i="14"/>
  <c r="I232" i="14"/>
  <c r="H232" i="14"/>
  <c r="I230" i="14"/>
  <c r="I229" i="14" s="1"/>
  <c r="H230" i="14"/>
  <c r="H229" i="14" s="1"/>
  <c r="G229" i="14"/>
  <c r="E229" i="14"/>
  <c r="D229" i="14"/>
  <c r="I228" i="14"/>
  <c r="H228" i="14"/>
  <c r="I227" i="14"/>
  <c r="H227" i="14"/>
  <c r="I226" i="14"/>
  <c r="H226" i="14"/>
  <c r="I225" i="14"/>
  <c r="H225" i="14"/>
  <c r="G225" i="14"/>
  <c r="F225" i="14"/>
  <c r="E225" i="14"/>
  <c r="D225" i="14"/>
  <c r="D202" i="14" s="1"/>
  <c r="I224" i="14"/>
  <c r="H224" i="14"/>
  <c r="I223" i="14"/>
  <c r="H223" i="14"/>
  <c r="H217" i="14" s="1"/>
  <c r="H222" i="14"/>
  <c r="I221" i="14"/>
  <c r="H221" i="14"/>
  <c r="I220" i="14"/>
  <c r="H220" i="14"/>
  <c r="I219" i="14"/>
  <c r="H219" i="14"/>
  <c r="I218" i="14"/>
  <c r="I217" i="14" s="1"/>
  <c r="H218" i="14"/>
  <c r="G217" i="14"/>
  <c r="F217" i="14"/>
  <c r="E217" i="14"/>
  <c r="D217" i="14"/>
  <c r="I216" i="14"/>
  <c r="H216" i="14"/>
  <c r="I215" i="14"/>
  <c r="H215" i="14"/>
  <c r="I214" i="14"/>
  <c r="H214" i="14"/>
  <c r="I213" i="14"/>
  <c r="I212" i="14" s="1"/>
  <c r="H213" i="14"/>
  <c r="G212" i="14"/>
  <c r="G202" i="14" s="1"/>
  <c r="F212" i="14"/>
  <c r="E212" i="14"/>
  <c r="D212" i="14"/>
  <c r="I211" i="14"/>
  <c r="H211" i="14"/>
  <c r="I210" i="14"/>
  <c r="H210" i="14"/>
  <c r="I209" i="14"/>
  <c r="H209" i="14"/>
  <c r="I208" i="14"/>
  <c r="H208" i="14"/>
  <c r="I207" i="14"/>
  <c r="I203" i="14" s="1"/>
  <c r="H207" i="14"/>
  <c r="I206" i="14"/>
  <c r="H206" i="14"/>
  <c r="H205" i="14"/>
  <c r="H204" i="14"/>
  <c r="H203" i="14" s="1"/>
  <c r="G203" i="14"/>
  <c r="F203" i="14"/>
  <c r="E203" i="14"/>
  <c r="D203" i="14"/>
  <c r="I201" i="14"/>
  <c r="H201" i="14"/>
  <c r="I200" i="14"/>
  <c r="H200" i="14"/>
  <c r="I199" i="14"/>
  <c r="H199" i="14"/>
  <c r="I198" i="14"/>
  <c r="H198" i="14"/>
  <c r="H196" i="14" s="1"/>
  <c r="I197" i="14"/>
  <c r="I196" i="14" s="1"/>
  <c r="H197" i="14"/>
  <c r="G196" i="14"/>
  <c r="F196" i="14"/>
  <c r="F158" i="14" s="1"/>
  <c r="E196" i="14"/>
  <c r="D196" i="14"/>
  <c r="I195" i="14"/>
  <c r="H195" i="14"/>
  <c r="I194" i="14"/>
  <c r="H194" i="14"/>
  <c r="I193" i="14"/>
  <c r="H193" i="14"/>
  <c r="I192" i="14"/>
  <c r="H192" i="14"/>
  <c r="I191" i="14"/>
  <c r="I190" i="14" s="1"/>
  <c r="H191" i="14"/>
  <c r="H190" i="14" s="1"/>
  <c r="G190" i="14"/>
  <c r="F190" i="14"/>
  <c r="E190" i="14"/>
  <c r="D190" i="14"/>
  <c r="I189" i="14"/>
  <c r="H189" i="14"/>
  <c r="H188" i="14"/>
  <c r="I187" i="14"/>
  <c r="H187" i="14"/>
  <c r="I186" i="14"/>
  <c r="H186" i="14"/>
  <c r="H185" i="14" s="1"/>
  <c r="G185" i="14"/>
  <c r="F185" i="14"/>
  <c r="E185" i="14"/>
  <c r="D185" i="14"/>
  <c r="I184" i="14"/>
  <c r="H184" i="14"/>
  <c r="H183" i="14" s="1"/>
  <c r="I183" i="14"/>
  <c r="G183" i="14"/>
  <c r="F183" i="14"/>
  <c r="E183" i="14"/>
  <c r="D183" i="14"/>
  <c r="I182" i="14"/>
  <c r="H182" i="14"/>
  <c r="H181" i="14" s="1"/>
  <c r="I181" i="14"/>
  <c r="G181" i="14"/>
  <c r="F181" i="14"/>
  <c r="E181" i="14"/>
  <c r="D181" i="14"/>
  <c r="I180" i="14"/>
  <c r="H180" i="14"/>
  <c r="H179" i="14" s="1"/>
  <c r="I179" i="14"/>
  <c r="G179" i="14"/>
  <c r="F179" i="14"/>
  <c r="E179" i="14"/>
  <c r="D179" i="14"/>
  <c r="I178" i="14"/>
  <c r="H178" i="14"/>
  <c r="I177" i="14"/>
  <c r="H177" i="14"/>
  <c r="I176" i="14"/>
  <c r="H176" i="14"/>
  <c r="I175" i="14"/>
  <c r="I174" i="14" s="1"/>
  <c r="H175" i="14"/>
  <c r="G174" i="14"/>
  <c r="F174" i="14"/>
  <c r="E174" i="14"/>
  <c r="D174" i="14"/>
  <c r="I173" i="14"/>
  <c r="H173" i="14"/>
  <c r="I172" i="14"/>
  <c r="H172" i="14"/>
  <c r="I171" i="14"/>
  <c r="H171" i="14"/>
  <c r="I170" i="14"/>
  <c r="H170" i="14"/>
  <c r="I169" i="14"/>
  <c r="H169" i="14"/>
  <c r="H168" i="14" s="1"/>
  <c r="G168" i="14"/>
  <c r="G158" i="14" s="1"/>
  <c r="F168" i="14"/>
  <c r="E168" i="14"/>
  <c r="D168" i="14"/>
  <c r="I167" i="14"/>
  <c r="H167" i="14"/>
  <c r="I166" i="14"/>
  <c r="H166" i="14"/>
  <c r="I165" i="14"/>
  <c r="H165" i="14"/>
  <c r="I164" i="14"/>
  <c r="H164" i="14"/>
  <c r="I163" i="14"/>
  <c r="H163" i="14"/>
  <c r="I162" i="14"/>
  <c r="H162" i="14"/>
  <c r="H161" i="14" s="1"/>
  <c r="I161" i="14"/>
  <c r="G161" i="14"/>
  <c r="F161" i="14"/>
  <c r="E161" i="14"/>
  <c r="D161" i="14"/>
  <c r="I160" i="14"/>
  <c r="H160" i="14"/>
  <c r="H159" i="14" s="1"/>
  <c r="I159" i="14"/>
  <c r="G159" i="14"/>
  <c r="F159" i="14"/>
  <c r="E159" i="14"/>
  <c r="D159" i="14"/>
  <c r="I157" i="14"/>
  <c r="I156" i="14" s="1"/>
  <c r="H157" i="14"/>
  <c r="H156" i="14" s="1"/>
  <c r="G156" i="14"/>
  <c r="F156" i="14"/>
  <c r="F142" i="14" s="1"/>
  <c r="E156" i="14"/>
  <c r="D156" i="14"/>
  <c r="I155" i="14"/>
  <c r="H155" i="14"/>
  <c r="I154" i="14"/>
  <c r="I153" i="14" s="1"/>
  <c r="H154" i="14"/>
  <c r="H153" i="14"/>
  <c r="G153" i="14"/>
  <c r="F153" i="14"/>
  <c r="E153" i="14"/>
  <c r="D153" i="14"/>
  <c r="I152" i="14"/>
  <c r="I151" i="14" s="1"/>
  <c r="H152" i="14"/>
  <c r="H151" i="14"/>
  <c r="G151" i="14"/>
  <c r="F151" i="14"/>
  <c r="E151" i="14"/>
  <c r="D151" i="14"/>
  <c r="I150" i="14"/>
  <c r="I149" i="14" s="1"/>
  <c r="H150" i="14"/>
  <c r="H149" i="14"/>
  <c r="G149" i="14"/>
  <c r="G142" i="14" s="1"/>
  <c r="F149" i="14"/>
  <c r="E149" i="14"/>
  <c r="D149" i="14"/>
  <c r="I148" i="14"/>
  <c r="H148" i="14"/>
  <c r="I147" i="14"/>
  <c r="H147" i="14"/>
  <c r="I146" i="14"/>
  <c r="H146" i="14"/>
  <c r="I145" i="14"/>
  <c r="H145" i="14"/>
  <c r="I144" i="14"/>
  <c r="I143" i="14" s="1"/>
  <c r="H144" i="14"/>
  <c r="H143" i="14"/>
  <c r="H142" i="14" s="1"/>
  <c r="G143" i="14"/>
  <c r="F143" i="14"/>
  <c r="E143" i="14"/>
  <c r="D143" i="14"/>
  <c r="D142" i="14" s="1"/>
  <c r="I141" i="14"/>
  <c r="I140" i="14" s="1"/>
  <c r="H141" i="14"/>
  <c r="H140" i="14" s="1"/>
  <c r="G140" i="14"/>
  <c r="F140" i="14"/>
  <c r="E140" i="14"/>
  <c r="D140" i="14"/>
  <c r="I139" i="14"/>
  <c r="I138" i="14" s="1"/>
  <c r="H139" i="14"/>
  <c r="H138" i="14" s="1"/>
  <c r="G138" i="14"/>
  <c r="F138" i="14"/>
  <c r="E138" i="14"/>
  <c r="D138" i="14"/>
  <c r="I137" i="14"/>
  <c r="I136" i="14" s="1"/>
  <c r="H137" i="14"/>
  <c r="H136" i="14" s="1"/>
  <c r="G136" i="14"/>
  <c r="F136" i="14"/>
  <c r="E136" i="14"/>
  <c r="D136" i="14"/>
  <c r="I135" i="14"/>
  <c r="I134" i="14" s="1"/>
  <c r="H135" i="14"/>
  <c r="H134" i="14" s="1"/>
  <c r="G134" i="14"/>
  <c r="F134" i="14"/>
  <c r="F133" i="14" s="1"/>
  <c r="E134" i="14"/>
  <c r="E133" i="14" s="1"/>
  <c r="D134" i="14"/>
  <c r="D133" i="14"/>
  <c r="I132" i="14"/>
  <c r="H132" i="14"/>
  <c r="I131" i="14"/>
  <c r="H131" i="14"/>
  <c r="I130" i="14"/>
  <c r="H130" i="14"/>
  <c r="I129" i="14"/>
  <c r="H129" i="14"/>
  <c r="H128" i="14" s="1"/>
  <c r="G128" i="14"/>
  <c r="F128" i="14"/>
  <c r="E128" i="14"/>
  <c r="D128" i="14"/>
  <c r="I127" i="14"/>
  <c r="H127" i="14"/>
  <c r="I126" i="14"/>
  <c r="H126" i="14"/>
  <c r="I125" i="14"/>
  <c r="I124" i="14" s="1"/>
  <c r="H125" i="14"/>
  <c r="G124" i="14"/>
  <c r="F124" i="14"/>
  <c r="E124" i="14"/>
  <c r="D124" i="14"/>
  <c r="I123" i="14"/>
  <c r="H123" i="14"/>
  <c r="I122" i="14"/>
  <c r="H122" i="14"/>
  <c r="I121" i="14"/>
  <c r="H121" i="14"/>
  <c r="I120" i="14"/>
  <c r="I119" i="14" s="1"/>
  <c r="H120" i="14"/>
  <c r="H119" i="14"/>
  <c r="G119" i="14"/>
  <c r="F119" i="14"/>
  <c r="E119" i="14"/>
  <c r="D119" i="14"/>
  <c r="I118" i="14"/>
  <c r="H118" i="14"/>
  <c r="I117" i="14"/>
  <c r="H117" i="14"/>
  <c r="I116" i="14"/>
  <c r="H116" i="14"/>
  <c r="I115" i="14"/>
  <c r="H115" i="14"/>
  <c r="I114" i="14"/>
  <c r="I113" i="14" s="1"/>
  <c r="H114" i="14"/>
  <c r="H113" i="14"/>
  <c r="G113" i="14"/>
  <c r="F113" i="14"/>
  <c r="E113" i="14"/>
  <c r="D113" i="14"/>
  <c r="I112" i="14"/>
  <c r="H112" i="14"/>
  <c r="I111" i="14"/>
  <c r="H111" i="14"/>
  <c r="I110" i="14"/>
  <c r="H110" i="14"/>
  <c r="I109" i="14"/>
  <c r="H109" i="14"/>
  <c r="H108" i="14" s="1"/>
  <c r="G108" i="14"/>
  <c r="F108" i="14"/>
  <c r="E108" i="14"/>
  <c r="D108" i="14"/>
  <c r="I107" i="14"/>
  <c r="H107" i="14"/>
  <c r="I106" i="14"/>
  <c r="H106" i="14"/>
  <c r="I105" i="14"/>
  <c r="I104" i="14" s="1"/>
  <c r="H105" i="14"/>
  <c r="G104" i="14"/>
  <c r="F104" i="14"/>
  <c r="E104" i="14"/>
  <c r="D104" i="14"/>
  <c r="I103" i="14"/>
  <c r="H103" i="14"/>
  <c r="I102" i="14"/>
  <c r="H102" i="14"/>
  <c r="I101" i="14"/>
  <c r="H101" i="14"/>
  <c r="I100" i="14"/>
  <c r="H100" i="14"/>
  <c r="I99" i="14"/>
  <c r="H99" i="14"/>
  <c r="H98" i="14" s="1"/>
  <c r="G98" i="14"/>
  <c r="F98" i="14"/>
  <c r="E98" i="14"/>
  <c r="D98" i="14"/>
  <c r="I97" i="14"/>
  <c r="H97" i="14"/>
  <c r="I96" i="14"/>
  <c r="H96" i="14"/>
  <c r="I95" i="14"/>
  <c r="I94" i="14" s="1"/>
  <c r="H95" i="14"/>
  <c r="G94" i="14"/>
  <c r="F94" i="14"/>
  <c r="E94" i="14"/>
  <c r="D94" i="14"/>
  <c r="I93" i="14"/>
  <c r="H93" i="14"/>
  <c r="I92" i="14"/>
  <c r="H92" i="14"/>
  <c r="I91" i="14"/>
  <c r="H91" i="14"/>
  <c r="H90" i="14" s="1"/>
  <c r="G90" i="14"/>
  <c r="F90" i="14"/>
  <c r="E90" i="14"/>
  <c r="D90" i="14"/>
  <c r="I89" i="14"/>
  <c r="H89" i="14"/>
  <c r="I88" i="14"/>
  <c r="H88" i="14"/>
  <c r="H87" i="14" s="1"/>
  <c r="I87" i="14"/>
  <c r="G87" i="14"/>
  <c r="F87" i="14"/>
  <c r="E87" i="14"/>
  <c r="E86" i="14" s="1"/>
  <c r="D87" i="14"/>
  <c r="F86" i="14"/>
  <c r="I85" i="14"/>
  <c r="H85" i="14"/>
  <c r="I84" i="14"/>
  <c r="H84" i="14"/>
  <c r="I83" i="14"/>
  <c r="H83" i="14"/>
  <c r="I82" i="14"/>
  <c r="H82" i="14"/>
  <c r="H81" i="14" s="1"/>
  <c r="I81" i="14"/>
  <c r="G81" i="14"/>
  <c r="F81" i="14"/>
  <c r="E81" i="14"/>
  <c r="D81" i="14"/>
  <c r="I80" i="14"/>
  <c r="H80" i="14"/>
  <c r="I79" i="14"/>
  <c r="H79" i="14"/>
  <c r="I78" i="14"/>
  <c r="H78" i="14"/>
  <c r="H77" i="14" s="1"/>
  <c r="I77" i="14"/>
  <c r="G77" i="14"/>
  <c r="F77" i="14"/>
  <c r="E77" i="14"/>
  <c r="D77" i="14"/>
  <c r="I76" i="14"/>
  <c r="H76" i="14"/>
  <c r="I75" i="14"/>
  <c r="H75" i="14"/>
  <c r="I74" i="14"/>
  <c r="H74" i="14"/>
  <c r="I73" i="14"/>
  <c r="I72" i="14" s="1"/>
  <c r="H73" i="14"/>
  <c r="G72" i="14"/>
  <c r="F72" i="14"/>
  <c r="E72" i="14"/>
  <c r="D72" i="14"/>
  <c r="I71" i="14"/>
  <c r="H71" i="14"/>
  <c r="I70" i="14"/>
  <c r="H70" i="14"/>
  <c r="I69" i="14"/>
  <c r="H69" i="14"/>
  <c r="H68" i="14" s="1"/>
  <c r="G68" i="14"/>
  <c r="F68" i="14"/>
  <c r="E68" i="14"/>
  <c r="D68" i="14"/>
  <c r="D57" i="14" s="1"/>
  <c r="I67" i="14"/>
  <c r="H67" i="14"/>
  <c r="I66" i="14"/>
  <c r="H66" i="14"/>
  <c r="I65" i="14"/>
  <c r="H65" i="14"/>
  <c r="I64" i="14"/>
  <c r="H64" i="14"/>
  <c r="H63" i="14" s="1"/>
  <c r="I63" i="14"/>
  <c r="G63" i="14"/>
  <c r="F63" i="14"/>
  <c r="F57" i="14" s="1"/>
  <c r="E63" i="14"/>
  <c r="D63" i="14"/>
  <c r="I62" i="14"/>
  <c r="H62" i="14"/>
  <c r="I61" i="14"/>
  <c r="H61" i="14"/>
  <c r="I60" i="14"/>
  <c r="H60" i="14"/>
  <c r="I59" i="14"/>
  <c r="I58" i="14" s="1"/>
  <c r="H59" i="14"/>
  <c r="G58" i="14"/>
  <c r="E58" i="14"/>
  <c r="G57" i="14"/>
  <c r="I56" i="14"/>
  <c r="H56" i="14"/>
  <c r="I55" i="14"/>
  <c r="H55" i="14"/>
  <c r="I54" i="14"/>
  <c r="H54" i="14"/>
  <c r="I53" i="14"/>
  <c r="H53" i="14"/>
  <c r="I52" i="14"/>
  <c r="H52" i="14"/>
  <c r="I51" i="14"/>
  <c r="H51" i="14"/>
  <c r="I50" i="14"/>
  <c r="H50" i="14"/>
  <c r="G50" i="14"/>
  <c r="F50" i="14"/>
  <c r="E50" i="14"/>
  <c r="D50" i="14"/>
  <c r="I49" i="14"/>
  <c r="H49" i="14"/>
  <c r="I48" i="14"/>
  <c r="H48" i="14"/>
  <c r="I47" i="14"/>
  <c r="H47" i="14"/>
  <c r="I46" i="14"/>
  <c r="H46" i="14"/>
  <c r="I45" i="14"/>
  <c r="H45" i="14"/>
  <c r="I44" i="14"/>
  <c r="I43" i="14" s="1"/>
  <c r="H44" i="14"/>
  <c r="H43" i="14" s="1"/>
  <c r="G43" i="14"/>
  <c r="F43" i="14"/>
  <c r="E43" i="14"/>
  <c r="D43" i="14"/>
  <c r="I42" i="14"/>
  <c r="H42" i="14"/>
  <c r="I41" i="14"/>
  <c r="H41" i="14"/>
  <c r="I40" i="14"/>
  <c r="H40" i="14"/>
  <c r="I39" i="14"/>
  <c r="H39" i="14"/>
  <c r="I38" i="14"/>
  <c r="H38" i="14"/>
  <c r="I37" i="14"/>
  <c r="G37" i="14"/>
  <c r="G30" i="14" s="1"/>
  <c r="F37" i="14"/>
  <c r="E37" i="14"/>
  <c r="D37" i="14"/>
  <c r="I36" i="14"/>
  <c r="H36" i="14"/>
  <c r="I35" i="14"/>
  <c r="H35" i="14"/>
  <c r="I34" i="14"/>
  <c r="H34" i="14"/>
  <c r="I33" i="14"/>
  <c r="H33" i="14"/>
  <c r="I32" i="14"/>
  <c r="I31" i="14" s="1"/>
  <c r="I30" i="14" s="1"/>
  <c r="H32" i="14"/>
  <c r="G31" i="14"/>
  <c r="F31" i="14"/>
  <c r="F30" i="14" s="1"/>
  <c r="E31" i="14"/>
  <c r="D31" i="14"/>
  <c r="D30" i="14"/>
  <c r="I29" i="14"/>
  <c r="H29" i="14"/>
  <c r="I28" i="14"/>
  <c r="H28" i="14"/>
  <c r="I27" i="14"/>
  <c r="H27" i="14"/>
  <c r="I26" i="14"/>
  <c r="H26" i="14"/>
  <c r="I25" i="14"/>
  <c r="H25" i="14"/>
  <c r="I24" i="14"/>
  <c r="H24" i="14"/>
  <c r="I23" i="14"/>
  <c r="H23" i="14"/>
  <c r="I22" i="14"/>
  <c r="I21" i="14" s="1"/>
  <c r="H22" i="14"/>
  <c r="H21" i="14" s="1"/>
  <c r="G21" i="14"/>
  <c r="F21" i="14"/>
  <c r="E21" i="14"/>
  <c r="D21" i="14"/>
  <c r="I20" i="14"/>
  <c r="H20" i="14"/>
  <c r="I19" i="14"/>
  <c r="H19" i="14"/>
  <c r="I18" i="14"/>
  <c r="H18" i="14"/>
  <c r="I17" i="14"/>
  <c r="H17" i="14"/>
  <c r="I16" i="14"/>
  <c r="H16" i="14"/>
  <c r="I15" i="14"/>
  <c r="H15" i="14"/>
  <c r="I14" i="14"/>
  <c r="H14" i="14"/>
  <c r="H13" i="14" s="1"/>
  <c r="I13" i="14"/>
  <c r="G13" i="14"/>
  <c r="F13" i="14"/>
  <c r="E13" i="14"/>
  <c r="D13" i="14"/>
  <c r="O298" i="13"/>
  <c r="L298" i="13"/>
  <c r="I298" i="13"/>
  <c r="F298" i="13"/>
  <c r="C298" i="13" s="1"/>
  <c r="O297" i="13"/>
  <c r="L297" i="13"/>
  <c r="I297" i="13"/>
  <c r="F297" i="13"/>
  <c r="O296" i="13"/>
  <c r="L296" i="13"/>
  <c r="I296" i="13"/>
  <c r="C296" i="13" s="1"/>
  <c r="F296" i="13"/>
  <c r="O295" i="13"/>
  <c r="L295" i="13"/>
  <c r="I295" i="13"/>
  <c r="I290" i="13" s="1"/>
  <c r="F295" i="13"/>
  <c r="O294" i="13"/>
  <c r="L294" i="13"/>
  <c r="I294" i="13"/>
  <c r="C294" i="13" s="1"/>
  <c r="F294" i="13"/>
  <c r="O293" i="13"/>
  <c r="L293" i="13"/>
  <c r="I293" i="13"/>
  <c r="F293" i="13"/>
  <c r="O292" i="13"/>
  <c r="L292" i="13"/>
  <c r="I292" i="13"/>
  <c r="F292" i="13"/>
  <c r="O291" i="13"/>
  <c r="L291" i="13"/>
  <c r="L290" i="13" s="1"/>
  <c r="I291" i="13"/>
  <c r="F291" i="13"/>
  <c r="O290" i="13"/>
  <c r="N290" i="13"/>
  <c r="M290" i="13"/>
  <c r="K290" i="13"/>
  <c r="J290" i="13"/>
  <c r="H290" i="13"/>
  <c r="G290" i="13"/>
  <c r="F290" i="13"/>
  <c r="E290" i="13"/>
  <c r="D290" i="13"/>
  <c r="O285" i="13"/>
  <c r="L285" i="13"/>
  <c r="I285" i="13"/>
  <c r="F285" i="13"/>
  <c r="O284" i="13"/>
  <c r="L284" i="13"/>
  <c r="L283" i="13" s="1"/>
  <c r="I284" i="13"/>
  <c r="F284" i="13"/>
  <c r="O283" i="13"/>
  <c r="N283" i="13"/>
  <c r="M283" i="13"/>
  <c r="K283" i="13"/>
  <c r="J283" i="13"/>
  <c r="H283" i="13"/>
  <c r="G283" i="13"/>
  <c r="F283" i="13"/>
  <c r="E283" i="13"/>
  <c r="D283" i="13"/>
  <c r="O282" i="13"/>
  <c r="L282" i="13"/>
  <c r="I282" i="13"/>
  <c r="F282" i="13"/>
  <c r="O281" i="13"/>
  <c r="N281" i="13"/>
  <c r="M281" i="13"/>
  <c r="L281" i="13"/>
  <c r="K281" i="13"/>
  <c r="J281" i="13"/>
  <c r="I281" i="13"/>
  <c r="H281" i="13"/>
  <c r="G281" i="13"/>
  <c r="E281" i="13"/>
  <c r="D281" i="13"/>
  <c r="O280" i="13"/>
  <c r="L280" i="13"/>
  <c r="I280" i="13"/>
  <c r="F280" i="13"/>
  <c r="C280" i="13"/>
  <c r="O279" i="13"/>
  <c r="L279" i="13"/>
  <c r="I279" i="13"/>
  <c r="F279" i="13"/>
  <c r="C279" i="13" s="1"/>
  <c r="O278" i="13"/>
  <c r="L278" i="13"/>
  <c r="I278" i="13"/>
  <c r="F278" i="13"/>
  <c r="O277" i="13"/>
  <c r="L277" i="13"/>
  <c r="L276" i="13" s="1"/>
  <c r="I277" i="13"/>
  <c r="I276" i="13" s="1"/>
  <c r="F277" i="13"/>
  <c r="O276" i="13"/>
  <c r="N276" i="13"/>
  <c r="M276" i="13"/>
  <c r="K276" i="13"/>
  <c r="J276" i="13"/>
  <c r="H276" i="13"/>
  <c r="G276" i="13"/>
  <c r="E276" i="13"/>
  <c r="D276" i="13"/>
  <c r="O275" i="13"/>
  <c r="L275" i="13"/>
  <c r="I275" i="13"/>
  <c r="F275" i="13"/>
  <c r="O274" i="13"/>
  <c r="L274" i="13"/>
  <c r="I274" i="13"/>
  <c r="F274" i="13"/>
  <c r="O273" i="13"/>
  <c r="L273" i="13"/>
  <c r="L272" i="13" s="1"/>
  <c r="I273" i="13"/>
  <c r="I272" i="13" s="1"/>
  <c r="I270" i="13" s="1"/>
  <c r="I269" i="13" s="1"/>
  <c r="F273" i="13"/>
  <c r="O272" i="13"/>
  <c r="N272" i="13"/>
  <c r="M272" i="13"/>
  <c r="M270" i="13" s="1"/>
  <c r="M269" i="13" s="1"/>
  <c r="K272" i="13"/>
  <c r="J272" i="13"/>
  <c r="J270" i="13" s="1"/>
  <c r="J269" i="13" s="1"/>
  <c r="H272" i="13"/>
  <c r="H270" i="13" s="1"/>
  <c r="G272" i="13"/>
  <c r="G270" i="13" s="1"/>
  <c r="G269" i="13" s="1"/>
  <c r="F272" i="13"/>
  <c r="E272" i="13"/>
  <c r="D272" i="13"/>
  <c r="D270" i="13" s="1"/>
  <c r="O271" i="13"/>
  <c r="L271" i="13"/>
  <c r="I271" i="13"/>
  <c r="F271" i="13"/>
  <c r="N270" i="13"/>
  <c r="N269" i="13" s="1"/>
  <c r="E270" i="13"/>
  <c r="E269" i="13" s="1"/>
  <c r="H269" i="13"/>
  <c r="D269" i="13"/>
  <c r="O268" i="13"/>
  <c r="L268" i="13"/>
  <c r="I268" i="13"/>
  <c r="F268" i="13"/>
  <c r="O267" i="13"/>
  <c r="L267" i="13"/>
  <c r="I267" i="13"/>
  <c r="F267" i="13"/>
  <c r="C267" i="13" s="1"/>
  <c r="O266" i="13"/>
  <c r="L266" i="13"/>
  <c r="I266" i="13"/>
  <c r="F266" i="13"/>
  <c r="C266" i="13" s="1"/>
  <c r="O265" i="13"/>
  <c r="L265" i="13"/>
  <c r="L264" i="13" s="1"/>
  <c r="I265" i="13"/>
  <c r="I264" i="13" s="1"/>
  <c r="F265" i="13"/>
  <c r="O264" i="13"/>
  <c r="N264" i="13"/>
  <c r="M264" i="13"/>
  <c r="K264" i="13"/>
  <c r="J264" i="13"/>
  <c r="H264" i="13"/>
  <c r="G264" i="13"/>
  <c r="E264" i="13"/>
  <c r="D264" i="13"/>
  <c r="O263" i="13"/>
  <c r="L263" i="13"/>
  <c r="I263" i="13"/>
  <c r="F263" i="13"/>
  <c r="O262" i="13"/>
  <c r="O260" i="13" s="1"/>
  <c r="O259" i="13" s="1"/>
  <c r="L262" i="13"/>
  <c r="I262" i="13"/>
  <c r="F262" i="13"/>
  <c r="O261" i="13"/>
  <c r="L261" i="13"/>
  <c r="L260" i="13" s="1"/>
  <c r="I261" i="13"/>
  <c r="I260" i="13" s="1"/>
  <c r="F261" i="13"/>
  <c r="C261" i="13" s="1"/>
  <c r="N260" i="13"/>
  <c r="M260" i="13"/>
  <c r="K260" i="13"/>
  <c r="K259" i="13" s="1"/>
  <c r="K230" i="13" s="1"/>
  <c r="J260" i="13"/>
  <c r="H260" i="13"/>
  <c r="G260" i="13"/>
  <c r="E260" i="13"/>
  <c r="E259" i="13" s="1"/>
  <c r="D260" i="13"/>
  <c r="N259" i="13"/>
  <c r="J259" i="13"/>
  <c r="G259" i="13"/>
  <c r="D259" i="13"/>
  <c r="O258" i="13"/>
  <c r="L258" i="13"/>
  <c r="I258" i="13"/>
  <c r="F258" i="13"/>
  <c r="O257" i="13"/>
  <c r="L257" i="13"/>
  <c r="I257" i="13"/>
  <c r="F257" i="13"/>
  <c r="O256" i="13"/>
  <c r="L256" i="13"/>
  <c r="I256" i="13"/>
  <c r="C256" i="13" s="1"/>
  <c r="F256" i="13"/>
  <c r="O255" i="13"/>
  <c r="L255" i="13"/>
  <c r="I255" i="13"/>
  <c r="F255" i="13"/>
  <c r="O254" i="13"/>
  <c r="L254" i="13"/>
  <c r="I254" i="13"/>
  <c r="C254" i="13" s="1"/>
  <c r="F254" i="13"/>
  <c r="O253" i="13"/>
  <c r="L253" i="13"/>
  <c r="L252" i="13" s="1"/>
  <c r="L251" i="13" s="1"/>
  <c r="I253" i="13"/>
  <c r="F253" i="13"/>
  <c r="O252" i="13"/>
  <c r="O251" i="13" s="1"/>
  <c r="N252" i="13"/>
  <c r="N251" i="13" s="1"/>
  <c r="M252" i="13"/>
  <c r="K252" i="13"/>
  <c r="K251" i="13" s="1"/>
  <c r="J252" i="13"/>
  <c r="J251" i="13" s="1"/>
  <c r="H252" i="13"/>
  <c r="G252" i="13"/>
  <c r="F252" i="13"/>
  <c r="F251" i="13" s="1"/>
  <c r="E252" i="13"/>
  <c r="E251" i="13" s="1"/>
  <c r="E230" i="13" s="1"/>
  <c r="D252" i="13"/>
  <c r="M251" i="13"/>
  <c r="H251" i="13"/>
  <c r="G251" i="13"/>
  <c r="D251" i="13"/>
  <c r="O250" i="13"/>
  <c r="L250" i="13"/>
  <c r="I250" i="13"/>
  <c r="F250" i="13"/>
  <c r="C250" i="13" s="1"/>
  <c r="O249" i="13"/>
  <c r="L249" i="13"/>
  <c r="I249" i="13"/>
  <c r="F249" i="13"/>
  <c r="O248" i="13"/>
  <c r="L248" i="13"/>
  <c r="I248" i="13"/>
  <c r="C248" i="13" s="1"/>
  <c r="F248" i="13"/>
  <c r="O247" i="13"/>
  <c r="L247" i="13"/>
  <c r="L246" i="13" s="1"/>
  <c r="I247" i="13"/>
  <c r="I246" i="13" s="1"/>
  <c r="F247" i="13"/>
  <c r="O246" i="13"/>
  <c r="N246" i="13"/>
  <c r="M246" i="13"/>
  <c r="K246" i="13"/>
  <c r="J246" i="13"/>
  <c r="H246" i="13"/>
  <c r="G246" i="13"/>
  <c r="E246" i="13"/>
  <c r="D246" i="13"/>
  <c r="O245" i="13"/>
  <c r="L245" i="13"/>
  <c r="I245" i="13"/>
  <c r="F245" i="13"/>
  <c r="O244" i="13"/>
  <c r="L244" i="13"/>
  <c r="I244" i="13"/>
  <c r="F244" i="13"/>
  <c r="O243" i="13"/>
  <c r="L243" i="13"/>
  <c r="I243" i="13"/>
  <c r="F243" i="13"/>
  <c r="O242" i="13"/>
  <c r="O238" i="13" s="1"/>
  <c r="L242" i="13"/>
  <c r="I242" i="13"/>
  <c r="F242" i="13"/>
  <c r="C242" i="13"/>
  <c r="O241" i="13"/>
  <c r="L241" i="13"/>
  <c r="I241" i="13"/>
  <c r="F241" i="13"/>
  <c r="C241" i="13" s="1"/>
  <c r="O240" i="13"/>
  <c r="L240" i="13"/>
  <c r="I240" i="13"/>
  <c r="F240" i="13"/>
  <c r="O239" i="13"/>
  <c r="L239" i="13"/>
  <c r="L238" i="13" s="1"/>
  <c r="I239" i="13"/>
  <c r="I238" i="13" s="1"/>
  <c r="F239" i="13"/>
  <c r="F238" i="13" s="1"/>
  <c r="N238" i="13"/>
  <c r="M238" i="13"/>
  <c r="K238" i="13"/>
  <c r="K231" i="13" s="1"/>
  <c r="J238" i="13"/>
  <c r="H238" i="13"/>
  <c r="G238" i="13"/>
  <c r="E238" i="13"/>
  <c r="D238" i="13"/>
  <c r="O237" i="13"/>
  <c r="L237" i="13"/>
  <c r="I237" i="13"/>
  <c r="F237" i="13"/>
  <c r="O236" i="13"/>
  <c r="O235" i="13" s="1"/>
  <c r="L236" i="13"/>
  <c r="L235" i="13" s="1"/>
  <c r="I236" i="13"/>
  <c r="I235" i="13" s="1"/>
  <c r="F236" i="13"/>
  <c r="N235" i="13"/>
  <c r="N231" i="13" s="1"/>
  <c r="M235" i="13"/>
  <c r="K235" i="13"/>
  <c r="J235" i="13"/>
  <c r="H235" i="13"/>
  <c r="G235" i="13"/>
  <c r="F235" i="13"/>
  <c r="E235" i="13"/>
  <c r="E231" i="13" s="1"/>
  <c r="D235" i="13"/>
  <c r="O234" i="13"/>
  <c r="O233" i="13" s="1"/>
  <c r="L234" i="13"/>
  <c r="I234" i="13"/>
  <c r="I233" i="13" s="1"/>
  <c r="F234" i="13"/>
  <c r="N233" i="13"/>
  <c r="M233" i="13"/>
  <c r="L233" i="13"/>
  <c r="K233" i="13"/>
  <c r="J233" i="13"/>
  <c r="H233" i="13"/>
  <c r="G233" i="13"/>
  <c r="E233" i="13"/>
  <c r="D233" i="13"/>
  <c r="O232" i="13"/>
  <c r="L232" i="13"/>
  <c r="I232" i="13"/>
  <c r="F232" i="13"/>
  <c r="J231" i="13"/>
  <c r="J230" i="13" s="1"/>
  <c r="H231" i="13"/>
  <c r="D231" i="13"/>
  <c r="D230" i="13" s="1"/>
  <c r="O229" i="13"/>
  <c r="L229" i="13"/>
  <c r="I229" i="13"/>
  <c r="F229" i="13"/>
  <c r="O228" i="13"/>
  <c r="L228" i="13"/>
  <c r="L227" i="13" s="1"/>
  <c r="I228" i="13"/>
  <c r="F228" i="13"/>
  <c r="O227" i="13"/>
  <c r="N227" i="13"/>
  <c r="M227" i="13"/>
  <c r="K227" i="13"/>
  <c r="J227" i="13"/>
  <c r="H227" i="13"/>
  <c r="G227" i="13"/>
  <c r="F227" i="13"/>
  <c r="E227" i="13"/>
  <c r="D227" i="13"/>
  <c r="O226" i="13"/>
  <c r="L226" i="13"/>
  <c r="I226" i="13"/>
  <c r="F226" i="13"/>
  <c r="O225" i="13"/>
  <c r="L225" i="13"/>
  <c r="I225" i="13"/>
  <c r="F225" i="13"/>
  <c r="O224" i="13"/>
  <c r="L224" i="13"/>
  <c r="I224" i="13"/>
  <c r="F224" i="13"/>
  <c r="O223" i="13"/>
  <c r="L223" i="13"/>
  <c r="C223" i="13" s="1"/>
  <c r="I223" i="13"/>
  <c r="F223" i="13"/>
  <c r="O222" i="13"/>
  <c r="L222" i="13"/>
  <c r="I222" i="13"/>
  <c r="F222" i="13"/>
  <c r="O221" i="13"/>
  <c r="L221" i="13"/>
  <c r="I221" i="13"/>
  <c r="F221" i="13"/>
  <c r="O220" i="13"/>
  <c r="L220" i="13"/>
  <c r="I220" i="13"/>
  <c r="F220" i="13"/>
  <c r="O219" i="13"/>
  <c r="L219" i="13"/>
  <c r="I219" i="13"/>
  <c r="F219" i="13"/>
  <c r="C219" i="13"/>
  <c r="O218" i="13"/>
  <c r="L218" i="13"/>
  <c r="I218" i="13"/>
  <c r="F218" i="13"/>
  <c r="C218" i="13" s="1"/>
  <c r="O217" i="13"/>
  <c r="L217" i="13"/>
  <c r="I217" i="13"/>
  <c r="I216" i="13" s="1"/>
  <c r="F217" i="13"/>
  <c r="C217" i="13" s="1"/>
  <c r="N216" i="13"/>
  <c r="M216" i="13"/>
  <c r="K216" i="13"/>
  <c r="J216" i="13"/>
  <c r="H216" i="13"/>
  <c r="G216" i="13"/>
  <c r="E216" i="13"/>
  <c r="D216" i="13"/>
  <c r="O215" i="13"/>
  <c r="L215" i="13"/>
  <c r="I215" i="13"/>
  <c r="C215" i="13" s="1"/>
  <c r="F215" i="13"/>
  <c r="O214" i="13"/>
  <c r="L214" i="13"/>
  <c r="I214" i="13"/>
  <c r="F214" i="13"/>
  <c r="O213" i="13"/>
  <c r="L213" i="13"/>
  <c r="I213" i="13"/>
  <c r="F213" i="13"/>
  <c r="O212" i="13"/>
  <c r="L212" i="13"/>
  <c r="I212" i="13"/>
  <c r="F212" i="13"/>
  <c r="O211" i="13"/>
  <c r="L211" i="13"/>
  <c r="C211" i="13" s="1"/>
  <c r="I211" i="13"/>
  <c r="F211" i="13"/>
  <c r="O210" i="13"/>
  <c r="L210" i="13"/>
  <c r="I210" i="13"/>
  <c r="F210" i="13"/>
  <c r="O209" i="13"/>
  <c r="L209" i="13"/>
  <c r="I209" i="13"/>
  <c r="F209" i="13"/>
  <c r="O208" i="13"/>
  <c r="L208" i="13"/>
  <c r="I208" i="13"/>
  <c r="F208" i="13"/>
  <c r="O207" i="13"/>
  <c r="L207" i="13"/>
  <c r="I207" i="13"/>
  <c r="F207" i="13"/>
  <c r="C207" i="13"/>
  <c r="O206" i="13"/>
  <c r="L206" i="13"/>
  <c r="I206" i="13"/>
  <c r="I205" i="13" s="1"/>
  <c r="F206" i="13"/>
  <c r="F205" i="13" s="1"/>
  <c r="N205" i="13"/>
  <c r="M205" i="13"/>
  <c r="K205" i="13"/>
  <c r="J205" i="13"/>
  <c r="H205" i="13"/>
  <c r="H204" i="13" s="1"/>
  <c r="G205" i="13"/>
  <c r="E205" i="13"/>
  <c r="D205" i="13"/>
  <c r="D204" i="13" s="1"/>
  <c r="N204" i="13"/>
  <c r="J204" i="13"/>
  <c r="O203" i="13"/>
  <c r="L203" i="13"/>
  <c r="I203" i="13"/>
  <c r="F203" i="13"/>
  <c r="C203" i="13" s="1"/>
  <c r="O202" i="13"/>
  <c r="L202" i="13"/>
  <c r="I202" i="13"/>
  <c r="F202" i="13"/>
  <c r="O201" i="13"/>
  <c r="L201" i="13"/>
  <c r="I201" i="13"/>
  <c r="F201" i="13"/>
  <c r="O200" i="13"/>
  <c r="L200" i="13"/>
  <c r="I200" i="13"/>
  <c r="C200" i="13" s="1"/>
  <c r="F200" i="13"/>
  <c r="O199" i="13"/>
  <c r="O198" i="13" s="1"/>
  <c r="L199" i="13"/>
  <c r="I199" i="13"/>
  <c r="F199" i="13"/>
  <c r="N198" i="13"/>
  <c r="M198" i="13"/>
  <c r="L198" i="13"/>
  <c r="K198" i="13"/>
  <c r="K196" i="13" s="1"/>
  <c r="J198" i="13"/>
  <c r="H198" i="13"/>
  <c r="H196" i="13" s="1"/>
  <c r="H195" i="13" s="1"/>
  <c r="G198" i="13"/>
  <c r="G196" i="13" s="1"/>
  <c r="E198" i="13"/>
  <c r="E196" i="13" s="1"/>
  <c r="D198" i="13"/>
  <c r="D196" i="13" s="1"/>
  <c r="O197" i="13"/>
  <c r="L197" i="13"/>
  <c r="L196" i="13" s="1"/>
  <c r="I197" i="13"/>
  <c r="F197" i="13"/>
  <c r="N196" i="13"/>
  <c r="N195" i="13" s="1"/>
  <c r="M196" i="13"/>
  <c r="J196" i="13"/>
  <c r="O193" i="13"/>
  <c r="L193" i="13"/>
  <c r="L192" i="13" s="1"/>
  <c r="L191" i="13" s="1"/>
  <c r="I193" i="13"/>
  <c r="I192" i="13" s="1"/>
  <c r="I191" i="13" s="1"/>
  <c r="F193" i="13"/>
  <c r="O192" i="13"/>
  <c r="O191" i="13" s="1"/>
  <c r="N192" i="13"/>
  <c r="N191" i="13" s="1"/>
  <c r="M192" i="13"/>
  <c r="M191" i="13" s="1"/>
  <c r="K192" i="13"/>
  <c r="J192" i="13"/>
  <c r="J191" i="13" s="1"/>
  <c r="H192" i="13"/>
  <c r="H191" i="13" s="1"/>
  <c r="H187" i="13" s="1"/>
  <c r="G192" i="13"/>
  <c r="F192" i="13"/>
  <c r="E192" i="13"/>
  <c r="E191" i="13" s="1"/>
  <c r="D192" i="13"/>
  <c r="D191" i="13" s="1"/>
  <c r="D187" i="13" s="1"/>
  <c r="K191" i="13"/>
  <c r="G191" i="13"/>
  <c r="O190" i="13"/>
  <c r="L190" i="13"/>
  <c r="I190" i="13"/>
  <c r="F190" i="13"/>
  <c r="O189" i="13"/>
  <c r="L189" i="13"/>
  <c r="L188" i="13" s="1"/>
  <c r="L187" i="13" s="1"/>
  <c r="I189" i="13"/>
  <c r="I188" i="13" s="1"/>
  <c r="F189" i="13"/>
  <c r="N188" i="13"/>
  <c r="M188" i="13"/>
  <c r="M187" i="13" s="1"/>
  <c r="K188" i="13"/>
  <c r="J188" i="13"/>
  <c r="H188" i="13"/>
  <c r="G188" i="13"/>
  <c r="G187" i="13" s="1"/>
  <c r="F188" i="13"/>
  <c r="E188" i="13"/>
  <c r="D188" i="13"/>
  <c r="K187" i="13"/>
  <c r="O186" i="13"/>
  <c r="L186" i="13"/>
  <c r="I186" i="13"/>
  <c r="F186" i="13"/>
  <c r="O185" i="13"/>
  <c r="L185" i="13"/>
  <c r="L184" i="13" s="1"/>
  <c r="I185" i="13"/>
  <c r="I184" i="13" s="1"/>
  <c r="F185" i="13"/>
  <c r="N184" i="13"/>
  <c r="M184" i="13"/>
  <c r="K184" i="13"/>
  <c r="J184" i="13"/>
  <c r="H184" i="13"/>
  <c r="G184" i="13"/>
  <c r="F184" i="13"/>
  <c r="E184" i="13"/>
  <c r="D184" i="13"/>
  <c r="O183" i="13"/>
  <c r="O179" i="13" s="1"/>
  <c r="L183" i="13"/>
  <c r="I183" i="13"/>
  <c r="F183" i="13"/>
  <c r="C183" i="13"/>
  <c r="O182" i="13"/>
  <c r="L182" i="13"/>
  <c r="I182" i="13"/>
  <c r="F182" i="13"/>
  <c r="C182" i="13" s="1"/>
  <c r="O181" i="13"/>
  <c r="L181" i="13"/>
  <c r="I181" i="13"/>
  <c r="F181" i="13"/>
  <c r="C181" i="13" s="1"/>
  <c r="O180" i="13"/>
  <c r="L180" i="13"/>
  <c r="I180" i="13"/>
  <c r="F180" i="13"/>
  <c r="N179" i="13"/>
  <c r="M179" i="13"/>
  <c r="K179" i="13"/>
  <c r="J179" i="13"/>
  <c r="H179" i="13"/>
  <c r="G179" i="13"/>
  <c r="E179" i="13"/>
  <c r="E174" i="13" s="1"/>
  <c r="E173" i="13" s="1"/>
  <c r="D179" i="13"/>
  <c r="O178" i="13"/>
  <c r="L178" i="13"/>
  <c r="I178" i="13"/>
  <c r="F178" i="13"/>
  <c r="O177" i="13"/>
  <c r="L177" i="13"/>
  <c r="I177" i="13"/>
  <c r="F177" i="13"/>
  <c r="O176" i="13"/>
  <c r="L176" i="13"/>
  <c r="L175" i="13" s="1"/>
  <c r="I176" i="13"/>
  <c r="C176" i="13" s="1"/>
  <c r="F176" i="13"/>
  <c r="O175" i="13"/>
  <c r="N175" i="13"/>
  <c r="N174" i="13" s="1"/>
  <c r="M175" i="13"/>
  <c r="M174" i="13" s="1"/>
  <c r="M173" i="13" s="1"/>
  <c r="K175" i="13"/>
  <c r="J175" i="13"/>
  <c r="J174" i="13" s="1"/>
  <c r="J173" i="13" s="1"/>
  <c r="H175" i="13"/>
  <c r="G175" i="13"/>
  <c r="G174" i="13" s="1"/>
  <c r="E175" i="13"/>
  <c r="D175" i="13"/>
  <c r="H174" i="13"/>
  <c r="H173" i="13" s="1"/>
  <c r="D174" i="13"/>
  <c r="O172" i="13"/>
  <c r="L172" i="13"/>
  <c r="I172" i="13"/>
  <c r="C172" i="13" s="1"/>
  <c r="F172" i="13"/>
  <c r="O171" i="13"/>
  <c r="L171" i="13"/>
  <c r="I171" i="13"/>
  <c r="F171" i="13"/>
  <c r="O170" i="13"/>
  <c r="L170" i="13"/>
  <c r="I170" i="13"/>
  <c r="F170" i="13"/>
  <c r="O169" i="13"/>
  <c r="L169" i="13"/>
  <c r="I169" i="13"/>
  <c r="F169" i="13"/>
  <c r="O168" i="13"/>
  <c r="L168" i="13"/>
  <c r="I168" i="13"/>
  <c r="C168" i="13" s="1"/>
  <c r="F168" i="13"/>
  <c r="O167" i="13"/>
  <c r="O166" i="13" s="1"/>
  <c r="O165" i="13" s="1"/>
  <c r="L167" i="13"/>
  <c r="L166" i="13" s="1"/>
  <c r="L165" i="13" s="1"/>
  <c r="I167" i="13"/>
  <c r="C167" i="13" s="1"/>
  <c r="F167" i="13"/>
  <c r="F166" i="13" s="1"/>
  <c r="N166" i="13"/>
  <c r="M166" i="13"/>
  <c r="M165" i="13" s="1"/>
  <c r="K166" i="13"/>
  <c r="K165" i="13" s="1"/>
  <c r="J166" i="13"/>
  <c r="J165" i="13" s="1"/>
  <c r="H166" i="13"/>
  <c r="H165" i="13" s="1"/>
  <c r="G166" i="13"/>
  <c r="G165" i="13" s="1"/>
  <c r="E166" i="13"/>
  <c r="D166" i="13"/>
  <c r="D165" i="13" s="1"/>
  <c r="N165" i="13"/>
  <c r="E165" i="13"/>
  <c r="O164" i="13"/>
  <c r="L164" i="13"/>
  <c r="I164" i="13"/>
  <c r="F164" i="13"/>
  <c r="O163" i="13"/>
  <c r="L163" i="13"/>
  <c r="I163" i="13"/>
  <c r="F163" i="13"/>
  <c r="C163" i="13"/>
  <c r="O162" i="13"/>
  <c r="L162" i="13"/>
  <c r="I162" i="13"/>
  <c r="F162" i="13"/>
  <c r="C162" i="13" s="1"/>
  <c r="O161" i="13"/>
  <c r="L161" i="13"/>
  <c r="L160" i="13" s="1"/>
  <c r="I161" i="13"/>
  <c r="I160" i="13" s="1"/>
  <c r="F161" i="13"/>
  <c r="C161" i="13" s="1"/>
  <c r="N160" i="13"/>
  <c r="M160" i="13"/>
  <c r="K160" i="13"/>
  <c r="J160" i="13"/>
  <c r="H160" i="13"/>
  <c r="G160" i="13"/>
  <c r="E160" i="13"/>
  <c r="D160" i="13"/>
  <c r="O159" i="13"/>
  <c r="L159" i="13"/>
  <c r="I159" i="13"/>
  <c r="F159" i="13"/>
  <c r="O158" i="13"/>
  <c r="L158" i="13"/>
  <c r="I158" i="13"/>
  <c r="F158" i="13"/>
  <c r="O157" i="13"/>
  <c r="L157" i="13"/>
  <c r="I157" i="13"/>
  <c r="F157" i="13"/>
  <c r="O156" i="13"/>
  <c r="L156" i="13"/>
  <c r="I156" i="13"/>
  <c r="F156" i="13"/>
  <c r="O155" i="13"/>
  <c r="L155" i="13"/>
  <c r="C155" i="13" s="1"/>
  <c r="I155" i="13"/>
  <c r="F155" i="13"/>
  <c r="O154" i="13"/>
  <c r="L154" i="13"/>
  <c r="I154" i="13"/>
  <c r="F154" i="13"/>
  <c r="O153" i="13"/>
  <c r="L153" i="13"/>
  <c r="I153" i="13"/>
  <c r="F153" i="13"/>
  <c r="O152" i="13"/>
  <c r="L152" i="13"/>
  <c r="I152" i="13"/>
  <c r="I151" i="13" s="1"/>
  <c r="F152" i="13"/>
  <c r="N151" i="13"/>
  <c r="M151" i="13"/>
  <c r="K151" i="13"/>
  <c r="J151" i="13"/>
  <c r="H151" i="13"/>
  <c r="G151" i="13"/>
  <c r="E151" i="13"/>
  <c r="D151" i="13"/>
  <c r="O150" i="13"/>
  <c r="L150" i="13"/>
  <c r="I150" i="13"/>
  <c r="F150" i="13"/>
  <c r="O149" i="13"/>
  <c r="L149" i="13"/>
  <c r="I149" i="13"/>
  <c r="F149" i="13"/>
  <c r="O148" i="13"/>
  <c r="L148" i="13"/>
  <c r="I148" i="13"/>
  <c r="F148" i="13"/>
  <c r="O147" i="13"/>
  <c r="L147" i="13"/>
  <c r="I147" i="13"/>
  <c r="F147" i="13"/>
  <c r="C147" i="13"/>
  <c r="O146" i="13"/>
  <c r="L146" i="13"/>
  <c r="I146" i="13"/>
  <c r="F146" i="13"/>
  <c r="C146" i="13" s="1"/>
  <c r="O145" i="13"/>
  <c r="L145" i="13"/>
  <c r="I145" i="13"/>
  <c r="I144" i="13" s="1"/>
  <c r="F145" i="13"/>
  <c r="F144" i="13" s="1"/>
  <c r="N144" i="13"/>
  <c r="M144" i="13"/>
  <c r="K144" i="13"/>
  <c r="J144" i="13"/>
  <c r="H144" i="13"/>
  <c r="G144" i="13"/>
  <c r="E144" i="13"/>
  <c r="D144" i="13"/>
  <c r="O143" i="13"/>
  <c r="L143" i="13"/>
  <c r="I143" i="13"/>
  <c r="I141" i="13" s="1"/>
  <c r="F143" i="13"/>
  <c r="C143" i="13" s="1"/>
  <c r="O142" i="13"/>
  <c r="O141" i="13" s="1"/>
  <c r="L142" i="13"/>
  <c r="L141" i="13" s="1"/>
  <c r="I142" i="13"/>
  <c r="F142" i="13"/>
  <c r="N141" i="13"/>
  <c r="M141" i="13"/>
  <c r="K141" i="13"/>
  <c r="J141" i="13"/>
  <c r="H141" i="13"/>
  <c r="G141" i="13"/>
  <c r="E141" i="13"/>
  <c r="D141" i="13"/>
  <c r="O140" i="13"/>
  <c r="L140" i="13"/>
  <c r="I140" i="13"/>
  <c r="F140" i="13"/>
  <c r="O139" i="13"/>
  <c r="L139" i="13"/>
  <c r="I139" i="13"/>
  <c r="F139" i="13"/>
  <c r="O138" i="13"/>
  <c r="L138" i="13"/>
  <c r="I138" i="13"/>
  <c r="F138" i="13"/>
  <c r="O137" i="13"/>
  <c r="L137" i="13"/>
  <c r="I137" i="13"/>
  <c r="I136" i="13" s="1"/>
  <c r="F137" i="13"/>
  <c r="N136" i="13"/>
  <c r="M136" i="13"/>
  <c r="K136" i="13"/>
  <c r="K130" i="13" s="1"/>
  <c r="J136" i="13"/>
  <c r="H136" i="13"/>
  <c r="G136" i="13"/>
  <c r="E136" i="13"/>
  <c r="E130" i="13" s="1"/>
  <c r="D136" i="13"/>
  <c r="O135" i="13"/>
  <c r="L135" i="13"/>
  <c r="I135" i="13"/>
  <c r="C135" i="13" s="1"/>
  <c r="F135" i="13"/>
  <c r="O134" i="13"/>
  <c r="L134" i="13"/>
  <c r="I134" i="13"/>
  <c r="F134" i="13"/>
  <c r="O133" i="13"/>
  <c r="L133" i="13"/>
  <c r="I133" i="13"/>
  <c r="F133" i="13"/>
  <c r="O132" i="13"/>
  <c r="L132" i="13"/>
  <c r="L131" i="13" s="1"/>
  <c r="I132" i="13"/>
  <c r="F132" i="13"/>
  <c r="F131" i="13" s="1"/>
  <c r="N131" i="13"/>
  <c r="M131" i="13"/>
  <c r="K131" i="13"/>
  <c r="J131" i="13"/>
  <c r="H131" i="13"/>
  <c r="G131" i="13"/>
  <c r="G130" i="13" s="1"/>
  <c r="E131" i="13"/>
  <c r="D131" i="13"/>
  <c r="D130" i="13"/>
  <c r="O129" i="13"/>
  <c r="O128" i="13" s="1"/>
  <c r="L129" i="13"/>
  <c r="I129" i="13"/>
  <c r="F129" i="13"/>
  <c r="N128" i="13"/>
  <c r="M128" i="13"/>
  <c r="L128" i="13"/>
  <c r="K128" i="13"/>
  <c r="J128" i="13"/>
  <c r="I128" i="13"/>
  <c r="H128" i="13"/>
  <c r="G128" i="13"/>
  <c r="E128" i="13"/>
  <c r="D128" i="13"/>
  <c r="O127" i="13"/>
  <c r="L127" i="13"/>
  <c r="I127" i="13"/>
  <c r="F127" i="13"/>
  <c r="O126" i="13"/>
  <c r="L126" i="13"/>
  <c r="I126" i="13"/>
  <c r="F126" i="13"/>
  <c r="O125" i="13"/>
  <c r="L125" i="13"/>
  <c r="I125" i="13"/>
  <c r="F125" i="13"/>
  <c r="O124" i="13"/>
  <c r="L124" i="13"/>
  <c r="I124" i="13"/>
  <c r="F124" i="13"/>
  <c r="O123" i="13"/>
  <c r="O122" i="13" s="1"/>
  <c r="L123" i="13"/>
  <c r="L122" i="13" s="1"/>
  <c r="I123" i="13"/>
  <c r="F123" i="13"/>
  <c r="N122" i="13"/>
  <c r="M122" i="13"/>
  <c r="K122" i="13"/>
  <c r="J122" i="13"/>
  <c r="H122" i="13"/>
  <c r="G122" i="13"/>
  <c r="E122" i="13"/>
  <c r="D122" i="13"/>
  <c r="O121" i="13"/>
  <c r="L121" i="13"/>
  <c r="I121" i="13"/>
  <c r="F121" i="13"/>
  <c r="O120" i="13"/>
  <c r="O116" i="13" s="1"/>
  <c r="L120" i="13"/>
  <c r="I120" i="13"/>
  <c r="F120" i="13"/>
  <c r="C120" i="13"/>
  <c r="O119" i="13"/>
  <c r="L119" i="13"/>
  <c r="I119" i="13"/>
  <c r="F119" i="13"/>
  <c r="C119" i="13" s="1"/>
  <c r="O118" i="13"/>
  <c r="L118" i="13"/>
  <c r="I118" i="13"/>
  <c r="F118" i="13"/>
  <c r="O117" i="13"/>
  <c r="L117" i="13"/>
  <c r="L116" i="13" s="1"/>
  <c r="I117" i="13"/>
  <c r="F117" i="13"/>
  <c r="C117" i="13" s="1"/>
  <c r="N116" i="13"/>
  <c r="M116" i="13"/>
  <c r="K116" i="13"/>
  <c r="J116" i="13"/>
  <c r="H116" i="13"/>
  <c r="G116" i="13"/>
  <c r="E116" i="13"/>
  <c r="D116" i="13"/>
  <c r="O115" i="13"/>
  <c r="L115" i="13"/>
  <c r="I115" i="13"/>
  <c r="F115" i="13"/>
  <c r="O114" i="13"/>
  <c r="L114" i="13"/>
  <c r="I114" i="13"/>
  <c r="F114" i="13"/>
  <c r="O113" i="13"/>
  <c r="L113" i="13"/>
  <c r="L112" i="13" s="1"/>
  <c r="I113" i="13"/>
  <c r="F113" i="13"/>
  <c r="O112"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C108" i="13"/>
  <c r="O107" i="13"/>
  <c r="L107" i="13"/>
  <c r="I107" i="13"/>
  <c r="F107" i="13"/>
  <c r="C107" i="13" s="1"/>
  <c r="O106" i="13"/>
  <c r="L106" i="13"/>
  <c r="I106" i="13"/>
  <c r="F106" i="13"/>
  <c r="O105" i="13"/>
  <c r="L105" i="13"/>
  <c r="I105" i="13"/>
  <c r="F105" i="13"/>
  <c r="C105" i="13" s="1"/>
  <c r="O104" i="13"/>
  <c r="L104" i="13"/>
  <c r="I104" i="13"/>
  <c r="I103" i="13" s="1"/>
  <c r="F104" i="13"/>
  <c r="C104" i="13" s="1"/>
  <c r="N103" i="13"/>
  <c r="M103" i="13"/>
  <c r="L103" i="13"/>
  <c r="K103" i="13"/>
  <c r="J103" i="13"/>
  <c r="H103" i="13"/>
  <c r="G103" i="13"/>
  <c r="E103" i="13"/>
  <c r="D103" i="13"/>
  <c r="O102" i="13"/>
  <c r="L102" i="13"/>
  <c r="I102" i="13"/>
  <c r="F102" i="13"/>
  <c r="O101" i="13"/>
  <c r="L101" i="13"/>
  <c r="I101" i="13"/>
  <c r="F101" i="13"/>
  <c r="O100" i="13"/>
  <c r="L100" i="13"/>
  <c r="I100" i="13"/>
  <c r="F100" i="13"/>
  <c r="C100" i="13"/>
  <c r="O99" i="13"/>
  <c r="L99" i="13"/>
  <c r="I99" i="13"/>
  <c r="F99" i="13"/>
  <c r="O98" i="13"/>
  <c r="L98" i="13"/>
  <c r="I98" i="13"/>
  <c r="F98" i="13"/>
  <c r="O97" i="13"/>
  <c r="L97" i="13"/>
  <c r="I97" i="13"/>
  <c r="F97" i="13"/>
  <c r="C97" i="13" s="1"/>
  <c r="O96" i="13"/>
  <c r="L96" i="13"/>
  <c r="I96" i="13"/>
  <c r="I95" i="13" s="1"/>
  <c r="F96" i="13"/>
  <c r="C96" i="13" s="1"/>
  <c r="N95" i="13"/>
  <c r="M95" i="13"/>
  <c r="L95" i="13"/>
  <c r="K95" i="13"/>
  <c r="J95" i="13"/>
  <c r="H95" i="13"/>
  <c r="G95" i="13"/>
  <c r="E95" i="13"/>
  <c r="D95" i="13"/>
  <c r="O94" i="13"/>
  <c r="L94" i="13"/>
  <c r="I94" i="13"/>
  <c r="F94" i="13"/>
  <c r="O93" i="13"/>
  <c r="L93" i="13"/>
  <c r="I93" i="13"/>
  <c r="F93" i="13"/>
  <c r="O92" i="13"/>
  <c r="L92" i="13"/>
  <c r="I92" i="13"/>
  <c r="F92" i="13"/>
  <c r="O91" i="13"/>
  <c r="L91" i="13"/>
  <c r="I91" i="13"/>
  <c r="F91" i="13"/>
  <c r="O90" i="13"/>
  <c r="O89" i="13" s="1"/>
  <c r="L90" i="13"/>
  <c r="I90" i="13"/>
  <c r="F90" i="13"/>
  <c r="N89" i="13"/>
  <c r="M89" i="13"/>
  <c r="K89" i="13"/>
  <c r="J89" i="13"/>
  <c r="H89" i="13"/>
  <c r="H83" i="13" s="1"/>
  <c r="G89" i="13"/>
  <c r="F89" i="13"/>
  <c r="E89" i="13"/>
  <c r="D89" i="13"/>
  <c r="D83" i="13" s="1"/>
  <c r="O88" i="13"/>
  <c r="O84" i="13" s="1"/>
  <c r="L88" i="13"/>
  <c r="I88" i="13"/>
  <c r="F88" i="13"/>
  <c r="O87" i="13"/>
  <c r="L87" i="13"/>
  <c r="I87" i="13"/>
  <c r="F87" i="13"/>
  <c r="C87" i="13" s="1"/>
  <c r="O86" i="13"/>
  <c r="L86" i="13"/>
  <c r="I86" i="13"/>
  <c r="F86" i="13"/>
  <c r="O85" i="13"/>
  <c r="L85" i="13"/>
  <c r="L84" i="13" s="1"/>
  <c r="I85" i="13"/>
  <c r="F85" i="13"/>
  <c r="C85" i="13" s="1"/>
  <c r="N84" i="13"/>
  <c r="M84" i="13"/>
  <c r="K84" i="13"/>
  <c r="K83" i="13" s="1"/>
  <c r="J84" i="13"/>
  <c r="H84" i="13"/>
  <c r="G84" i="13"/>
  <c r="E84" i="13"/>
  <c r="D84" i="13"/>
  <c r="O82" i="13"/>
  <c r="L82" i="13"/>
  <c r="I82" i="13"/>
  <c r="F82" i="13"/>
  <c r="O81" i="13"/>
  <c r="L81" i="13"/>
  <c r="L80" i="13" s="1"/>
  <c r="I81" i="13"/>
  <c r="F81" i="13"/>
  <c r="C81" i="13" s="1"/>
  <c r="O80" i="13"/>
  <c r="N80" i="13"/>
  <c r="M80" i="13"/>
  <c r="K80" i="13"/>
  <c r="K76" i="13" s="1"/>
  <c r="J80" i="13"/>
  <c r="H80" i="13"/>
  <c r="G80" i="13"/>
  <c r="E80" i="13"/>
  <c r="D80" i="13"/>
  <c r="O79" i="13"/>
  <c r="L79" i="13"/>
  <c r="I79" i="13"/>
  <c r="F79" i="13"/>
  <c r="O78" i="13"/>
  <c r="O77" i="13" s="1"/>
  <c r="O76" i="13" s="1"/>
  <c r="L78" i="13"/>
  <c r="I78" i="13"/>
  <c r="C78" i="13" s="1"/>
  <c r="F78" i="13"/>
  <c r="N77" i="13"/>
  <c r="N76" i="13" s="1"/>
  <c r="M77" i="13"/>
  <c r="L77" i="13"/>
  <c r="K77" i="13"/>
  <c r="J77" i="13"/>
  <c r="J76" i="13" s="1"/>
  <c r="H77" i="13"/>
  <c r="H76" i="13" s="1"/>
  <c r="G77" i="13"/>
  <c r="G76" i="13" s="1"/>
  <c r="F77" i="13"/>
  <c r="E77" i="13"/>
  <c r="D77" i="13"/>
  <c r="D76" i="13" s="1"/>
  <c r="M76" i="13"/>
  <c r="E76" i="13"/>
  <c r="O74" i="13"/>
  <c r="L74" i="13"/>
  <c r="I74" i="13"/>
  <c r="F74" i="13"/>
  <c r="O73" i="13"/>
  <c r="L73" i="13"/>
  <c r="I73" i="13"/>
  <c r="F73" i="13"/>
  <c r="O72" i="13"/>
  <c r="L72" i="13"/>
  <c r="I72" i="13"/>
  <c r="F72" i="13"/>
  <c r="C72" i="13"/>
  <c r="O71" i="13"/>
  <c r="L71" i="13"/>
  <c r="I71" i="13"/>
  <c r="F71" i="13"/>
  <c r="C71" i="13" s="1"/>
  <c r="O70" i="13"/>
  <c r="L70" i="13"/>
  <c r="I70" i="13"/>
  <c r="F70" i="13"/>
  <c r="F69" i="13" s="1"/>
  <c r="F67" i="13" s="1"/>
  <c r="N69" i="13"/>
  <c r="N67" i="13" s="1"/>
  <c r="M69" i="13"/>
  <c r="K69" i="13"/>
  <c r="K67" i="13" s="1"/>
  <c r="J69" i="13"/>
  <c r="J67" i="13" s="1"/>
  <c r="H69" i="13"/>
  <c r="G69" i="13"/>
  <c r="G67" i="13" s="1"/>
  <c r="E69" i="13"/>
  <c r="E67" i="13" s="1"/>
  <c r="D69" i="13"/>
  <c r="O68" i="13"/>
  <c r="L68" i="13"/>
  <c r="I68" i="13"/>
  <c r="C68" i="13" s="1"/>
  <c r="F68" i="13"/>
  <c r="M67" i="13"/>
  <c r="H67" i="13"/>
  <c r="D67" i="13"/>
  <c r="O66" i="13"/>
  <c r="L66" i="13"/>
  <c r="I66" i="13"/>
  <c r="F66" i="13"/>
  <c r="O65" i="13"/>
  <c r="L65" i="13"/>
  <c r="I65" i="13"/>
  <c r="F65" i="13"/>
  <c r="O64" i="13"/>
  <c r="L64" i="13"/>
  <c r="C64" i="13" s="1"/>
  <c r="I64" i="13"/>
  <c r="F64" i="13"/>
  <c r="O63" i="13"/>
  <c r="L63" i="13"/>
  <c r="I63" i="13"/>
  <c r="F63" i="13"/>
  <c r="O62" i="13"/>
  <c r="L62" i="13"/>
  <c r="I62" i="13"/>
  <c r="F62" i="13"/>
  <c r="O61" i="13"/>
  <c r="L61" i="13"/>
  <c r="I61" i="13"/>
  <c r="F61" i="13"/>
  <c r="O60" i="13"/>
  <c r="O58" i="13" s="1"/>
  <c r="L60" i="13"/>
  <c r="I60" i="13"/>
  <c r="F60" i="13"/>
  <c r="C60" i="13"/>
  <c r="O59" i="13"/>
  <c r="L59" i="13"/>
  <c r="I59" i="13"/>
  <c r="I58" i="13" s="1"/>
  <c r="F59" i="13"/>
  <c r="F58" i="13" s="1"/>
  <c r="N58" i="13"/>
  <c r="M58" i="13"/>
  <c r="K58" i="13"/>
  <c r="J58" i="13"/>
  <c r="H58" i="13"/>
  <c r="G58" i="13"/>
  <c r="E58" i="13"/>
  <c r="O57" i="13"/>
  <c r="L57" i="13"/>
  <c r="I57" i="13"/>
  <c r="C57" i="13" s="1"/>
  <c r="F57" i="13"/>
  <c r="O56" i="13"/>
  <c r="L56" i="13"/>
  <c r="L55" i="13" s="1"/>
  <c r="I56" i="13"/>
  <c r="F56" i="13"/>
  <c r="O55" i="13"/>
  <c r="N55" i="13"/>
  <c r="M55" i="13"/>
  <c r="M54" i="13" s="1"/>
  <c r="M53" i="13" s="1"/>
  <c r="K55" i="13"/>
  <c r="K54" i="13" s="1"/>
  <c r="J55" i="13"/>
  <c r="H55" i="13"/>
  <c r="G55" i="13"/>
  <c r="G54" i="13" s="1"/>
  <c r="G53" i="13" s="1"/>
  <c r="E55" i="13"/>
  <c r="E54" i="13" s="1"/>
  <c r="D55" i="13"/>
  <c r="N54" i="13"/>
  <c r="J54" i="13"/>
  <c r="J53" i="13" s="1"/>
  <c r="H54" i="13"/>
  <c r="D54" i="13"/>
  <c r="D53" i="13" s="1"/>
  <c r="O47" i="13"/>
  <c r="C47" i="13" s="1"/>
  <c r="O46" i="13"/>
  <c r="O45" i="13" s="1"/>
  <c r="N45" i="13"/>
  <c r="M45" i="13"/>
  <c r="L44" i="13"/>
  <c r="L43" i="13" s="1"/>
  <c r="I44" i="13"/>
  <c r="I43" i="13" s="1"/>
  <c r="I20" i="13" s="1"/>
  <c r="F44" i="13"/>
  <c r="K43" i="13"/>
  <c r="J43" i="13"/>
  <c r="H43" i="13"/>
  <c r="G43" i="13"/>
  <c r="E43" i="13"/>
  <c r="D43" i="13"/>
  <c r="F42" i="13"/>
  <c r="F41" i="13" s="1"/>
  <c r="C41" i="13" s="1"/>
  <c r="E41" i="13"/>
  <c r="D41" i="13"/>
  <c r="L40" i="13"/>
  <c r="C40" i="13" s="1"/>
  <c r="L39" i="13"/>
  <c r="C39" i="13" s="1"/>
  <c r="L38" i="13"/>
  <c r="C38" i="13" s="1"/>
  <c r="L37" i="13"/>
  <c r="K36" i="13"/>
  <c r="J36" i="13"/>
  <c r="L35" i="13"/>
  <c r="C35" i="13" s="1"/>
  <c r="L34" i="13"/>
  <c r="L33" i="13" s="1"/>
  <c r="C33" i="13" s="1"/>
  <c r="K33" i="13"/>
  <c r="J33" i="13"/>
  <c r="L32" i="13"/>
  <c r="C32" i="13" s="1"/>
  <c r="L31" i="13"/>
  <c r="C31" i="13" s="1"/>
  <c r="K31" i="13"/>
  <c r="K26" i="13" s="1"/>
  <c r="K20" i="13" s="1"/>
  <c r="J31" i="13"/>
  <c r="L30" i="13"/>
  <c r="C30" i="13" s="1"/>
  <c r="L29" i="13"/>
  <c r="C29" i="13" s="1"/>
  <c r="L28" i="13"/>
  <c r="L27" i="13" s="1"/>
  <c r="K27" i="13"/>
  <c r="J27" i="13"/>
  <c r="J26" i="13"/>
  <c r="F25" i="13"/>
  <c r="C25" i="13" s="1"/>
  <c r="I24" i="13"/>
  <c r="F24" i="13"/>
  <c r="O23" i="13"/>
  <c r="L23" i="13"/>
  <c r="I23" i="13"/>
  <c r="F23" i="13"/>
  <c r="O22" i="13"/>
  <c r="O21" i="13" s="1"/>
  <c r="L22" i="13"/>
  <c r="I22" i="13"/>
  <c r="I21" i="13" s="1"/>
  <c r="F22" i="13"/>
  <c r="C22" i="13"/>
  <c r="N21" i="13"/>
  <c r="M21" i="13"/>
  <c r="M289" i="13" s="1"/>
  <c r="M288" i="13" s="1"/>
  <c r="L21" i="13"/>
  <c r="K21" i="13"/>
  <c r="K289" i="13" s="1"/>
  <c r="K288" i="13" s="1"/>
  <c r="J21" i="13"/>
  <c r="H21" i="13"/>
  <c r="G21" i="13"/>
  <c r="F21" i="13"/>
  <c r="F289" i="13" s="1"/>
  <c r="E21" i="13"/>
  <c r="E289" i="13" s="1"/>
  <c r="D21" i="13"/>
  <c r="M20" i="13"/>
  <c r="E20" i="13"/>
  <c r="O298" i="12"/>
  <c r="L298" i="12"/>
  <c r="I298" i="12"/>
  <c r="F298" i="12"/>
  <c r="O297" i="12"/>
  <c r="L297" i="12"/>
  <c r="I297" i="12"/>
  <c r="F297" i="12"/>
  <c r="C297" i="12" s="1"/>
  <c r="O296" i="12"/>
  <c r="L296" i="12"/>
  <c r="I296" i="12"/>
  <c r="F296" i="12"/>
  <c r="O295" i="12"/>
  <c r="L295" i="12"/>
  <c r="I295" i="12"/>
  <c r="F295" i="12"/>
  <c r="O294" i="12"/>
  <c r="L294" i="12"/>
  <c r="I294" i="12"/>
  <c r="F294" i="12"/>
  <c r="O293" i="12"/>
  <c r="L293" i="12"/>
  <c r="I293" i="12"/>
  <c r="F293" i="12"/>
  <c r="O292" i="12"/>
  <c r="L292" i="12"/>
  <c r="I292" i="12"/>
  <c r="F292" i="12"/>
  <c r="O291" i="12"/>
  <c r="O290" i="12" s="1"/>
  <c r="L291" i="12"/>
  <c r="C291" i="12" s="1"/>
  <c r="I291" i="12"/>
  <c r="F291" i="12"/>
  <c r="N290" i="12"/>
  <c r="M290" i="12"/>
  <c r="K290" i="12"/>
  <c r="J290" i="12"/>
  <c r="H290" i="12"/>
  <c r="G290" i="12"/>
  <c r="E290" i="12"/>
  <c r="D290" i="12"/>
  <c r="O285" i="12"/>
  <c r="L285" i="12"/>
  <c r="I285" i="12"/>
  <c r="F285" i="12"/>
  <c r="C285" i="12" s="1"/>
  <c r="O284" i="12"/>
  <c r="L284" i="12"/>
  <c r="L283" i="12" s="1"/>
  <c r="I284" i="12"/>
  <c r="I283" i="12" s="1"/>
  <c r="F284" i="12"/>
  <c r="O283" i="12"/>
  <c r="N283" i="12"/>
  <c r="M283" i="12"/>
  <c r="K283" i="12"/>
  <c r="J283" i="12"/>
  <c r="H283" i="12"/>
  <c r="G283" i="12"/>
  <c r="F283" i="12"/>
  <c r="E283" i="12"/>
  <c r="D283" i="12"/>
  <c r="O282" i="12"/>
  <c r="O281" i="12" s="1"/>
  <c r="L282" i="12"/>
  <c r="L281" i="12" s="1"/>
  <c r="I282" i="12"/>
  <c r="F282" i="12"/>
  <c r="F281" i="12" s="1"/>
  <c r="N281" i="12"/>
  <c r="M281" i="12"/>
  <c r="K281" i="12"/>
  <c r="J281" i="12"/>
  <c r="I281" i="12"/>
  <c r="H281" i="12"/>
  <c r="G281" i="12"/>
  <c r="G269" i="12" s="1"/>
  <c r="E281" i="12"/>
  <c r="D281" i="12"/>
  <c r="O280" i="12"/>
  <c r="L280" i="12"/>
  <c r="I280" i="12"/>
  <c r="F280" i="12"/>
  <c r="O279" i="12"/>
  <c r="L279" i="12"/>
  <c r="C279" i="12" s="1"/>
  <c r="I279" i="12"/>
  <c r="F279" i="12"/>
  <c r="O278" i="12"/>
  <c r="L278" i="12"/>
  <c r="I278" i="12"/>
  <c r="F278" i="12"/>
  <c r="O277" i="12"/>
  <c r="L277" i="12"/>
  <c r="I277" i="12"/>
  <c r="F277" i="12"/>
  <c r="N276" i="12"/>
  <c r="M276" i="12"/>
  <c r="K276" i="12"/>
  <c r="J276" i="12"/>
  <c r="I276" i="12"/>
  <c r="H276" i="12"/>
  <c r="G276" i="12"/>
  <c r="F276" i="12"/>
  <c r="E276" i="12"/>
  <c r="D276" i="12"/>
  <c r="O275" i="12"/>
  <c r="L275" i="12"/>
  <c r="I275" i="12"/>
  <c r="C275" i="12" s="1"/>
  <c r="F275" i="12"/>
  <c r="O274" i="12"/>
  <c r="L274" i="12"/>
  <c r="I274" i="12"/>
  <c r="C274" i="12" s="1"/>
  <c r="F274" i="12"/>
  <c r="O273" i="12"/>
  <c r="L273" i="12"/>
  <c r="L272" i="12" s="1"/>
  <c r="I273" i="12"/>
  <c r="F273" i="12"/>
  <c r="N272" i="12"/>
  <c r="M272" i="12"/>
  <c r="K272" i="12"/>
  <c r="J272" i="12"/>
  <c r="H272" i="12"/>
  <c r="H270" i="12" s="1"/>
  <c r="H269" i="12" s="1"/>
  <c r="G272" i="12"/>
  <c r="F272" i="12"/>
  <c r="E272" i="12"/>
  <c r="D272" i="12"/>
  <c r="O271" i="12"/>
  <c r="L271" i="12"/>
  <c r="I271" i="12"/>
  <c r="F271" i="12"/>
  <c r="K270" i="12"/>
  <c r="J270" i="12"/>
  <c r="J269" i="12" s="1"/>
  <c r="G270" i="12"/>
  <c r="D270" i="12"/>
  <c r="D269" i="12" s="1"/>
  <c r="O268" i="12"/>
  <c r="L268" i="12"/>
  <c r="I268" i="12"/>
  <c r="F268" i="12"/>
  <c r="C268" i="12" s="1"/>
  <c r="O267" i="12"/>
  <c r="L267" i="12"/>
  <c r="I267" i="12"/>
  <c r="F267" i="12"/>
  <c r="O266" i="12"/>
  <c r="L266" i="12"/>
  <c r="I266" i="12"/>
  <c r="F266" i="12"/>
  <c r="O265" i="12"/>
  <c r="L265" i="12"/>
  <c r="L264" i="12" s="1"/>
  <c r="I265" i="12"/>
  <c r="F265" i="12"/>
  <c r="O264" i="12"/>
  <c r="N264" i="12"/>
  <c r="N259" i="12" s="1"/>
  <c r="M264" i="12"/>
  <c r="K264" i="12"/>
  <c r="J264" i="12"/>
  <c r="J259" i="12" s="1"/>
  <c r="H264" i="12"/>
  <c r="G264" i="12"/>
  <c r="E264" i="12"/>
  <c r="D264" i="12"/>
  <c r="O263" i="12"/>
  <c r="L263" i="12"/>
  <c r="I263" i="12"/>
  <c r="F263" i="12"/>
  <c r="C263" i="12" s="1"/>
  <c r="O262" i="12"/>
  <c r="L262" i="12"/>
  <c r="I262" i="12"/>
  <c r="F262" i="12"/>
  <c r="O261" i="12"/>
  <c r="L261" i="12"/>
  <c r="L260" i="12" s="1"/>
  <c r="I261" i="12"/>
  <c r="F261" i="12"/>
  <c r="C261" i="12" s="1"/>
  <c r="O260" i="12"/>
  <c r="N260" i="12"/>
  <c r="M260" i="12"/>
  <c r="K260" i="12"/>
  <c r="K259" i="12" s="1"/>
  <c r="J260" i="12"/>
  <c r="H260" i="12"/>
  <c r="G260" i="12"/>
  <c r="G259" i="12" s="1"/>
  <c r="E260" i="12"/>
  <c r="E259" i="12" s="1"/>
  <c r="D260" i="12"/>
  <c r="M259" i="12"/>
  <c r="H259" i="12"/>
  <c r="O258" i="12"/>
  <c r="L258" i="12"/>
  <c r="I258" i="12"/>
  <c r="F258" i="12"/>
  <c r="O257" i="12"/>
  <c r="L257" i="12"/>
  <c r="C257" i="12" s="1"/>
  <c r="I257" i="12"/>
  <c r="F257" i="12"/>
  <c r="O256" i="12"/>
  <c r="L256" i="12"/>
  <c r="C256" i="12" s="1"/>
  <c r="I256" i="12"/>
  <c r="F256" i="12"/>
  <c r="O255" i="12"/>
  <c r="L255" i="12"/>
  <c r="I255" i="12"/>
  <c r="F255" i="12"/>
  <c r="O254" i="12"/>
  <c r="L254" i="12"/>
  <c r="I254" i="12"/>
  <c r="F254" i="12"/>
  <c r="O253" i="12"/>
  <c r="L253" i="12"/>
  <c r="I253" i="12"/>
  <c r="F253" i="12"/>
  <c r="F252" i="12" s="1"/>
  <c r="O252" i="12"/>
  <c r="O251" i="12" s="1"/>
  <c r="N252" i="12"/>
  <c r="M252" i="12"/>
  <c r="K252" i="12"/>
  <c r="K251" i="12" s="1"/>
  <c r="J252" i="12"/>
  <c r="I252" i="12"/>
  <c r="H252" i="12"/>
  <c r="G252" i="12"/>
  <c r="G251" i="12" s="1"/>
  <c r="E252" i="12"/>
  <c r="E251" i="12" s="1"/>
  <c r="D252" i="12"/>
  <c r="N251" i="12"/>
  <c r="M251" i="12"/>
  <c r="J251" i="12"/>
  <c r="I251" i="12"/>
  <c r="H251" i="12"/>
  <c r="D251" i="12"/>
  <c r="O250" i="12"/>
  <c r="L250" i="12"/>
  <c r="I250" i="12"/>
  <c r="F250" i="12"/>
  <c r="O249" i="12"/>
  <c r="L249" i="12"/>
  <c r="I249" i="12"/>
  <c r="F249" i="12"/>
  <c r="O248" i="12"/>
  <c r="L248" i="12"/>
  <c r="I248" i="12"/>
  <c r="F248" i="12"/>
  <c r="O247" i="12"/>
  <c r="L247" i="12"/>
  <c r="L246" i="12" s="1"/>
  <c r="I247" i="12"/>
  <c r="I246" i="12" s="1"/>
  <c r="F247" i="12"/>
  <c r="N246" i="12"/>
  <c r="M246" i="12"/>
  <c r="K246" i="12"/>
  <c r="J246" i="12"/>
  <c r="H246" i="12"/>
  <c r="G246" i="12"/>
  <c r="E246" i="12"/>
  <c r="D246" i="12"/>
  <c r="O245" i="12"/>
  <c r="L245" i="12"/>
  <c r="I245" i="12"/>
  <c r="F245" i="12"/>
  <c r="C245" i="12"/>
  <c r="O244" i="12"/>
  <c r="L244" i="12"/>
  <c r="I244" i="12"/>
  <c r="F244" i="12"/>
  <c r="C244" i="12" s="1"/>
  <c r="O243" i="12"/>
  <c r="L243" i="12"/>
  <c r="I243" i="12"/>
  <c r="F243" i="12"/>
  <c r="C243" i="12" s="1"/>
  <c r="O242" i="12"/>
  <c r="L242" i="12"/>
  <c r="I242" i="12"/>
  <c r="F242" i="12"/>
  <c r="O241" i="12"/>
  <c r="L241" i="12"/>
  <c r="I241" i="12"/>
  <c r="F241" i="12"/>
  <c r="O240" i="12"/>
  <c r="L240" i="12"/>
  <c r="I240" i="12"/>
  <c r="F240" i="12"/>
  <c r="O239" i="12"/>
  <c r="L239" i="12"/>
  <c r="L238" i="12" s="1"/>
  <c r="I239" i="12"/>
  <c r="I238" i="12" s="1"/>
  <c r="F239" i="12"/>
  <c r="N238" i="12"/>
  <c r="M238" i="12"/>
  <c r="K238" i="12"/>
  <c r="J238" i="12"/>
  <c r="H238" i="12"/>
  <c r="G238" i="12"/>
  <c r="E238" i="12"/>
  <c r="D238" i="12"/>
  <c r="O237" i="12"/>
  <c r="L237" i="12"/>
  <c r="I237" i="12"/>
  <c r="F237" i="12"/>
  <c r="C237" i="12"/>
  <c r="O236" i="12"/>
  <c r="L236" i="12"/>
  <c r="I236" i="12"/>
  <c r="I235" i="12" s="1"/>
  <c r="F236" i="12"/>
  <c r="F235" i="12" s="1"/>
  <c r="N235" i="12"/>
  <c r="M235" i="12"/>
  <c r="L235" i="12"/>
  <c r="K235" i="12"/>
  <c r="J235" i="12"/>
  <c r="H235" i="12"/>
  <c r="G235" i="12"/>
  <c r="E235" i="12"/>
  <c r="D235" i="12"/>
  <c r="O234" i="12"/>
  <c r="L234" i="12"/>
  <c r="L233" i="12" s="1"/>
  <c r="I234" i="12"/>
  <c r="F234" i="12"/>
  <c r="O233" i="12"/>
  <c r="N233" i="12"/>
  <c r="N231" i="12" s="1"/>
  <c r="N230" i="12" s="1"/>
  <c r="M233" i="12"/>
  <c r="K233" i="12"/>
  <c r="J233" i="12"/>
  <c r="J231" i="12" s="1"/>
  <c r="H233" i="12"/>
  <c r="G233" i="12"/>
  <c r="F233" i="12"/>
  <c r="E233" i="12"/>
  <c r="D233" i="12"/>
  <c r="D231" i="12" s="1"/>
  <c r="O232" i="12"/>
  <c r="L232" i="12"/>
  <c r="I232" i="12"/>
  <c r="F232" i="12"/>
  <c r="E231" i="12"/>
  <c r="O229" i="12"/>
  <c r="L229" i="12"/>
  <c r="C229" i="12" s="1"/>
  <c r="I229" i="12"/>
  <c r="F229" i="12"/>
  <c r="O228" i="12"/>
  <c r="O227" i="12" s="1"/>
  <c r="L228" i="12"/>
  <c r="I228" i="12"/>
  <c r="F228" i="12"/>
  <c r="F227" i="12" s="1"/>
  <c r="N227" i="12"/>
  <c r="M227" i="12"/>
  <c r="L227" i="12"/>
  <c r="K227" i="12"/>
  <c r="J227" i="12"/>
  <c r="I227" i="12"/>
  <c r="H227" i="12"/>
  <c r="G227" i="12"/>
  <c r="E227" i="12"/>
  <c r="D227" i="12"/>
  <c r="O226" i="12"/>
  <c r="L226" i="12"/>
  <c r="I226" i="12"/>
  <c r="C226" i="12" s="1"/>
  <c r="F226" i="12"/>
  <c r="O225" i="12"/>
  <c r="L225" i="12"/>
  <c r="I225" i="12"/>
  <c r="F225" i="12"/>
  <c r="C225" i="12" s="1"/>
  <c r="O224" i="12"/>
  <c r="L224" i="12"/>
  <c r="I224" i="12"/>
  <c r="F224" i="12"/>
  <c r="O223" i="12"/>
  <c r="L223" i="12"/>
  <c r="I223" i="12"/>
  <c r="F223" i="12"/>
  <c r="O222" i="12"/>
  <c r="L222" i="12"/>
  <c r="I222" i="12"/>
  <c r="F222" i="12"/>
  <c r="O221" i="12"/>
  <c r="L221" i="12"/>
  <c r="C221" i="12" s="1"/>
  <c r="I221" i="12"/>
  <c r="F221" i="12"/>
  <c r="O220" i="12"/>
  <c r="L220" i="12"/>
  <c r="I220" i="12"/>
  <c r="F220" i="12"/>
  <c r="O219" i="12"/>
  <c r="L219" i="12"/>
  <c r="I219" i="12"/>
  <c r="F219" i="12"/>
  <c r="O218" i="12"/>
  <c r="L218" i="12"/>
  <c r="I218" i="12"/>
  <c r="F218" i="12"/>
  <c r="O217" i="12"/>
  <c r="O216" i="12" s="1"/>
  <c r="L217" i="12"/>
  <c r="I217" i="12"/>
  <c r="F217" i="12"/>
  <c r="F216" i="12" s="1"/>
  <c r="C217" i="12"/>
  <c r="N216" i="12"/>
  <c r="M216" i="12"/>
  <c r="K216" i="12"/>
  <c r="J216" i="12"/>
  <c r="H216" i="12"/>
  <c r="G216" i="12"/>
  <c r="E216" i="12"/>
  <c r="D216" i="12"/>
  <c r="O215" i="12"/>
  <c r="L215" i="12"/>
  <c r="I215" i="12"/>
  <c r="F215" i="12"/>
  <c r="O214" i="12"/>
  <c r="L214" i="12"/>
  <c r="I214" i="12"/>
  <c r="C214" i="12" s="1"/>
  <c r="F214" i="12"/>
  <c r="O213" i="12"/>
  <c r="L213" i="12"/>
  <c r="I213" i="12"/>
  <c r="F213" i="12"/>
  <c r="C213" i="12" s="1"/>
  <c r="O212" i="12"/>
  <c r="L212" i="12"/>
  <c r="I212" i="12"/>
  <c r="F212" i="12"/>
  <c r="O211" i="12"/>
  <c r="L211" i="12"/>
  <c r="I211" i="12"/>
  <c r="F211" i="12"/>
  <c r="O210" i="12"/>
  <c r="L210" i="12"/>
  <c r="I210" i="12"/>
  <c r="F210" i="12"/>
  <c r="O209" i="12"/>
  <c r="O205" i="12" s="1"/>
  <c r="O204" i="12" s="1"/>
  <c r="L209" i="12"/>
  <c r="I209" i="12"/>
  <c r="F209" i="12"/>
  <c r="C209" i="12"/>
  <c r="O208" i="12"/>
  <c r="L208" i="12"/>
  <c r="I208" i="12"/>
  <c r="F208" i="12"/>
  <c r="C208" i="12" s="1"/>
  <c r="O207" i="12"/>
  <c r="L207" i="12"/>
  <c r="I207" i="12"/>
  <c r="F207" i="12"/>
  <c r="C207" i="12" s="1"/>
  <c r="O206" i="12"/>
  <c r="L206" i="12"/>
  <c r="I206" i="12"/>
  <c r="F206" i="12"/>
  <c r="N205" i="12"/>
  <c r="M205" i="12"/>
  <c r="K205" i="12"/>
  <c r="K204" i="12" s="1"/>
  <c r="J205" i="12"/>
  <c r="H205" i="12"/>
  <c r="H204" i="12" s="1"/>
  <c r="G205" i="12"/>
  <c r="E205" i="12"/>
  <c r="E204" i="12" s="1"/>
  <c r="D205" i="12"/>
  <c r="M204" i="12"/>
  <c r="D204" i="12"/>
  <c r="O203" i="12"/>
  <c r="L203" i="12"/>
  <c r="I203" i="12"/>
  <c r="F203" i="12"/>
  <c r="C203" i="12" s="1"/>
  <c r="O202" i="12"/>
  <c r="L202" i="12"/>
  <c r="I202" i="12"/>
  <c r="F202" i="12"/>
  <c r="O201" i="12"/>
  <c r="L201" i="12"/>
  <c r="I201" i="12"/>
  <c r="F201" i="12"/>
  <c r="C201" i="12" s="1"/>
  <c r="O200" i="12"/>
  <c r="L200" i="12"/>
  <c r="I200" i="12"/>
  <c r="F200" i="12"/>
  <c r="O199" i="12"/>
  <c r="L199" i="12"/>
  <c r="L198" i="12" s="1"/>
  <c r="I199" i="12"/>
  <c r="I198" i="12" s="1"/>
  <c r="I196" i="12" s="1"/>
  <c r="F199" i="12"/>
  <c r="N198" i="12"/>
  <c r="N196" i="12" s="1"/>
  <c r="M198" i="12"/>
  <c r="M196" i="12" s="1"/>
  <c r="M195" i="12" s="1"/>
  <c r="K198" i="12"/>
  <c r="J198" i="12"/>
  <c r="J196" i="12" s="1"/>
  <c r="H198" i="12"/>
  <c r="G198" i="12"/>
  <c r="G196" i="12" s="1"/>
  <c r="F198" i="12"/>
  <c r="E198" i="12"/>
  <c r="E196" i="12" s="1"/>
  <c r="D198" i="12"/>
  <c r="O197" i="12"/>
  <c r="L197" i="12"/>
  <c r="C197" i="12" s="1"/>
  <c r="I197" i="12"/>
  <c r="F197" i="12"/>
  <c r="K196" i="12"/>
  <c r="H196" i="12"/>
  <c r="D196" i="12"/>
  <c r="O193" i="12"/>
  <c r="O192" i="12" s="1"/>
  <c r="O191" i="12" s="1"/>
  <c r="L193" i="12"/>
  <c r="I193" i="12"/>
  <c r="F193" i="12"/>
  <c r="F192" i="12" s="1"/>
  <c r="C193" i="12"/>
  <c r="N192" i="12"/>
  <c r="M192" i="12"/>
  <c r="L192" i="12"/>
  <c r="L191" i="12" s="1"/>
  <c r="K192" i="12"/>
  <c r="K191" i="12" s="1"/>
  <c r="J192" i="12"/>
  <c r="I192" i="12"/>
  <c r="H192" i="12"/>
  <c r="H191" i="12" s="1"/>
  <c r="G192" i="12"/>
  <c r="G191" i="12" s="1"/>
  <c r="E192" i="12"/>
  <c r="D192" i="12"/>
  <c r="D191" i="12" s="1"/>
  <c r="N191" i="12"/>
  <c r="N187" i="12" s="1"/>
  <c r="M191" i="12"/>
  <c r="J191" i="12"/>
  <c r="I191" i="12"/>
  <c r="E191" i="12"/>
  <c r="O190" i="12"/>
  <c r="L190" i="12"/>
  <c r="I190" i="12"/>
  <c r="F190" i="12"/>
  <c r="O189" i="12"/>
  <c r="O188" i="12" s="1"/>
  <c r="O187" i="12" s="1"/>
  <c r="L189" i="12"/>
  <c r="I189" i="12"/>
  <c r="F189" i="12"/>
  <c r="F188" i="12" s="1"/>
  <c r="C189" i="12"/>
  <c r="N188" i="12"/>
  <c r="M188" i="12"/>
  <c r="L188" i="12"/>
  <c r="L187" i="12" s="1"/>
  <c r="K188" i="12"/>
  <c r="K187" i="12" s="1"/>
  <c r="J188" i="12"/>
  <c r="H188" i="12"/>
  <c r="G188" i="12"/>
  <c r="E188" i="12"/>
  <c r="E187" i="12" s="1"/>
  <c r="D188" i="12"/>
  <c r="M187" i="12"/>
  <c r="J187" i="12"/>
  <c r="O186" i="12"/>
  <c r="L186" i="12"/>
  <c r="I186" i="12"/>
  <c r="C186" i="12" s="1"/>
  <c r="F186" i="12"/>
  <c r="O185" i="12"/>
  <c r="O184" i="12" s="1"/>
  <c r="L185" i="12"/>
  <c r="L184" i="12" s="1"/>
  <c r="I185" i="12"/>
  <c r="F185" i="12"/>
  <c r="F184" i="12" s="1"/>
  <c r="N184" i="12"/>
  <c r="M184" i="12"/>
  <c r="K184" i="12"/>
  <c r="J184" i="12"/>
  <c r="H184" i="12"/>
  <c r="G184" i="12"/>
  <c r="E184" i="12"/>
  <c r="D184" i="12"/>
  <c r="O183" i="12"/>
  <c r="L183" i="12"/>
  <c r="I183" i="12"/>
  <c r="F183" i="12"/>
  <c r="O182" i="12"/>
  <c r="L182" i="12"/>
  <c r="I182" i="12"/>
  <c r="F182" i="12"/>
  <c r="O181" i="12"/>
  <c r="L181" i="12"/>
  <c r="I181" i="12"/>
  <c r="F181" i="12"/>
  <c r="C181" i="12"/>
  <c r="O180" i="12"/>
  <c r="L180" i="12"/>
  <c r="I180" i="12"/>
  <c r="I179" i="12" s="1"/>
  <c r="F180" i="12"/>
  <c r="F179" i="12" s="1"/>
  <c r="N179" i="12"/>
  <c r="M179" i="12"/>
  <c r="K179" i="12"/>
  <c r="K174" i="12" s="1"/>
  <c r="J179" i="12"/>
  <c r="J174" i="12" s="1"/>
  <c r="J173" i="12" s="1"/>
  <c r="H179" i="12"/>
  <c r="G179" i="12"/>
  <c r="G174" i="12" s="1"/>
  <c r="G173" i="12" s="1"/>
  <c r="E179" i="12"/>
  <c r="D179" i="12"/>
  <c r="O178" i="12"/>
  <c r="L178" i="12"/>
  <c r="I178" i="12"/>
  <c r="F178" i="12"/>
  <c r="O177" i="12"/>
  <c r="L177" i="12"/>
  <c r="I177" i="12"/>
  <c r="F177" i="12"/>
  <c r="O176" i="12"/>
  <c r="O175" i="12" s="1"/>
  <c r="L176" i="12"/>
  <c r="I176" i="12"/>
  <c r="F176" i="12"/>
  <c r="F175" i="12" s="1"/>
  <c r="N175" i="12"/>
  <c r="M175" i="12"/>
  <c r="M174" i="12" s="1"/>
  <c r="M173" i="12" s="1"/>
  <c r="K175" i="12"/>
  <c r="J175" i="12"/>
  <c r="I175" i="12"/>
  <c r="I174" i="12" s="1"/>
  <c r="H175" i="12"/>
  <c r="H174" i="12" s="1"/>
  <c r="H173" i="12" s="1"/>
  <c r="G175" i="12"/>
  <c r="E175" i="12"/>
  <c r="D175" i="12"/>
  <c r="D174" i="12" s="1"/>
  <c r="D173" i="12" s="1"/>
  <c r="N174" i="12"/>
  <c r="N173" i="12" s="1"/>
  <c r="K173" i="12"/>
  <c r="O172" i="12"/>
  <c r="L172" i="12"/>
  <c r="I172" i="12"/>
  <c r="F172" i="12"/>
  <c r="O171" i="12"/>
  <c r="L171" i="12"/>
  <c r="I171" i="12"/>
  <c r="F171" i="12"/>
  <c r="O170" i="12"/>
  <c r="L170" i="12"/>
  <c r="I170" i="12"/>
  <c r="F170" i="12"/>
  <c r="O169" i="12"/>
  <c r="L169" i="12"/>
  <c r="C169" i="12" s="1"/>
  <c r="I169" i="12"/>
  <c r="F169" i="12"/>
  <c r="O168" i="12"/>
  <c r="L168" i="12"/>
  <c r="I168" i="12"/>
  <c r="F168" i="12"/>
  <c r="O167" i="12"/>
  <c r="L167" i="12"/>
  <c r="I167" i="12"/>
  <c r="I166" i="12" s="1"/>
  <c r="I165" i="12" s="1"/>
  <c r="F167" i="12"/>
  <c r="N166" i="12"/>
  <c r="N165" i="12" s="1"/>
  <c r="M166" i="12"/>
  <c r="M165" i="12" s="1"/>
  <c r="K166" i="12"/>
  <c r="J166" i="12"/>
  <c r="J165" i="12" s="1"/>
  <c r="H166" i="12"/>
  <c r="H165" i="12" s="1"/>
  <c r="G166" i="12"/>
  <c r="E166" i="12"/>
  <c r="E165" i="12" s="1"/>
  <c r="D166" i="12"/>
  <c r="K165" i="12"/>
  <c r="G165" i="12"/>
  <c r="D165" i="12"/>
  <c r="O164" i="12"/>
  <c r="L164" i="12"/>
  <c r="I164" i="12"/>
  <c r="F164" i="12"/>
  <c r="O163" i="12"/>
  <c r="L163" i="12"/>
  <c r="I163" i="12"/>
  <c r="F163" i="12"/>
  <c r="O162" i="12"/>
  <c r="L162" i="12"/>
  <c r="I162" i="12"/>
  <c r="F162" i="12"/>
  <c r="O161" i="12"/>
  <c r="O160" i="12" s="1"/>
  <c r="L161" i="12"/>
  <c r="I161" i="12"/>
  <c r="F161" i="12"/>
  <c r="F160" i="12" s="1"/>
  <c r="C161" i="12"/>
  <c r="N160" i="12"/>
  <c r="M160" i="12"/>
  <c r="L160" i="12"/>
  <c r="K160" i="12"/>
  <c r="K130" i="12" s="1"/>
  <c r="J160" i="12"/>
  <c r="H160" i="12"/>
  <c r="G160" i="12"/>
  <c r="E160" i="12"/>
  <c r="D160" i="12"/>
  <c r="O159" i="12"/>
  <c r="L159" i="12"/>
  <c r="I159" i="12"/>
  <c r="F159" i="12"/>
  <c r="O158" i="12"/>
  <c r="L158" i="12"/>
  <c r="I158" i="12"/>
  <c r="F158" i="12"/>
  <c r="O157" i="12"/>
  <c r="L157" i="12"/>
  <c r="I157" i="12"/>
  <c r="F157" i="12"/>
  <c r="O156" i="12"/>
  <c r="L156" i="12"/>
  <c r="I156" i="12"/>
  <c r="C156" i="12" s="1"/>
  <c r="F156" i="12"/>
  <c r="O155" i="12"/>
  <c r="L155" i="12"/>
  <c r="I155" i="12"/>
  <c r="F155" i="12"/>
  <c r="O154" i="12"/>
  <c r="L154" i="12"/>
  <c r="I154" i="12"/>
  <c r="F154" i="12"/>
  <c r="O153" i="12"/>
  <c r="L153" i="12"/>
  <c r="C153" i="12" s="1"/>
  <c r="I153" i="12"/>
  <c r="F153" i="12"/>
  <c r="O152" i="12"/>
  <c r="L152" i="12"/>
  <c r="C152" i="12" s="1"/>
  <c r="I152" i="12"/>
  <c r="F152" i="12"/>
  <c r="N151" i="12"/>
  <c r="M151" i="12"/>
  <c r="K151" i="12"/>
  <c r="J151" i="12"/>
  <c r="I151" i="12"/>
  <c r="H151" i="12"/>
  <c r="G151" i="12"/>
  <c r="E151" i="12"/>
  <c r="D151" i="12"/>
  <c r="O150" i="12"/>
  <c r="L150" i="12"/>
  <c r="I150" i="12"/>
  <c r="F150" i="12"/>
  <c r="O149" i="12"/>
  <c r="L149" i="12"/>
  <c r="I149" i="12"/>
  <c r="F149" i="12"/>
  <c r="O148" i="12"/>
  <c r="L148" i="12"/>
  <c r="I148" i="12"/>
  <c r="F148" i="12"/>
  <c r="C148" i="12" s="1"/>
  <c r="O147" i="12"/>
  <c r="L147" i="12"/>
  <c r="I147" i="12"/>
  <c r="F147" i="12"/>
  <c r="O146" i="12"/>
  <c r="L146" i="12"/>
  <c r="I146" i="12"/>
  <c r="F146" i="12"/>
  <c r="O145" i="12"/>
  <c r="L145" i="12"/>
  <c r="I145" i="12"/>
  <c r="F145" i="12"/>
  <c r="O144" i="12"/>
  <c r="N144" i="12"/>
  <c r="M144" i="12"/>
  <c r="K144" i="12"/>
  <c r="J144" i="12"/>
  <c r="H144" i="12"/>
  <c r="G144" i="12"/>
  <c r="E144" i="12"/>
  <c r="D144" i="12"/>
  <c r="O143" i="12"/>
  <c r="L143" i="12"/>
  <c r="I143" i="12"/>
  <c r="F143" i="12"/>
  <c r="O142" i="12"/>
  <c r="L142" i="12"/>
  <c r="C142" i="12" s="1"/>
  <c r="I142" i="12"/>
  <c r="I141" i="12" s="1"/>
  <c r="F142" i="12"/>
  <c r="O141" i="12"/>
  <c r="N141" i="12"/>
  <c r="M141" i="12"/>
  <c r="K141" i="12"/>
  <c r="J141" i="12"/>
  <c r="H141" i="12"/>
  <c r="G141" i="12"/>
  <c r="F141" i="12"/>
  <c r="E141" i="12"/>
  <c r="D141" i="12"/>
  <c r="O140" i="12"/>
  <c r="L140" i="12"/>
  <c r="I140" i="12"/>
  <c r="F140" i="12"/>
  <c r="C140" i="12" s="1"/>
  <c r="O139" i="12"/>
  <c r="L139" i="12"/>
  <c r="I139" i="12"/>
  <c r="F139" i="12"/>
  <c r="O138" i="12"/>
  <c r="L138" i="12"/>
  <c r="I138" i="12"/>
  <c r="C138" i="12" s="1"/>
  <c r="F138" i="12"/>
  <c r="O137" i="12"/>
  <c r="L137" i="12"/>
  <c r="I137" i="12"/>
  <c r="F137" i="12"/>
  <c r="O136" i="12"/>
  <c r="N136" i="12"/>
  <c r="M136" i="12"/>
  <c r="K136" i="12"/>
  <c r="J136" i="12"/>
  <c r="H136" i="12"/>
  <c r="G136" i="12"/>
  <c r="E136" i="12"/>
  <c r="D136" i="12"/>
  <c r="O135" i="12"/>
  <c r="L135" i="12"/>
  <c r="I135" i="12"/>
  <c r="F135" i="12"/>
  <c r="O134" i="12"/>
  <c r="L134" i="12"/>
  <c r="C134" i="12" s="1"/>
  <c r="I134" i="12"/>
  <c r="F134" i="12"/>
  <c r="O133" i="12"/>
  <c r="L133" i="12"/>
  <c r="L131" i="12" s="1"/>
  <c r="I133" i="12"/>
  <c r="F133" i="12"/>
  <c r="O132" i="12"/>
  <c r="L132" i="12"/>
  <c r="I132" i="12"/>
  <c r="I131" i="12" s="1"/>
  <c r="F132" i="12"/>
  <c r="F131" i="12" s="1"/>
  <c r="N131" i="12"/>
  <c r="N130" i="12" s="1"/>
  <c r="M131" i="12"/>
  <c r="K131" i="12"/>
  <c r="J131" i="12"/>
  <c r="J130" i="12" s="1"/>
  <c r="H131" i="12"/>
  <c r="G131" i="12"/>
  <c r="E131" i="12"/>
  <c r="E130" i="12" s="1"/>
  <c r="D131" i="12"/>
  <c r="G130" i="12"/>
  <c r="O129" i="12"/>
  <c r="L129" i="12"/>
  <c r="I129" i="12"/>
  <c r="I128" i="12" s="1"/>
  <c r="F129" i="12"/>
  <c r="F128" i="12" s="1"/>
  <c r="O128" i="12"/>
  <c r="N128" i="12"/>
  <c r="M128" i="12"/>
  <c r="K128" i="12"/>
  <c r="J128" i="12"/>
  <c r="H128" i="12"/>
  <c r="G128" i="12"/>
  <c r="E128" i="12"/>
  <c r="D128" i="12"/>
  <c r="O127" i="12"/>
  <c r="L127" i="12"/>
  <c r="I127" i="12"/>
  <c r="F127" i="12"/>
  <c r="O126" i="12"/>
  <c r="L126" i="12"/>
  <c r="C126" i="12" s="1"/>
  <c r="I126" i="12"/>
  <c r="F126" i="12"/>
  <c r="O125" i="12"/>
  <c r="L125" i="12"/>
  <c r="I125" i="12"/>
  <c r="F125" i="12"/>
  <c r="O124" i="12"/>
  <c r="L124" i="12"/>
  <c r="I124" i="12"/>
  <c r="F124" i="12"/>
  <c r="O123" i="12"/>
  <c r="L123" i="12"/>
  <c r="I123" i="12"/>
  <c r="F123" i="12"/>
  <c r="N122" i="12"/>
  <c r="M122" i="12"/>
  <c r="K122" i="12"/>
  <c r="J122" i="12"/>
  <c r="I122" i="12"/>
  <c r="H122" i="12"/>
  <c r="G122" i="12"/>
  <c r="E122" i="12"/>
  <c r="D122" i="12"/>
  <c r="O121" i="12"/>
  <c r="L121" i="12"/>
  <c r="I121" i="12"/>
  <c r="F121" i="12"/>
  <c r="O120" i="12"/>
  <c r="L120" i="12"/>
  <c r="I120" i="12"/>
  <c r="F120" i="12"/>
  <c r="C120" i="12" s="1"/>
  <c r="O119" i="12"/>
  <c r="L119" i="12"/>
  <c r="I119" i="12"/>
  <c r="F119" i="12"/>
  <c r="O118" i="12"/>
  <c r="L118" i="12"/>
  <c r="I118" i="12"/>
  <c r="C118" i="12" s="1"/>
  <c r="F118" i="12"/>
  <c r="O117" i="12"/>
  <c r="L117" i="12"/>
  <c r="I117" i="12"/>
  <c r="F117" i="12"/>
  <c r="N116" i="12"/>
  <c r="M116" i="12"/>
  <c r="K116" i="12"/>
  <c r="J116" i="12"/>
  <c r="H116" i="12"/>
  <c r="G116" i="12"/>
  <c r="E116" i="12"/>
  <c r="D116" i="12"/>
  <c r="O115" i="12"/>
  <c r="L115" i="12"/>
  <c r="I115" i="12"/>
  <c r="F115" i="12"/>
  <c r="O114" i="12"/>
  <c r="L114" i="12"/>
  <c r="I114" i="12"/>
  <c r="F114" i="12"/>
  <c r="O113" i="12"/>
  <c r="O112" i="12" s="1"/>
  <c r="L113" i="12"/>
  <c r="L112" i="12" s="1"/>
  <c r="I113" i="12"/>
  <c r="C113" i="12" s="1"/>
  <c r="F113" i="12"/>
  <c r="F112" i="12" s="1"/>
  <c r="N112" i="12"/>
  <c r="M112" i="12"/>
  <c r="K112" i="12"/>
  <c r="J112" i="12"/>
  <c r="I112" i="12"/>
  <c r="H112" i="12"/>
  <c r="G112" i="12"/>
  <c r="E112" i="12"/>
  <c r="D112" i="12"/>
  <c r="O111" i="12"/>
  <c r="L111" i="12"/>
  <c r="I111" i="12"/>
  <c r="F111" i="12"/>
  <c r="C111" i="12" s="1"/>
  <c r="O110" i="12"/>
  <c r="L110" i="12"/>
  <c r="I110" i="12"/>
  <c r="F110" i="12"/>
  <c r="O109" i="12"/>
  <c r="L109" i="12"/>
  <c r="I109" i="12"/>
  <c r="F109" i="12"/>
  <c r="O108" i="12"/>
  <c r="L108" i="12"/>
  <c r="I108" i="12"/>
  <c r="F108" i="12"/>
  <c r="C108" i="12" s="1"/>
  <c r="O107" i="12"/>
  <c r="L107" i="12"/>
  <c r="I107" i="12"/>
  <c r="F107" i="12"/>
  <c r="O106" i="12"/>
  <c r="L106" i="12"/>
  <c r="I106" i="12"/>
  <c r="C106" i="12" s="1"/>
  <c r="F106" i="12"/>
  <c r="O105" i="12"/>
  <c r="L105" i="12"/>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C100" i="12"/>
  <c r="O99" i="12"/>
  <c r="L99" i="12"/>
  <c r="I99" i="12"/>
  <c r="F99" i="12"/>
  <c r="C99" i="12" s="1"/>
  <c r="O98" i="12"/>
  <c r="L98" i="12"/>
  <c r="I98" i="12"/>
  <c r="F98" i="12"/>
  <c r="O97" i="12"/>
  <c r="L97" i="12"/>
  <c r="I97" i="12"/>
  <c r="F97" i="12"/>
  <c r="O96" i="12"/>
  <c r="L96" i="12"/>
  <c r="I96" i="12"/>
  <c r="F96" i="12"/>
  <c r="C96" i="12" s="1"/>
  <c r="N95" i="12"/>
  <c r="M95" i="12"/>
  <c r="K95" i="12"/>
  <c r="J95" i="12"/>
  <c r="H95" i="12"/>
  <c r="G95" i="12"/>
  <c r="F95" i="12"/>
  <c r="E95" i="12"/>
  <c r="D95" i="12"/>
  <c r="O94" i="12"/>
  <c r="L94" i="12"/>
  <c r="C94" i="12" s="1"/>
  <c r="I94" i="12"/>
  <c r="F94" i="12"/>
  <c r="O93" i="12"/>
  <c r="L93" i="12"/>
  <c r="C93" i="12" s="1"/>
  <c r="I93" i="12"/>
  <c r="F93" i="12"/>
  <c r="O92" i="12"/>
  <c r="L92" i="12"/>
  <c r="I92" i="12"/>
  <c r="F92" i="12"/>
  <c r="O91" i="12"/>
  <c r="L91" i="12"/>
  <c r="I91" i="12"/>
  <c r="F91" i="12"/>
  <c r="O90" i="12"/>
  <c r="L90" i="12"/>
  <c r="I90" i="12"/>
  <c r="I89" i="12" s="1"/>
  <c r="F90" i="12"/>
  <c r="N89" i="12"/>
  <c r="N83" i="12" s="1"/>
  <c r="M89" i="12"/>
  <c r="K89" i="12"/>
  <c r="J89" i="12"/>
  <c r="J83" i="12" s="1"/>
  <c r="H89" i="12"/>
  <c r="G89" i="12"/>
  <c r="E89" i="12"/>
  <c r="D89" i="12"/>
  <c r="O88" i="12"/>
  <c r="L88" i="12"/>
  <c r="I88" i="12"/>
  <c r="F88" i="12"/>
  <c r="C88" i="12"/>
  <c r="O87" i="12"/>
  <c r="L87" i="12"/>
  <c r="I87" i="12"/>
  <c r="F87" i="12"/>
  <c r="C87" i="12" s="1"/>
  <c r="O86" i="12"/>
  <c r="L86" i="12"/>
  <c r="I86" i="12"/>
  <c r="F86" i="12"/>
  <c r="C86" i="12" s="1"/>
  <c r="O85" i="12"/>
  <c r="L85" i="12"/>
  <c r="L84" i="12" s="1"/>
  <c r="I85" i="12"/>
  <c r="I84" i="12" s="1"/>
  <c r="F85" i="12"/>
  <c r="N84" i="12"/>
  <c r="M84" i="12"/>
  <c r="K84" i="12"/>
  <c r="J84" i="12"/>
  <c r="H84" i="12"/>
  <c r="G84" i="12"/>
  <c r="E84" i="12"/>
  <c r="D84" i="12"/>
  <c r="O82" i="12"/>
  <c r="L82" i="12"/>
  <c r="C82" i="12" s="1"/>
  <c r="I82" i="12"/>
  <c r="F82" i="12"/>
  <c r="O81" i="12"/>
  <c r="O80" i="12" s="1"/>
  <c r="L81" i="12"/>
  <c r="C81" i="12" s="1"/>
  <c r="I81" i="12"/>
  <c r="F81" i="12"/>
  <c r="F80" i="12" s="1"/>
  <c r="N80" i="12"/>
  <c r="M80" i="12"/>
  <c r="K80" i="12"/>
  <c r="J80" i="12"/>
  <c r="I80" i="12"/>
  <c r="H80" i="12"/>
  <c r="G80" i="12"/>
  <c r="E80" i="12"/>
  <c r="E76" i="12" s="1"/>
  <c r="D80" i="12"/>
  <c r="O79" i="12"/>
  <c r="L79" i="12"/>
  <c r="I79" i="12"/>
  <c r="F79" i="12"/>
  <c r="O78" i="12"/>
  <c r="L78" i="12"/>
  <c r="L77" i="12" s="1"/>
  <c r="I78" i="12"/>
  <c r="C78" i="12" s="1"/>
  <c r="F78" i="12"/>
  <c r="O77" i="12"/>
  <c r="N77" i="12"/>
  <c r="M77" i="12"/>
  <c r="K77" i="12"/>
  <c r="J77" i="12"/>
  <c r="H77" i="12"/>
  <c r="G77" i="12"/>
  <c r="G76" i="12" s="1"/>
  <c r="F77" i="12"/>
  <c r="E77" i="12"/>
  <c r="D77" i="12"/>
  <c r="K76" i="12"/>
  <c r="D76" i="12"/>
  <c r="O74" i="12"/>
  <c r="L74" i="12"/>
  <c r="I74" i="12"/>
  <c r="F74" i="12"/>
  <c r="O73" i="12"/>
  <c r="L73" i="12"/>
  <c r="I73" i="12"/>
  <c r="F73" i="12"/>
  <c r="O72" i="12"/>
  <c r="O69" i="12" s="1"/>
  <c r="L72" i="12"/>
  <c r="I72" i="12"/>
  <c r="F72" i="12"/>
  <c r="O71" i="12"/>
  <c r="L71" i="12"/>
  <c r="I71" i="12"/>
  <c r="F71" i="12"/>
  <c r="C71" i="12" s="1"/>
  <c r="O70" i="12"/>
  <c r="L70" i="12"/>
  <c r="L69" i="12" s="1"/>
  <c r="I70" i="12"/>
  <c r="F70" i="12"/>
  <c r="F69" i="12" s="1"/>
  <c r="N69" i="12"/>
  <c r="N67" i="12" s="1"/>
  <c r="M69" i="12"/>
  <c r="K69" i="12"/>
  <c r="K67" i="12" s="1"/>
  <c r="J69" i="12"/>
  <c r="J67" i="12" s="1"/>
  <c r="H69" i="12"/>
  <c r="G69" i="12"/>
  <c r="G67" i="12" s="1"/>
  <c r="E69" i="12"/>
  <c r="E67" i="12" s="1"/>
  <c r="D69" i="12"/>
  <c r="O68" i="12"/>
  <c r="L68" i="12"/>
  <c r="I68" i="12"/>
  <c r="F68" i="12"/>
  <c r="C68" i="12" s="1"/>
  <c r="M67" i="12"/>
  <c r="H67" i="12"/>
  <c r="D67" i="12"/>
  <c r="O66" i="12"/>
  <c r="L66" i="12"/>
  <c r="I66" i="12"/>
  <c r="F66" i="12"/>
  <c r="O65" i="12"/>
  <c r="L65" i="12"/>
  <c r="C65" i="12" s="1"/>
  <c r="I65" i="12"/>
  <c r="F65" i="12"/>
  <c r="O64" i="12"/>
  <c r="L64" i="12"/>
  <c r="C64" i="12" s="1"/>
  <c r="I64" i="12"/>
  <c r="F64" i="12"/>
  <c r="O63" i="12"/>
  <c r="L63" i="12"/>
  <c r="I63" i="12"/>
  <c r="F63" i="12"/>
  <c r="O62" i="12"/>
  <c r="L62" i="12"/>
  <c r="I62" i="12"/>
  <c r="F62" i="12"/>
  <c r="O61" i="12"/>
  <c r="L61" i="12"/>
  <c r="I61" i="12"/>
  <c r="F61" i="12"/>
  <c r="O60" i="12"/>
  <c r="O58" i="12" s="1"/>
  <c r="L60" i="12"/>
  <c r="I60" i="12"/>
  <c r="F60" i="12"/>
  <c r="C60" i="12"/>
  <c r="O59" i="12"/>
  <c r="L59" i="12"/>
  <c r="I59" i="12"/>
  <c r="I58" i="12" s="1"/>
  <c r="F59" i="12"/>
  <c r="F58" i="12" s="1"/>
  <c r="N58" i="12"/>
  <c r="M58" i="12"/>
  <c r="K58" i="12"/>
  <c r="K54" i="12" s="1"/>
  <c r="J58" i="12"/>
  <c r="J54" i="12" s="1"/>
  <c r="H58" i="12"/>
  <c r="G58" i="12"/>
  <c r="G54" i="12" s="1"/>
  <c r="E58" i="12"/>
  <c r="E54" i="12" s="1"/>
  <c r="E53" i="12" s="1"/>
  <c r="D58" i="12"/>
  <c r="O57" i="12"/>
  <c r="L57" i="12"/>
  <c r="I57" i="12"/>
  <c r="F57" i="12"/>
  <c r="O56" i="12"/>
  <c r="L56" i="12"/>
  <c r="I56" i="12"/>
  <c r="I55" i="12" s="1"/>
  <c r="I54" i="12" s="1"/>
  <c r="F56" i="12"/>
  <c r="F55" i="12" s="1"/>
  <c r="N55" i="12"/>
  <c r="M55" i="12"/>
  <c r="M54" i="12" s="1"/>
  <c r="M53" i="12" s="1"/>
  <c r="L55" i="12"/>
  <c r="K55" i="12"/>
  <c r="J55" i="12"/>
  <c r="H55" i="12"/>
  <c r="H54" i="12" s="1"/>
  <c r="H53" i="12" s="1"/>
  <c r="G55" i="12"/>
  <c r="E55" i="12"/>
  <c r="D55" i="12"/>
  <c r="D54" i="12" s="1"/>
  <c r="D53" i="12" s="1"/>
  <c r="N54" i="12"/>
  <c r="O47" i="12"/>
  <c r="O45" i="12" s="1"/>
  <c r="C47" i="12"/>
  <c r="O46" i="12"/>
  <c r="C46" i="12" s="1"/>
  <c r="N45" i="12"/>
  <c r="M45" i="12"/>
  <c r="L44" i="12"/>
  <c r="I44" i="12"/>
  <c r="F44" i="12"/>
  <c r="F43" i="12" s="1"/>
  <c r="L43" i="12"/>
  <c r="K43" i="12"/>
  <c r="J43" i="12"/>
  <c r="H43" i="12"/>
  <c r="G43" i="12"/>
  <c r="E43" i="12"/>
  <c r="D43" i="12"/>
  <c r="F42" i="12"/>
  <c r="C42" i="12" s="1"/>
  <c r="E41" i="12"/>
  <c r="D41" i="12"/>
  <c r="L40" i="12"/>
  <c r="C40" i="12"/>
  <c r="L39" i="12"/>
  <c r="C39" i="12"/>
  <c r="L38" i="12"/>
  <c r="C38" i="12" s="1"/>
  <c r="L37" i="12"/>
  <c r="C37" i="12"/>
  <c r="K36" i="12"/>
  <c r="J36" i="12"/>
  <c r="L35" i="12"/>
  <c r="C35" i="12"/>
  <c r="L34" i="12"/>
  <c r="C34" i="12" s="1"/>
  <c r="L33" i="12"/>
  <c r="C33" i="12" s="1"/>
  <c r="K33" i="12"/>
  <c r="J33" i="12"/>
  <c r="L32" i="12"/>
  <c r="L31" i="12" s="1"/>
  <c r="C32" i="12"/>
  <c r="K31" i="12"/>
  <c r="K26" i="12" s="1"/>
  <c r="K20" i="12" s="1"/>
  <c r="J31" i="12"/>
  <c r="L30" i="12"/>
  <c r="C30" i="12"/>
  <c r="L29" i="12"/>
  <c r="C29" i="12" s="1"/>
  <c r="L28" i="12"/>
  <c r="C28" i="12"/>
  <c r="L27" i="12"/>
  <c r="C27" i="12" s="1"/>
  <c r="K27" i="12"/>
  <c r="J27" i="12"/>
  <c r="F25" i="12"/>
  <c r="C25" i="12" s="1"/>
  <c r="I24" i="12"/>
  <c r="F24" i="12"/>
  <c r="C24" i="12"/>
  <c r="O23" i="12"/>
  <c r="O21" i="12" s="1"/>
  <c r="L23" i="12"/>
  <c r="I23" i="12"/>
  <c r="F23" i="12"/>
  <c r="C23" i="12" s="1"/>
  <c r="O22" i="12"/>
  <c r="L22" i="12"/>
  <c r="L21" i="12" s="1"/>
  <c r="I22" i="12"/>
  <c r="I21" i="12" s="1"/>
  <c r="I289" i="12" s="1"/>
  <c r="F22" i="12"/>
  <c r="N21" i="12"/>
  <c r="N289" i="12" s="1"/>
  <c r="M21" i="12"/>
  <c r="M289" i="12" s="1"/>
  <c r="M288" i="12" s="1"/>
  <c r="K21" i="12"/>
  <c r="K289" i="12" s="1"/>
  <c r="K288" i="12" s="1"/>
  <c r="J21" i="12"/>
  <c r="J289" i="12" s="1"/>
  <c r="J288" i="12" s="1"/>
  <c r="H21" i="12"/>
  <c r="H289" i="12" s="1"/>
  <c r="H288" i="12" s="1"/>
  <c r="G21" i="12"/>
  <c r="G289" i="12" s="1"/>
  <c r="G288" i="12" s="1"/>
  <c r="E21" i="12"/>
  <c r="E289" i="12" s="1"/>
  <c r="E288" i="12" s="1"/>
  <c r="D21" i="12"/>
  <c r="D289" i="12" s="1"/>
  <c r="D288" i="12" s="1"/>
  <c r="N20" i="12"/>
  <c r="N230" i="13" l="1"/>
  <c r="C271" i="12"/>
  <c r="C73" i="13"/>
  <c r="E83" i="13"/>
  <c r="E75" i="13" s="1"/>
  <c r="E52" i="13" s="1"/>
  <c r="N83" i="13"/>
  <c r="F160" i="13"/>
  <c r="N194" i="13"/>
  <c r="K204" i="13"/>
  <c r="C234" i="13"/>
  <c r="F233" i="13"/>
  <c r="I252" i="13"/>
  <c r="I259" i="13"/>
  <c r="C263" i="13"/>
  <c r="E158" i="14"/>
  <c r="G20" i="12"/>
  <c r="L54" i="12"/>
  <c r="L53" i="12" s="1"/>
  <c r="C58" i="12"/>
  <c r="J53" i="12"/>
  <c r="L103" i="12"/>
  <c r="L175" i="12"/>
  <c r="E230" i="12"/>
  <c r="E286" i="12" s="1"/>
  <c r="C88" i="13"/>
  <c r="F95" i="13"/>
  <c r="H20" i="12"/>
  <c r="C57" i="12"/>
  <c r="C63" i="12"/>
  <c r="K53" i="12"/>
  <c r="N76" i="12"/>
  <c r="M83" i="12"/>
  <c r="M75" i="12" s="1"/>
  <c r="M52" i="12" s="1"/>
  <c r="F89" i="12"/>
  <c r="O89" i="12"/>
  <c r="I103" i="12"/>
  <c r="C110" i="12"/>
  <c r="C117" i="12"/>
  <c r="F122" i="12"/>
  <c r="O122" i="12"/>
  <c r="C133" i="12"/>
  <c r="C145" i="12"/>
  <c r="C150" i="12"/>
  <c r="C157" i="12"/>
  <c r="C163" i="12"/>
  <c r="C167" i="12"/>
  <c r="H231" i="12"/>
  <c r="H230" i="12" s="1"/>
  <c r="K269" i="12"/>
  <c r="L290" i="12"/>
  <c r="N288" i="12"/>
  <c r="F41" i="12"/>
  <c r="C41" i="12" s="1"/>
  <c r="C44" i="12"/>
  <c r="C56" i="12"/>
  <c r="L58" i="12"/>
  <c r="C62" i="12"/>
  <c r="G53" i="12"/>
  <c r="L67" i="12"/>
  <c r="C74" i="12"/>
  <c r="J76" i="12"/>
  <c r="H76" i="12"/>
  <c r="L80" i="12"/>
  <c r="D83" i="12"/>
  <c r="C97" i="12"/>
  <c r="C102" i="12"/>
  <c r="F103" i="12"/>
  <c r="C109" i="12"/>
  <c r="C112" i="12"/>
  <c r="C121" i="12"/>
  <c r="C124" i="12"/>
  <c r="C127" i="12"/>
  <c r="C129" i="12"/>
  <c r="H130" i="12"/>
  <c r="C149" i="12"/>
  <c r="C155" i="12"/>
  <c r="C162" i="12"/>
  <c r="C171" i="12"/>
  <c r="C172" i="12"/>
  <c r="C177" i="12"/>
  <c r="L196" i="12"/>
  <c r="C227" i="12"/>
  <c r="J230" i="12"/>
  <c r="C242" i="12"/>
  <c r="C249" i="12"/>
  <c r="F246" i="12"/>
  <c r="F270" i="12"/>
  <c r="F269" i="12" s="1"/>
  <c r="C278" i="12"/>
  <c r="G289" i="13"/>
  <c r="G288" i="13" s="1"/>
  <c r="G20" i="13"/>
  <c r="C23" i="13"/>
  <c r="L36" i="13"/>
  <c r="C36" i="13" s="1"/>
  <c r="K75" i="13"/>
  <c r="G83" i="13"/>
  <c r="G75" i="13" s="1"/>
  <c r="G52" i="13" s="1"/>
  <c r="M83" i="13"/>
  <c r="C92" i="13"/>
  <c r="H130" i="13"/>
  <c r="N130" i="13"/>
  <c r="C149" i="13"/>
  <c r="C150" i="13"/>
  <c r="C153" i="13"/>
  <c r="O151" i="13"/>
  <c r="G173" i="13"/>
  <c r="C180" i="13"/>
  <c r="O184" i="13"/>
  <c r="F216" i="13"/>
  <c r="C221" i="13"/>
  <c r="C222" i="13"/>
  <c r="G204" i="13"/>
  <c r="C228" i="13"/>
  <c r="G231" i="13"/>
  <c r="G230" i="13" s="1"/>
  <c r="M259" i="13"/>
  <c r="O270" i="13"/>
  <c r="O269" i="13" s="1"/>
  <c r="C283" i="13"/>
  <c r="I142" i="14"/>
  <c r="C72" i="12"/>
  <c r="L276" i="12"/>
  <c r="L270" i="12" s="1"/>
  <c r="L269" i="12" s="1"/>
  <c r="L89" i="13"/>
  <c r="C262" i="13"/>
  <c r="C277" i="13"/>
  <c r="F276" i="13"/>
  <c r="D20" i="12"/>
  <c r="C70" i="12"/>
  <c r="L76" i="12"/>
  <c r="C98" i="12"/>
  <c r="C114" i="12"/>
  <c r="C137" i="12"/>
  <c r="C164" i="12"/>
  <c r="C168" i="12"/>
  <c r="C202" i="12"/>
  <c r="C241" i="12"/>
  <c r="F238" i="12"/>
  <c r="F231" i="12" s="1"/>
  <c r="C70" i="13"/>
  <c r="C86" i="13"/>
  <c r="C129" i="13"/>
  <c r="F21" i="12"/>
  <c r="J26" i="12"/>
  <c r="L36" i="12"/>
  <c r="C36" i="12" s="1"/>
  <c r="C61" i="12"/>
  <c r="C66" i="12"/>
  <c r="F67" i="12"/>
  <c r="N53" i="12"/>
  <c r="C73" i="12"/>
  <c r="C79" i="12"/>
  <c r="M76" i="12"/>
  <c r="E83" i="12"/>
  <c r="F84" i="12"/>
  <c r="O84" i="12"/>
  <c r="L89" i="12"/>
  <c r="C101" i="12"/>
  <c r="C104" i="12"/>
  <c r="C107" i="12"/>
  <c r="H83" i="12"/>
  <c r="C119" i="12"/>
  <c r="O116" i="12"/>
  <c r="L122" i="12"/>
  <c r="D130" i="12"/>
  <c r="C139" i="12"/>
  <c r="F144" i="12"/>
  <c r="C147" i="12"/>
  <c r="M130" i="12"/>
  <c r="C154" i="12"/>
  <c r="C159" i="12"/>
  <c r="L166" i="12"/>
  <c r="L165" i="12" s="1"/>
  <c r="C170" i="12"/>
  <c r="C178" i="12"/>
  <c r="C183" i="12"/>
  <c r="G187" i="12"/>
  <c r="D195" i="12"/>
  <c r="J204" i="12"/>
  <c r="L216" i="12"/>
  <c r="C219" i="12"/>
  <c r="C220" i="12"/>
  <c r="M231" i="12"/>
  <c r="M230" i="12" s="1"/>
  <c r="M194" i="12" s="1"/>
  <c r="C250" i="12"/>
  <c r="C255" i="12"/>
  <c r="D259" i="12"/>
  <c r="D230" i="12" s="1"/>
  <c r="O259" i="12"/>
  <c r="I272" i="12"/>
  <c r="N270" i="12"/>
  <c r="N269" i="12" s="1"/>
  <c r="C282" i="12"/>
  <c r="C281" i="12"/>
  <c r="C293" i="12"/>
  <c r="C295" i="12"/>
  <c r="F290" i="12"/>
  <c r="C44" i="13"/>
  <c r="F43" i="13"/>
  <c r="H53" i="13"/>
  <c r="E53" i="13"/>
  <c r="C56" i="13"/>
  <c r="C61" i="13"/>
  <c r="C63" i="13"/>
  <c r="D75" i="13"/>
  <c r="D52" i="13" s="1"/>
  <c r="D51" i="13" s="1"/>
  <c r="H75" i="13"/>
  <c r="H52" i="13" s="1"/>
  <c r="C82" i="13"/>
  <c r="C94" i="13"/>
  <c r="O95" i="13"/>
  <c r="O83" i="13" s="1"/>
  <c r="F103" i="13"/>
  <c r="C103" i="13" s="1"/>
  <c r="O103" i="13"/>
  <c r="C114" i="13"/>
  <c r="C118" i="13"/>
  <c r="C121" i="13"/>
  <c r="J83" i="13"/>
  <c r="C127" i="13"/>
  <c r="C139" i="13"/>
  <c r="C140" i="13"/>
  <c r="C159" i="13"/>
  <c r="C171" i="13"/>
  <c r="N173" i="13"/>
  <c r="F198" i="13"/>
  <c r="C199" i="13"/>
  <c r="C201" i="13"/>
  <c r="C202" i="13"/>
  <c r="E204" i="13"/>
  <c r="E195" i="13" s="1"/>
  <c r="C209" i="13"/>
  <c r="C210" i="13"/>
  <c r="M231" i="13"/>
  <c r="C240" i="13"/>
  <c r="C243" i="13"/>
  <c r="C245" i="13"/>
  <c r="C258" i="13"/>
  <c r="H259" i="13"/>
  <c r="H230" i="13" s="1"/>
  <c r="F270" i="13"/>
  <c r="F269" i="13" s="1"/>
  <c r="K270" i="13"/>
  <c r="K269" i="13" s="1"/>
  <c r="I283" i="13"/>
  <c r="I289" i="13" s="1"/>
  <c r="I288" i="13" s="1"/>
  <c r="C284" i="13"/>
  <c r="C290" i="13"/>
  <c r="G86" i="14"/>
  <c r="E202" i="14"/>
  <c r="I202" i="14"/>
  <c r="C268" i="13"/>
  <c r="C273" i="13"/>
  <c r="C274" i="13"/>
  <c r="C275" i="13"/>
  <c r="C278" i="13"/>
  <c r="C282" i="13"/>
  <c r="E57" i="14"/>
  <c r="F202" i="14"/>
  <c r="I231" i="14"/>
  <c r="E174" i="12"/>
  <c r="E173" i="12" s="1"/>
  <c r="C182" i="12"/>
  <c r="C185" i="12"/>
  <c r="C190" i="12"/>
  <c r="F196" i="12"/>
  <c r="O198" i="12"/>
  <c r="O196" i="12" s="1"/>
  <c r="G204" i="12"/>
  <c r="G195" i="12" s="1"/>
  <c r="C206" i="12"/>
  <c r="C211" i="12"/>
  <c r="C212" i="12"/>
  <c r="C218" i="12"/>
  <c r="C223" i="12"/>
  <c r="C224" i="12"/>
  <c r="K231" i="12"/>
  <c r="O238" i="12"/>
  <c r="C238" i="12" s="1"/>
  <c r="O246" i="12"/>
  <c r="C254" i="12"/>
  <c r="C262" i="12"/>
  <c r="C265" i="12"/>
  <c r="C267" i="12"/>
  <c r="C273" i="12"/>
  <c r="C277" i="12"/>
  <c r="C292" i="12"/>
  <c r="C24" i="13"/>
  <c r="L58" i="13"/>
  <c r="L54" i="13" s="1"/>
  <c r="L53" i="13" s="1"/>
  <c r="C62" i="13"/>
  <c r="C65" i="13"/>
  <c r="C74" i="13"/>
  <c r="N75" i="13"/>
  <c r="L83" i="13"/>
  <c r="C91" i="13"/>
  <c r="C98" i="13"/>
  <c r="C101" i="13"/>
  <c r="C106" i="13"/>
  <c r="C109" i="13"/>
  <c r="C111" i="13"/>
  <c r="F122" i="13"/>
  <c r="C122" i="13" s="1"/>
  <c r="C133" i="13"/>
  <c r="C134" i="13"/>
  <c r="O131" i="13"/>
  <c r="C131" i="13" s="1"/>
  <c r="L136" i="13"/>
  <c r="L130" i="13" s="1"/>
  <c r="C157" i="13"/>
  <c r="C158" i="13"/>
  <c r="C164" i="13"/>
  <c r="D173" i="13"/>
  <c r="O174" i="13"/>
  <c r="L179" i="13"/>
  <c r="L174" i="13" s="1"/>
  <c r="L173" i="13" s="1"/>
  <c r="C185" i="13"/>
  <c r="C186" i="13"/>
  <c r="N187" i="13"/>
  <c r="O188" i="13"/>
  <c r="O187" i="13" s="1"/>
  <c r="C193" i="13"/>
  <c r="C197" i="13"/>
  <c r="M204" i="13"/>
  <c r="C208" i="13"/>
  <c r="C213" i="13"/>
  <c r="C214" i="13"/>
  <c r="L216" i="13"/>
  <c r="C220" i="13"/>
  <c r="C225" i="13"/>
  <c r="C226" i="13"/>
  <c r="I231" i="13"/>
  <c r="C235" i="13"/>
  <c r="C237" i="13"/>
  <c r="L231" i="13"/>
  <c r="L230" i="13" s="1"/>
  <c r="C244" i="13"/>
  <c r="C253" i="13"/>
  <c r="L259" i="13"/>
  <c r="C271" i="13"/>
  <c r="C276" i="13"/>
  <c r="C291" i="13"/>
  <c r="C293" i="13"/>
  <c r="F12" i="14"/>
  <c r="H37" i="14"/>
  <c r="I68" i="14"/>
  <c r="I90" i="14"/>
  <c r="I98" i="14"/>
  <c r="I86" i="14" s="1"/>
  <c r="I108" i="14"/>
  <c r="I128" i="14"/>
  <c r="G133" i="14"/>
  <c r="E142" i="14"/>
  <c r="E12" i="14" s="1"/>
  <c r="I168" i="14"/>
  <c r="I185" i="14"/>
  <c r="G231" i="14"/>
  <c r="O179" i="12"/>
  <c r="C179" i="12" s="1"/>
  <c r="L179" i="12"/>
  <c r="H195" i="12"/>
  <c r="H194" i="12" s="1"/>
  <c r="E195" i="12"/>
  <c r="J195" i="12"/>
  <c r="J194" i="12" s="1"/>
  <c r="C199" i="12"/>
  <c r="C200" i="12"/>
  <c r="N204" i="12"/>
  <c r="N195" i="12" s="1"/>
  <c r="L205" i="12"/>
  <c r="L204" i="12" s="1"/>
  <c r="C210" i="12"/>
  <c r="C215" i="12"/>
  <c r="C222" i="12"/>
  <c r="G231" i="12"/>
  <c r="C234" i="12"/>
  <c r="O235" i="12"/>
  <c r="C239" i="12"/>
  <c r="C240" i="12"/>
  <c r="C247" i="12"/>
  <c r="C248" i="12"/>
  <c r="C253" i="12"/>
  <c r="C258" i="12"/>
  <c r="L259" i="12"/>
  <c r="C266" i="12"/>
  <c r="C280" i="12"/>
  <c r="I290" i="12"/>
  <c r="I288" i="12" s="1"/>
  <c r="C294" i="12"/>
  <c r="E288" i="13"/>
  <c r="J289" i="13"/>
  <c r="J288" i="13" s="1"/>
  <c r="N289" i="13"/>
  <c r="N288" i="13" s="1"/>
  <c r="O54" i="13"/>
  <c r="C66" i="13"/>
  <c r="O69" i="13"/>
  <c r="O67" i="13" s="1"/>
  <c r="O53" i="13" s="1"/>
  <c r="L69" i="13"/>
  <c r="L67" i="13" s="1"/>
  <c r="C79" i="13"/>
  <c r="C90" i="13"/>
  <c r="C93" i="13"/>
  <c r="C102" i="13"/>
  <c r="C110" i="13"/>
  <c r="C113" i="13"/>
  <c r="C115" i="13"/>
  <c r="I122" i="13"/>
  <c r="I131" i="13"/>
  <c r="C137" i="13"/>
  <c r="C138" i="13"/>
  <c r="O144" i="13"/>
  <c r="L144" i="13"/>
  <c r="C144" i="13" s="1"/>
  <c r="L151" i="13"/>
  <c r="C156" i="13"/>
  <c r="O160" i="13"/>
  <c r="C169" i="13"/>
  <c r="C170" i="13"/>
  <c r="K174" i="13"/>
  <c r="K173" i="13" s="1"/>
  <c r="C177" i="13"/>
  <c r="C178" i="13"/>
  <c r="C184" i="13"/>
  <c r="E187" i="13"/>
  <c r="J187" i="13"/>
  <c r="C189" i="13"/>
  <c r="C190" i="13"/>
  <c r="J195" i="13"/>
  <c r="J194" i="13" s="1"/>
  <c r="K195" i="13"/>
  <c r="K194" i="13" s="1"/>
  <c r="O196" i="13"/>
  <c r="O205" i="13"/>
  <c r="O204" i="13" s="1"/>
  <c r="L205" i="13"/>
  <c r="L204" i="13" s="1"/>
  <c r="L195" i="13" s="1"/>
  <c r="C212" i="13"/>
  <c r="O216" i="13"/>
  <c r="C224" i="13"/>
  <c r="F246" i="13"/>
  <c r="F231" i="13" s="1"/>
  <c r="C249" i="13"/>
  <c r="C255" i="13"/>
  <c r="C257" i="13"/>
  <c r="C265" i="13"/>
  <c r="F281" i="13"/>
  <c r="C281" i="13" s="1"/>
  <c r="C285" i="13"/>
  <c r="C292" i="13"/>
  <c r="C295" i="13"/>
  <c r="C297" i="13"/>
  <c r="E30" i="14"/>
  <c r="H31" i="14"/>
  <c r="H58" i="14"/>
  <c r="H72" i="14"/>
  <c r="D86" i="14"/>
  <c r="H94" i="14"/>
  <c r="H104" i="14"/>
  <c r="H86" i="14" s="1"/>
  <c r="H124" i="14"/>
  <c r="D158" i="14"/>
  <c r="H174" i="14"/>
  <c r="H212" i="14"/>
  <c r="H202" i="14" s="1"/>
  <c r="H235" i="14"/>
  <c r="D231" i="14"/>
  <c r="L289" i="12"/>
  <c r="L288" i="12" s="1"/>
  <c r="C45" i="12"/>
  <c r="C31" i="12"/>
  <c r="J75" i="12"/>
  <c r="J52" i="12" s="1"/>
  <c r="F289" i="12"/>
  <c r="F20" i="12"/>
  <c r="C21" i="12"/>
  <c r="O289" i="12"/>
  <c r="O20" i="12"/>
  <c r="J20" i="12"/>
  <c r="F54" i="12"/>
  <c r="E75" i="12"/>
  <c r="E52" i="12" s="1"/>
  <c r="C84" i="12"/>
  <c r="K75" i="12"/>
  <c r="K52" i="12" s="1"/>
  <c r="N75" i="12"/>
  <c r="N52" i="12" s="1"/>
  <c r="C80" i="12"/>
  <c r="O76" i="12"/>
  <c r="C89" i="12"/>
  <c r="F83" i="12"/>
  <c r="O67" i="12"/>
  <c r="I43" i="12"/>
  <c r="C43" i="12" s="1"/>
  <c r="E20" i="12"/>
  <c r="I20" i="12"/>
  <c r="M20" i="12"/>
  <c r="C22" i="12"/>
  <c r="O55" i="12"/>
  <c r="O54" i="12" s="1"/>
  <c r="C59" i="12"/>
  <c r="I69" i="12"/>
  <c r="I67" i="12" s="1"/>
  <c r="I53" i="12" s="1"/>
  <c r="F76" i="12"/>
  <c r="I77" i="12"/>
  <c r="I76" i="12" s="1"/>
  <c r="C85" i="12"/>
  <c r="C91" i="12"/>
  <c r="C92" i="12"/>
  <c r="I95" i="12"/>
  <c r="C105" i="12"/>
  <c r="I116" i="12"/>
  <c r="F116" i="12"/>
  <c r="C125" i="12"/>
  <c r="C132" i="12"/>
  <c r="O131" i="12"/>
  <c r="C131" i="12" s="1"/>
  <c r="I136" i="12"/>
  <c r="F136" i="12"/>
  <c r="C136" i="12" s="1"/>
  <c r="C146" i="12"/>
  <c r="I144" i="12"/>
  <c r="L151" i="12"/>
  <c r="F151" i="12"/>
  <c r="C158" i="12"/>
  <c r="O166" i="12"/>
  <c r="O165" i="12" s="1"/>
  <c r="K195" i="12"/>
  <c r="C198" i="12"/>
  <c r="L231" i="12"/>
  <c r="C235" i="12"/>
  <c r="C188" i="12"/>
  <c r="F191" i="12"/>
  <c r="C191" i="12" s="1"/>
  <c r="C192" i="12"/>
  <c r="F251" i="12"/>
  <c r="O95" i="12"/>
  <c r="L128" i="12"/>
  <c r="C128" i="12" s="1"/>
  <c r="L141" i="12"/>
  <c r="C141" i="12" s="1"/>
  <c r="L144" i="12"/>
  <c r="F166" i="12"/>
  <c r="F174" i="12"/>
  <c r="C175" i="12"/>
  <c r="H187" i="12"/>
  <c r="K230" i="12"/>
  <c r="G83" i="12"/>
  <c r="G75" i="12" s="1"/>
  <c r="K83" i="12"/>
  <c r="C90" i="12"/>
  <c r="L95" i="12"/>
  <c r="L83" i="12" s="1"/>
  <c r="O103" i="12"/>
  <c r="O83" i="12" s="1"/>
  <c r="C115" i="12"/>
  <c r="L116" i="12"/>
  <c r="C123" i="12"/>
  <c r="C135" i="12"/>
  <c r="L136" i="12"/>
  <c r="C143" i="12"/>
  <c r="O151" i="12"/>
  <c r="C184" i="12"/>
  <c r="D187" i="12"/>
  <c r="G230" i="12"/>
  <c r="C246" i="12"/>
  <c r="J286" i="12"/>
  <c r="I205" i="12"/>
  <c r="I233" i="12"/>
  <c r="F260" i="12"/>
  <c r="F264" i="12"/>
  <c r="I270" i="12"/>
  <c r="I269" i="12" s="1"/>
  <c r="E270" i="12"/>
  <c r="E269" i="12" s="1"/>
  <c r="M270" i="12"/>
  <c r="M269" i="12" s="1"/>
  <c r="M286" i="12" s="1"/>
  <c r="O276" i="12"/>
  <c r="C276" i="12" s="1"/>
  <c r="C283" i="12"/>
  <c r="C284" i="12"/>
  <c r="C296" i="12"/>
  <c r="O288" i="12"/>
  <c r="O289" i="13"/>
  <c r="O288" i="13" s="1"/>
  <c r="O20" i="13"/>
  <c r="C27" i="13"/>
  <c r="K53" i="13"/>
  <c r="C58" i="13"/>
  <c r="L76" i="13"/>
  <c r="C176" i="12"/>
  <c r="C180" i="12"/>
  <c r="F205" i="12"/>
  <c r="C228" i="12"/>
  <c r="C232" i="12"/>
  <c r="C236" i="12"/>
  <c r="C298" i="12"/>
  <c r="L289" i="13"/>
  <c r="L288" i="13" s="1"/>
  <c r="C45" i="13"/>
  <c r="C95" i="13"/>
  <c r="L252" i="12"/>
  <c r="L251" i="12" s="1"/>
  <c r="O272" i="12"/>
  <c r="D289" i="13"/>
  <c r="D288" i="13" s="1"/>
  <c r="D20" i="13"/>
  <c r="H289" i="13"/>
  <c r="H288" i="13" s="1"/>
  <c r="H20" i="13"/>
  <c r="C43" i="13"/>
  <c r="N53" i="13"/>
  <c r="N52" i="13" s="1"/>
  <c r="N51" i="13" s="1"/>
  <c r="N50" i="13" s="1"/>
  <c r="I160" i="12"/>
  <c r="C160" i="12" s="1"/>
  <c r="I184" i="12"/>
  <c r="I173" i="12" s="1"/>
  <c r="I188" i="12"/>
  <c r="I187" i="12" s="1"/>
  <c r="I216" i="12"/>
  <c r="C216" i="12" s="1"/>
  <c r="I260" i="12"/>
  <c r="I259" i="12" s="1"/>
  <c r="I264" i="12"/>
  <c r="C21" i="13"/>
  <c r="C28" i="13"/>
  <c r="C34" i="13"/>
  <c r="C37" i="13"/>
  <c r="C42" i="13"/>
  <c r="C46" i="13"/>
  <c r="F55" i="13"/>
  <c r="C59" i="13"/>
  <c r="I69" i="13"/>
  <c r="I77" i="13"/>
  <c r="F80" i="13"/>
  <c r="F76" i="13" s="1"/>
  <c r="F84" i="13"/>
  <c r="I89" i="13"/>
  <c r="C89" i="13" s="1"/>
  <c r="C99" i="13"/>
  <c r="F112" i="13"/>
  <c r="F116" i="13"/>
  <c r="C124" i="13"/>
  <c r="C125" i="13"/>
  <c r="C126" i="13"/>
  <c r="F128" i="13"/>
  <c r="C128" i="13" s="1"/>
  <c r="M130" i="13"/>
  <c r="I130" i="13"/>
  <c r="O136" i="13"/>
  <c r="O130" i="13" s="1"/>
  <c r="F141" i="13"/>
  <c r="C141" i="13" s="1"/>
  <c r="C142" i="13"/>
  <c r="C148" i="13"/>
  <c r="C188" i="13"/>
  <c r="I187" i="13"/>
  <c r="M195" i="13"/>
  <c r="G195" i="13"/>
  <c r="G194" i="13" s="1"/>
  <c r="F196" i="13"/>
  <c r="F204" i="13"/>
  <c r="C152" i="13"/>
  <c r="C154" i="13"/>
  <c r="F151" i="13"/>
  <c r="C151" i="13" s="1"/>
  <c r="C160" i="13"/>
  <c r="F20" i="13"/>
  <c r="J20" i="13"/>
  <c r="N20" i="13"/>
  <c r="N287" i="13"/>
  <c r="J130" i="13"/>
  <c r="J75" i="13" s="1"/>
  <c r="F136" i="13"/>
  <c r="C145" i="13"/>
  <c r="O173" i="13"/>
  <c r="C192" i="13"/>
  <c r="D195" i="13"/>
  <c r="D194" i="13" s="1"/>
  <c r="F288" i="13"/>
  <c r="I55" i="13"/>
  <c r="I54" i="13" s="1"/>
  <c r="I80" i="13"/>
  <c r="I84" i="13"/>
  <c r="I112" i="13"/>
  <c r="I116" i="13"/>
  <c r="C123" i="13"/>
  <c r="C132" i="13"/>
  <c r="F165" i="13"/>
  <c r="I204" i="13"/>
  <c r="I175" i="13"/>
  <c r="I179" i="13"/>
  <c r="I227" i="13"/>
  <c r="C227" i="13" s="1"/>
  <c r="C229" i="13"/>
  <c r="O231" i="13"/>
  <c r="O230" i="13" s="1"/>
  <c r="C238" i="13"/>
  <c r="N286" i="13"/>
  <c r="I57" i="14"/>
  <c r="I133" i="14"/>
  <c r="I158" i="14"/>
  <c r="H231" i="14"/>
  <c r="F175" i="13"/>
  <c r="F179" i="13"/>
  <c r="C179" i="13" s="1"/>
  <c r="F191" i="13"/>
  <c r="C191" i="13" s="1"/>
  <c r="C206" i="13"/>
  <c r="K286" i="13"/>
  <c r="I166" i="13"/>
  <c r="I165" i="13" s="1"/>
  <c r="I198" i="13"/>
  <c r="C198" i="13" s="1"/>
  <c r="C233" i="13"/>
  <c r="C272" i="13"/>
  <c r="L270" i="13"/>
  <c r="H30" i="14"/>
  <c r="H57" i="14"/>
  <c r="D12" i="14"/>
  <c r="H133" i="14"/>
  <c r="H158" i="14"/>
  <c r="C239" i="13"/>
  <c r="C247" i="13"/>
  <c r="F260" i="13"/>
  <c r="F264" i="13"/>
  <c r="C264" i="13" s="1"/>
  <c r="C232" i="13"/>
  <c r="C236" i="13"/>
  <c r="E194" i="13" l="1"/>
  <c r="E286" i="13"/>
  <c r="H51" i="13"/>
  <c r="H50" i="13" s="1"/>
  <c r="O75" i="13"/>
  <c r="H194" i="13"/>
  <c r="H286" i="13"/>
  <c r="E51" i="13"/>
  <c r="E287" i="13" s="1"/>
  <c r="O195" i="12"/>
  <c r="C196" i="12"/>
  <c r="N194" i="12"/>
  <c r="N51" i="12" s="1"/>
  <c r="N286" i="12"/>
  <c r="G286" i="13"/>
  <c r="M51" i="12"/>
  <c r="H12" i="14"/>
  <c r="C165" i="13"/>
  <c r="G12" i="14"/>
  <c r="D194" i="12"/>
  <c r="C216" i="13"/>
  <c r="L174" i="12"/>
  <c r="L173" i="12" s="1"/>
  <c r="G51" i="13"/>
  <c r="C67" i="12"/>
  <c r="H75" i="12"/>
  <c r="K52" i="13"/>
  <c r="K51" i="13" s="1"/>
  <c r="O231" i="12"/>
  <c r="O230" i="12" s="1"/>
  <c r="K286" i="12"/>
  <c r="C246" i="13"/>
  <c r="C136" i="13"/>
  <c r="M75" i="13"/>
  <c r="M286" i="13" s="1"/>
  <c r="C290" i="12"/>
  <c r="E194" i="12"/>
  <c r="C95" i="12"/>
  <c r="K194" i="12"/>
  <c r="K51" i="12" s="1"/>
  <c r="C151" i="12"/>
  <c r="I83" i="12"/>
  <c r="O53" i="12"/>
  <c r="L26" i="12"/>
  <c r="C26" i="12" s="1"/>
  <c r="O195" i="13"/>
  <c r="O174" i="12"/>
  <c r="O173" i="12" s="1"/>
  <c r="M230" i="13"/>
  <c r="M194" i="13" s="1"/>
  <c r="D75" i="12"/>
  <c r="D52" i="12" s="1"/>
  <c r="D51" i="12" s="1"/>
  <c r="C122" i="12"/>
  <c r="C252" i="13"/>
  <c r="I251" i="13"/>
  <c r="C251" i="13" s="1"/>
  <c r="G194" i="12"/>
  <c r="C252" i="12"/>
  <c r="C205" i="13"/>
  <c r="L26" i="13"/>
  <c r="L20" i="13" s="1"/>
  <c r="C20" i="13" s="1"/>
  <c r="D286" i="13"/>
  <c r="I12" i="14"/>
  <c r="O194" i="13"/>
  <c r="I174" i="13"/>
  <c r="I173" i="13" s="1"/>
  <c r="C69" i="13"/>
  <c r="O270" i="12"/>
  <c r="O269" i="12" s="1"/>
  <c r="L75" i="13"/>
  <c r="L52" i="13" s="1"/>
  <c r="L51" i="13" s="1"/>
  <c r="L50" i="13" s="1"/>
  <c r="L130" i="12"/>
  <c r="L75" i="12" s="1"/>
  <c r="L52" i="12" s="1"/>
  <c r="I130" i="12"/>
  <c r="C116" i="12"/>
  <c r="I230" i="13"/>
  <c r="L195" i="12"/>
  <c r="G287" i="13"/>
  <c r="G50" i="13"/>
  <c r="M50" i="12"/>
  <c r="M287" i="12"/>
  <c r="G286" i="12"/>
  <c r="G52" i="12"/>
  <c r="G51" i="12" s="1"/>
  <c r="J286" i="13"/>
  <c r="J52" i="13"/>
  <c r="J51" i="13" s="1"/>
  <c r="I196" i="13"/>
  <c r="I195" i="13" s="1"/>
  <c r="F130" i="13"/>
  <c r="C130" i="13" s="1"/>
  <c r="I83" i="13"/>
  <c r="C289" i="13"/>
  <c r="C204" i="13"/>
  <c r="L194" i="13"/>
  <c r="I76" i="13"/>
  <c r="I75" i="13" s="1"/>
  <c r="F54" i="13"/>
  <c r="C55" i="13"/>
  <c r="C77" i="13"/>
  <c r="C272" i="12"/>
  <c r="C205" i="12"/>
  <c r="F204" i="12"/>
  <c r="C26" i="13"/>
  <c r="C264" i="12"/>
  <c r="C166" i="12"/>
  <c r="F165" i="12"/>
  <c r="C165" i="12" s="1"/>
  <c r="C144" i="12"/>
  <c r="O130" i="12"/>
  <c r="C69" i="12"/>
  <c r="F130" i="12"/>
  <c r="C130" i="12" s="1"/>
  <c r="C270" i="13"/>
  <c r="L269" i="13"/>
  <c r="D287" i="13"/>
  <c r="D50" i="13"/>
  <c r="H287" i="13"/>
  <c r="C260" i="13"/>
  <c r="F259" i="13"/>
  <c r="C259" i="13" s="1"/>
  <c r="C175" i="13"/>
  <c r="F174" i="13"/>
  <c r="C166" i="13"/>
  <c r="C76" i="13"/>
  <c r="F259" i="12"/>
  <c r="C259" i="12" s="1"/>
  <c r="C260" i="12"/>
  <c r="L230" i="12"/>
  <c r="O75" i="12"/>
  <c r="O286" i="12" s="1"/>
  <c r="C103" i="12"/>
  <c r="L20" i="12"/>
  <c r="C20" i="12" s="1"/>
  <c r="C196" i="13"/>
  <c r="F195" i="13"/>
  <c r="F83" i="13"/>
  <c r="C83" i="13" s="1"/>
  <c r="C84" i="13"/>
  <c r="C269" i="12"/>
  <c r="C233" i="12"/>
  <c r="I231" i="12"/>
  <c r="I75" i="12"/>
  <c r="I52" i="12" s="1"/>
  <c r="O52" i="12"/>
  <c r="C83" i="12"/>
  <c r="C77" i="12"/>
  <c r="C55" i="12"/>
  <c r="C116" i="13"/>
  <c r="I67" i="13"/>
  <c r="C67" i="13" s="1"/>
  <c r="F187" i="13"/>
  <c r="C187" i="13" s="1"/>
  <c r="C231" i="13"/>
  <c r="C288" i="13"/>
  <c r="C112" i="13"/>
  <c r="C80" i="13"/>
  <c r="C270" i="12"/>
  <c r="I204" i="12"/>
  <c r="I195" i="12" s="1"/>
  <c r="C174" i="12"/>
  <c r="F173" i="12"/>
  <c r="C173" i="12" s="1"/>
  <c r="C251" i="12"/>
  <c r="F187" i="12"/>
  <c r="C187" i="12" s="1"/>
  <c r="C76" i="12"/>
  <c r="E51" i="12"/>
  <c r="J51" i="12"/>
  <c r="C54" i="12"/>
  <c r="F53" i="12"/>
  <c r="F288" i="12"/>
  <c r="C288" i="12" s="1"/>
  <c r="C289" i="12"/>
  <c r="K50" i="12" l="1"/>
  <c r="K287" i="12"/>
  <c r="N50" i="12"/>
  <c r="N287" i="12"/>
  <c r="D287" i="12"/>
  <c r="D50" i="12"/>
  <c r="O51" i="12"/>
  <c r="H52" i="12"/>
  <c r="H51" i="12" s="1"/>
  <c r="H286" i="12"/>
  <c r="O286" i="13"/>
  <c r="E50" i="13"/>
  <c r="D286" i="12"/>
  <c r="M52" i="13"/>
  <c r="M51" i="13" s="1"/>
  <c r="O194" i="12"/>
  <c r="F75" i="13"/>
  <c r="C75" i="13" s="1"/>
  <c r="F230" i="12"/>
  <c r="O52" i="13"/>
  <c r="O51" i="13" s="1"/>
  <c r="K50" i="13"/>
  <c r="K287" i="13"/>
  <c r="C195" i="13"/>
  <c r="C53" i="12"/>
  <c r="O50" i="12"/>
  <c r="O287" i="12"/>
  <c r="F75" i="12"/>
  <c r="C75" i="12" s="1"/>
  <c r="F230" i="13"/>
  <c r="I53" i="13"/>
  <c r="I52" i="13" s="1"/>
  <c r="O50" i="13"/>
  <c r="O287" i="13"/>
  <c r="F173" i="13"/>
  <c r="C173" i="13" s="1"/>
  <c r="C174" i="13"/>
  <c r="L286" i="13"/>
  <c r="C269" i="13"/>
  <c r="F53" i="13"/>
  <c r="C54" i="13"/>
  <c r="G287" i="12"/>
  <c r="G50" i="12"/>
  <c r="J50" i="12"/>
  <c r="J287" i="12"/>
  <c r="I230" i="12"/>
  <c r="I286" i="12" s="1"/>
  <c r="C231" i="12"/>
  <c r="E287" i="12"/>
  <c r="E50" i="12"/>
  <c r="L194" i="12"/>
  <c r="L51" i="12" s="1"/>
  <c r="L286" i="12"/>
  <c r="L287" i="13"/>
  <c r="J50" i="13"/>
  <c r="J287" i="13"/>
  <c r="M50" i="13"/>
  <c r="M287" i="13"/>
  <c r="C204" i="12"/>
  <c r="F195" i="12"/>
  <c r="I194" i="13"/>
  <c r="H287" i="12" l="1"/>
  <c r="H50" i="12"/>
  <c r="F52" i="12"/>
  <c r="C52" i="12" s="1"/>
  <c r="I51" i="13"/>
  <c r="F194" i="12"/>
  <c r="C195" i="12"/>
  <c r="L50" i="12"/>
  <c r="L287" i="12"/>
  <c r="C53" i="13"/>
  <c r="F52" i="13"/>
  <c r="C230" i="13"/>
  <c r="F286" i="13"/>
  <c r="F51" i="12"/>
  <c r="I194" i="12"/>
  <c r="I51" i="12" s="1"/>
  <c r="F286" i="12"/>
  <c r="C286" i="12" s="1"/>
  <c r="I286" i="13"/>
  <c r="C230" i="12"/>
  <c r="F194" i="13"/>
  <c r="C194" i="13" s="1"/>
  <c r="C194" i="12" l="1"/>
  <c r="I287" i="12"/>
  <c r="I50" i="12"/>
  <c r="C52" i="13"/>
  <c r="F51" i="13"/>
  <c r="F287" i="12"/>
  <c r="C287" i="12" s="1"/>
  <c r="F50" i="12"/>
  <c r="C50" i="12" s="1"/>
  <c r="C51" i="12"/>
  <c r="C286" i="13"/>
  <c r="I287" i="13"/>
  <c r="I50" i="13"/>
  <c r="F287" i="13" l="1"/>
  <c r="C287" i="13" s="1"/>
  <c r="F50" i="13"/>
  <c r="C50" i="13" s="1"/>
  <c r="C51" i="13"/>
  <c r="O298" i="11" l="1"/>
  <c r="L298" i="11"/>
  <c r="I298" i="11"/>
  <c r="F298" i="11"/>
  <c r="O297" i="11"/>
  <c r="L297" i="11"/>
  <c r="I297" i="11"/>
  <c r="F297" i="11"/>
  <c r="O296" i="11"/>
  <c r="L296" i="11"/>
  <c r="I296" i="11"/>
  <c r="F296" i="11"/>
  <c r="C296" i="11" s="1"/>
  <c r="O295" i="11"/>
  <c r="L295" i="11"/>
  <c r="I295" i="11"/>
  <c r="F295" i="11"/>
  <c r="O294" i="11"/>
  <c r="L294" i="11"/>
  <c r="I294" i="11"/>
  <c r="C294" i="11" s="1"/>
  <c r="F294" i="11"/>
  <c r="O293" i="11"/>
  <c r="L293" i="11"/>
  <c r="I293" i="11"/>
  <c r="I290" i="11" s="1"/>
  <c r="F293" i="11"/>
  <c r="O292" i="11"/>
  <c r="L292" i="11"/>
  <c r="I292" i="11"/>
  <c r="C292" i="11" s="1"/>
  <c r="F292" i="11"/>
  <c r="O291" i="11"/>
  <c r="L291" i="11"/>
  <c r="I291" i="11"/>
  <c r="F291" i="11"/>
  <c r="N290" i="11"/>
  <c r="M290" i="11"/>
  <c r="K290" i="11"/>
  <c r="J290" i="11"/>
  <c r="H290" i="11"/>
  <c r="G290" i="11"/>
  <c r="E290" i="11"/>
  <c r="D290" i="11"/>
  <c r="O285" i="11"/>
  <c r="L285" i="11"/>
  <c r="I285" i="11"/>
  <c r="F285" i="11"/>
  <c r="C285" i="11" s="1"/>
  <c r="O284" i="11"/>
  <c r="O283" i="11" s="1"/>
  <c r="L284" i="11"/>
  <c r="I284" i="11"/>
  <c r="I283" i="11" s="1"/>
  <c r="F284" i="11"/>
  <c r="N283" i="11"/>
  <c r="M283" i="11"/>
  <c r="L283" i="11"/>
  <c r="K283" i="11"/>
  <c r="J283" i="11"/>
  <c r="H283" i="11"/>
  <c r="G283" i="11"/>
  <c r="E283" i="11"/>
  <c r="D283" i="11"/>
  <c r="O282" i="11"/>
  <c r="L282" i="11"/>
  <c r="L281" i="11" s="1"/>
  <c r="I282" i="11"/>
  <c r="I281" i="11" s="1"/>
  <c r="F282" i="11"/>
  <c r="O281" i="11"/>
  <c r="N281" i="11"/>
  <c r="M281" i="11"/>
  <c r="K281" i="11"/>
  <c r="J281" i="11"/>
  <c r="H281" i="11"/>
  <c r="G281" i="11"/>
  <c r="F281" i="11"/>
  <c r="E281" i="11"/>
  <c r="D281" i="11"/>
  <c r="O280" i="11"/>
  <c r="L280" i="11"/>
  <c r="I280" i="11"/>
  <c r="F280" i="11"/>
  <c r="O279" i="11"/>
  <c r="L279" i="11"/>
  <c r="I279" i="11"/>
  <c r="F279" i="11"/>
  <c r="O278" i="11"/>
  <c r="L278" i="11"/>
  <c r="I278" i="11"/>
  <c r="F278" i="11"/>
  <c r="O277" i="11"/>
  <c r="O276" i="11" s="1"/>
  <c r="L277" i="11"/>
  <c r="L276" i="11" s="1"/>
  <c r="I277" i="11"/>
  <c r="F277" i="11"/>
  <c r="C277" i="11" s="1"/>
  <c r="N276" i="11"/>
  <c r="M276" i="11"/>
  <c r="K276" i="11"/>
  <c r="J276" i="11"/>
  <c r="J270" i="11" s="1"/>
  <c r="J269" i="11" s="1"/>
  <c r="H276" i="11"/>
  <c r="G276" i="11"/>
  <c r="E276" i="11"/>
  <c r="D276" i="11"/>
  <c r="O275" i="11"/>
  <c r="L275" i="11"/>
  <c r="I275" i="11"/>
  <c r="F275" i="11"/>
  <c r="O274" i="11"/>
  <c r="L274" i="11"/>
  <c r="I274" i="11"/>
  <c r="F274" i="11"/>
  <c r="O273" i="11"/>
  <c r="O272" i="11" s="1"/>
  <c r="L273" i="11"/>
  <c r="I273" i="11"/>
  <c r="F273" i="11"/>
  <c r="C273" i="11"/>
  <c r="N272" i="11"/>
  <c r="M272" i="11"/>
  <c r="L272" i="11"/>
  <c r="K272" i="11"/>
  <c r="K270" i="11" s="1"/>
  <c r="K269" i="11" s="1"/>
  <c r="J272" i="11"/>
  <c r="H272" i="11"/>
  <c r="G272" i="11"/>
  <c r="G270" i="11" s="1"/>
  <c r="G269" i="11" s="1"/>
  <c r="F272" i="11"/>
  <c r="E272" i="11"/>
  <c r="D272" i="11"/>
  <c r="O271" i="11"/>
  <c r="L271" i="11"/>
  <c r="I271" i="11"/>
  <c r="F271" i="11"/>
  <c r="N270" i="11"/>
  <c r="M270" i="11"/>
  <c r="M269" i="11" s="1"/>
  <c r="E270" i="11"/>
  <c r="N269" i="11"/>
  <c r="O268" i="11"/>
  <c r="L268" i="11"/>
  <c r="I268" i="11"/>
  <c r="F268" i="11"/>
  <c r="O267" i="11"/>
  <c r="L267" i="11"/>
  <c r="I267" i="11"/>
  <c r="F267" i="11"/>
  <c r="O266" i="11"/>
  <c r="L266" i="11"/>
  <c r="I266" i="11"/>
  <c r="F266" i="11"/>
  <c r="O265" i="11"/>
  <c r="O264" i="11" s="1"/>
  <c r="L265" i="11"/>
  <c r="I265" i="11"/>
  <c r="F265" i="11"/>
  <c r="C265" i="11"/>
  <c r="N264" i="11"/>
  <c r="M264" i="11"/>
  <c r="L264" i="11"/>
  <c r="K264" i="11"/>
  <c r="J264" i="11"/>
  <c r="H264" i="11"/>
  <c r="G264" i="11"/>
  <c r="E264" i="11"/>
  <c r="E259" i="11" s="1"/>
  <c r="D264" i="11"/>
  <c r="O263" i="11"/>
  <c r="L263" i="11"/>
  <c r="I263" i="11"/>
  <c r="F263" i="11"/>
  <c r="O262" i="11"/>
  <c r="L262" i="11"/>
  <c r="I262" i="11"/>
  <c r="I260" i="11" s="1"/>
  <c r="F262" i="11"/>
  <c r="O261" i="11"/>
  <c r="O260" i="11" s="1"/>
  <c r="L261" i="11"/>
  <c r="L260" i="11" s="1"/>
  <c r="L259" i="11" s="1"/>
  <c r="I261" i="11"/>
  <c r="C261" i="11" s="1"/>
  <c r="F261" i="11"/>
  <c r="N260" i="11"/>
  <c r="M260" i="11"/>
  <c r="M259" i="11" s="1"/>
  <c r="K260" i="11"/>
  <c r="J260" i="11"/>
  <c r="J259" i="11" s="1"/>
  <c r="H260" i="11"/>
  <c r="H259" i="11" s="1"/>
  <c r="G260" i="11"/>
  <c r="E260" i="11"/>
  <c r="D260" i="11"/>
  <c r="D259" i="11" s="1"/>
  <c r="N259" i="11"/>
  <c r="O258" i="11"/>
  <c r="L258" i="11"/>
  <c r="I258" i="11"/>
  <c r="F258" i="11"/>
  <c r="O257" i="11"/>
  <c r="L257" i="11"/>
  <c r="I257" i="11"/>
  <c r="F257" i="11"/>
  <c r="C257" i="11"/>
  <c r="O256" i="11"/>
  <c r="L256" i="11"/>
  <c r="I256" i="11"/>
  <c r="F256" i="11"/>
  <c r="C256" i="11" s="1"/>
  <c r="O255" i="11"/>
  <c r="L255" i="11"/>
  <c r="I255" i="11"/>
  <c r="F255" i="11"/>
  <c r="C255" i="11" s="1"/>
  <c r="O254" i="11"/>
  <c r="L254" i="11"/>
  <c r="I254" i="11"/>
  <c r="F254" i="11"/>
  <c r="C254" i="11" s="1"/>
  <c r="O253" i="11"/>
  <c r="O252" i="11" s="1"/>
  <c r="L253" i="11"/>
  <c r="I253" i="11"/>
  <c r="F253" i="11"/>
  <c r="C253" i="11" s="1"/>
  <c r="N252" i="11"/>
  <c r="M252" i="11"/>
  <c r="L252" i="11"/>
  <c r="L251" i="11" s="1"/>
  <c r="K252" i="11"/>
  <c r="K251" i="11" s="1"/>
  <c r="J252" i="11"/>
  <c r="H252" i="11"/>
  <c r="H251" i="11" s="1"/>
  <c r="G252" i="11"/>
  <c r="G251" i="11" s="1"/>
  <c r="E252" i="11"/>
  <c r="D252" i="11"/>
  <c r="D251" i="11" s="1"/>
  <c r="N251" i="11"/>
  <c r="M251" i="11"/>
  <c r="J251" i="11"/>
  <c r="E251" i="11"/>
  <c r="O250" i="11"/>
  <c r="L250" i="11"/>
  <c r="I250" i="11"/>
  <c r="F250" i="11"/>
  <c r="O249" i="11"/>
  <c r="L249" i="11"/>
  <c r="L246" i="11" s="1"/>
  <c r="I249" i="11"/>
  <c r="F249" i="11"/>
  <c r="O248" i="11"/>
  <c r="L248" i="11"/>
  <c r="I248" i="11"/>
  <c r="F248" i="11"/>
  <c r="O247" i="11"/>
  <c r="O246" i="11" s="1"/>
  <c r="L247" i="11"/>
  <c r="I247" i="11"/>
  <c r="I246" i="11" s="1"/>
  <c r="F247" i="11"/>
  <c r="N246" i="11"/>
  <c r="M246" i="11"/>
  <c r="K246" i="11"/>
  <c r="J246" i="11"/>
  <c r="H246" i="11"/>
  <c r="G246" i="11"/>
  <c r="E246" i="11"/>
  <c r="D246" i="11"/>
  <c r="D231" i="11" s="1"/>
  <c r="O245" i="11"/>
  <c r="L245" i="11"/>
  <c r="I245" i="11"/>
  <c r="F245" i="11"/>
  <c r="C245" i="11" s="1"/>
  <c r="O244" i="11"/>
  <c r="L244" i="11"/>
  <c r="I244" i="11"/>
  <c r="F244" i="11"/>
  <c r="O243" i="11"/>
  <c r="L243" i="11"/>
  <c r="I243" i="11"/>
  <c r="F243" i="11"/>
  <c r="O242" i="11"/>
  <c r="L242" i="11"/>
  <c r="I242" i="11"/>
  <c r="F242" i="11"/>
  <c r="O241" i="11"/>
  <c r="L241" i="11"/>
  <c r="I241" i="11"/>
  <c r="C241" i="11" s="1"/>
  <c r="F241" i="11"/>
  <c r="O240" i="11"/>
  <c r="L240" i="11"/>
  <c r="I240" i="11"/>
  <c r="F240" i="11"/>
  <c r="O239" i="11"/>
  <c r="O238" i="11" s="1"/>
  <c r="L239" i="11"/>
  <c r="I239" i="11"/>
  <c r="F239" i="11"/>
  <c r="N238" i="11"/>
  <c r="M238" i="11"/>
  <c r="M231" i="11" s="1"/>
  <c r="M230" i="11" s="1"/>
  <c r="K238" i="11"/>
  <c r="J238" i="11"/>
  <c r="H238" i="11"/>
  <c r="G238" i="11"/>
  <c r="F238" i="11"/>
  <c r="E238" i="11"/>
  <c r="D238" i="11"/>
  <c r="O237" i="11"/>
  <c r="C237" i="11" s="1"/>
  <c r="L237" i="11"/>
  <c r="I237" i="11"/>
  <c r="F237" i="11"/>
  <c r="O236" i="11"/>
  <c r="L236" i="11"/>
  <c r="I236" i="11"/>
  <c r="I235" i="11" s="1"/>
  <c r="F236" i="11"/>
  <c r="F235" i="11" s="1"/>
  <c r="N235" i="11"/>
  <c r="M235" i="11"/>
  <c r="L235" i="11"/>
  <c r="K235" i="11"/>
  <c r="J235" i="11"/>
  <c r="H235" i="11"/>
  <c r="H231" i="11" s="1"/>
  <c r="G235" i="11"/>
  <c r="E235" i="11"/>
  <c r="D235" i="11"/>
  <c r="O234" i="11"/>
  <c r="L234" i="11"/>
  <c r="L233" i="11" s="1"/>
  <c r="I234" i="11"/>
  <c r="F234" i="11"/>
  <c r="O233" i="11"/>
  <c r="N233" i="11"/>
  <c r="N231" i="11" s="1"/>
  <c r="N230" i="11" s="1"/>
  <c r="M233" i="11"/>
  <c r="K233" i="11"/>
  <c r="J233" i="11"/>
  <c r="I233" i="11"/>
  <c r="H233" i="11"/>
  <c r="G233" i="11"/>
  <c r="F233" i="11"/>
  <c r="E233" i="11"/>
  <c r="E231" i="11" s="1"/>
  <c r="E230" i="11" s="1"/>
  <c r="D233" i="11"/>
  <c r="O232" i="11"/>
  <c r="L232" i="11"/>
  <c r="I232" i="11"/>
  <c r="F232" i="11"/>
  <c r="J231" i="11"/>
  <c r="O229" i="11"/>
  <c r="L229" i="11"/>
  <c r="I229" i="11"/>
  <c r="F229" i="11"/>
  <c r="C229" i="11" s="1"/>
  <c r="O228" i="11"/>
  <c r="L228" i="11"/>
  <c r="L227" i="11" s="1"/>
  <c r="I228" i="11"/>
  <c r="F228" i="11"/>
  <c r="F227" i="11" s="1"/>
  <c r="O227" i="11"/>
  <c r="N227" i="11"/>
  <c r="M227" i="11"/>
  <c r="K227" i="11"/>
  <c r="J227" i="11"/>
  <c r="I227" i="11"/>
  <c r="H227" i="11"/>
  <c r="G227" i="11"/>
  <c r="E227" i="11"/>
  <c r="D227" i="11"/>
  <c r="O226" i="11"/>
  <c r="L226" i="11"/>
  <c r="I226" i="11"/>
  <c r="F226" i="11"/>
  <c r="O225" i="11"/>
  <c r="L225" i="11"/>
  <c r="I225" i="11"/>
  <c r="F225" i="11"/>
  <c r="C225" i="11" s="1"/>
  <c r="O224" i="11"/>
  <c r="L224" i="11"/>
  <c r="I224" i="11"/>
  <c r="F224" i="11"/>
  <c r="O223" i="11"/>
  <c r="L223" i="11"/>
  <c r="I223" i="11"/>
  <c r="F223" i="11"/>
  <c r="O222" i="11"/>
  <c r="L222" i="11"/>
  <c r="I222" i="11"/>
  <c r="F222" i="11"/>
  <c r="O221" i="11"/>
  <c r="L221" i="11"/>
  <c r="C221" i="11" s="1"/>
  <c r="I221" i="11"/>
  <c r="F221" i="11"/>
  <c r="O220" i="11"/>
  <c r="L220" i="11"/>
  <c r="I220" i="11"/>
  <c r="F220" i="11"/>
  <c r="O219" i="11"/>
  <c r="L219" i="11"/>
  <c r="I219" i="11"/>
  <c r="F219" i="11"/>
  <c r="O218" i="11"/>
  <c r="L218" i="11"/>
  <c r="I218" i="11"/>
  <c r="F218" i="11"/>
  <c r="O217" i="11"/>
  <c r="O216" i="11" s="1"/>
  <c r="L217" i="11"/>
  <c r="I217" i="11"/>
  <c r="F217" i="11"/>
  <c r="C217" i="11"/>
  <c r="N216" i="11"/>
  <c r="M216" i="11"/>
  <c r="K216" i="11"/>
  <c r="J216" i="11"/>
  <c r="H216" i="11"/>
  <c r="G216" i="11"/>
  <c r="E216" i="11"/>
  <c r="D216" i="11"/>
  <c r="O215" i="11"/>
  <c r="L215" i="11"/>
  <c r="I215" i="11"/>
  <c r="F215" i="11"/>
  <c r="O214" i="11"/>
  <c r="L214" i="11"/>
  <c r="I214" i="11"/>
  <c r="F214" i="11"/>
  <c r="O213" i="11"/>
  <c r="L213" i="11"/>
  <c r="I213" i="11"/>
  <c r="F213" i="11"/>
  <c r="C213" i="11" s="1"/>
  <c r="O212" i="11"/>
  <c r="L212" i="11"/>
  <c r="I212" i="11"/>
  <c r="F212" i="11"/>
  <c r="O211" i="11"/>
  <c r="L211" i="11"/>
  <c r="I211" i="11"/>
  <c r="F211" i="11"/>
  <c r="O210" i="11"/>
  <c r="L210" i="11"/>
  <c r="I210" i="11"/>
  <c r="F210" i="11"/>
  <c r="O209" i="11"/>
  <c r="L209" i="11"/>
  <c r="C209" i="11" s="1"/>
  <c r="I209" i="11"/>
  <c r="F209" i="11"/>
  <c r="O208" i="11"/>
  <c r="L208" i="11"/>
  <c r="I208" i="11"/>
  <c r="F208" i="11"/>
  <c r="O207" i="11"/>
  <c r="L207" i="11"/>
  <c r="I207" i="11"/>
  <c r="F207" i="11"/>
  <c r="O206" i="11"/>
  <c r="L206" i="11"/>
  <c r="I206" i="11"/>
  <c r="F206" i="11"/>
  <c r="O205" i="11"/>
  <c r="O204" i="11" s="1"/>
  <c r="N205" i="11"/>
  <c r="N204" i="11" s="1"/>
  <c r="M205" i="11"/>
  <c r="K205" i="11"/>
  <c r="J205" i="11"/>
  <c r="J204" i="11" s="1"/>
  <c r="H205" i="11"/>
  <c r="G205" i="11"/>
  <c r="F205" i="11"/>
  <c r="E205" i="11"/>
  <c r="E204" i="11" s="1"/>
  <c r="D205" i="11"/>
  <c r="H204" i="11"/>
  <c r="D204" i="11"/>
  <c r="O203" i="11"/>
  <c r="L203" i="11"/>
  <c r="I203" i="11"/>
  <c r="C203" i="11" s="1"/>
  <c r="F203" i="11"/>
  <c r="O202" i="11"/>
  <c r="L202" i="11"/>
  <c r="I202" i="11"/>
  <c r="F202" i="11"/>
  <c r="O201" i="11"/>
  <c r="L201" i="11"/>
  <c r="I201" i="11"/>
  <c r="F201" i="11"/>
  <c r="C201" i="11" s="1"/>
  <c r="O200" i="11"/>
  <c r="L200" i="11"/>
  <c r="I200" i="11"/>
  <c r="F200" i="11"/>
  <c r="O199" i="11"/>
  <c r="O198" i="11" s="1"/>
  <c r="L199" i="11"/>
  <c r="L198" i="11" s="1"/>
  <c r="L196" i="11" s="1"/>
  <c r="I199" i="11"/>
  <c r="I198" i="11" s="1"/>
  <c r="F199" i="11"/>
  <c r="N198" i="11"/>
  <c r="N196" i="11" s="1"/>
  <c r="N195" i="11" s="1"/>
  <c r="M198" i="11"/>
  <c r="M196" i="11" s="1"/>
  <c r="K198" i="11"/>
  <c r="J198" i="11"/>
  <c r="J196" i="11" s="1"/>
  <c r="J195" i="11" s="1"/>
  <c r="H198" i="11"/>
  <c r="H196" i="11" s="1"/>
  <c r="H195" i="11" s="1"/>
  <c r="G198" i="11"/>
  <c r="F198" i="11"/>
  <c r="E198" i="11"/>
  <c r="E196" i="11" s="1"/>
  <c r="D198" i="11"/>
  <c r="D196" i="11" s="1"/>
  <c r="D195" i="11" s="1"/>
  <c r="O197" i="11"/>
  <c r="L197" i="11"/>
  <c r="I197" i="11"/>
  <c r="F197" i="11"/>
  <c r="C197" i="11" s="1"/>
  <c r="K196" i="11"/>
  <c r="G196" i="11"/>
  <c r="F196" i="11"/>
  <c r="O193" i="11"/>
  <c r="O192" i="11" s="1"/>
  <c r="L193" i="11"/>
  <c r="I193" i="11"/>
  <c r="I192" i="11" s="1"/>
  <c r="F193" i="11"/>
  <c r="C193" i="11" s="1"/>
  <c r="N192" i="11"/>
  <c r="N191" i="11" s="1"/>
  <c r="M192" i="11"/>
  <c r="M191" i="11" s="1"/>
  <c r="M187" i="11" s="1"/>
  <c r="L192" i="11"/>
  <c r="L191" i="11" s="1"/>
  <c r="K192" i="11"/>
  <c r="K191" i="11" s="1"/>
  <c r="J192" i="11"/>
  <c r="J191" i="11" s="1"/>
  <c r="H192" i="11"/>
  <c r="H191" i="11" s="1"/>
  <c r="G192" i="11"/>
  <c r="E192" i="11"/>
  <c r="D192" i="11"/>
  <c r="D191" i="11" s="1"/>
  <c r="O191" i="11"/>
  <c r="I191" i="11"/>
  <c r="G191" i="11"/>
  <c r="E191" i="11"/>
  <c r="O190" i="11"/>
  <c r="L190" i="11"/>
  <c r="I190" i="11"/>
  <c r="F190" i="11"/>
  <c r="O189" i="11"/>
  <c r="L189" i="11"/>
  <c r="L188" i="11" s="1"/>
  <c r="I189" i="11"/>
  <c r="I188" i="11" s="1"/>
  <c r="I187" i="11" s="1"/>
  <c r="F189" i="11"/>
  <c r="O188" i="11"/>
  <c r="N188" i="11"/>
  <c r="N187" i="11" s="1"/>
  <c r="M188" i="11"/>
  <c r="K188" i="11"/>
  <c r="J188" i="11"/>
  <c r="H188" i="11"/>
  <c r="G188" i="11"/>
  <c r="G187" i="11" s="1"/>
  <c r="F188" i="11"/>
  <c r="E188" i="11"/>
  <c r="D188" i="11"/>
  <c r="D187" i="11" s="1"/>
  <c r="O187" i="11"/>
  <c r="J187" i="11"/>
  <c r="H187" i="11"/>
  <c r="O186" i="11"/>
  <c r="L186" i="11"/>
  <c r="I186" i="11"/>
  <c r="F186" i="11"/>
  <c r="O185" i="11"/>
  <c r="L185" i="11"/>
  <c r="L184" i="11" s="1"/>
  <c r="I185" i="11"/>
  <c r="I184" i="11" s="1"/>
  <c r="F185" i="11"/>
  <c r="N184" i="11"/>
  <c r="M184" i="11"/>
  <c r="K184" i="11"/>
  <c r="J184" i="11"/>
  <c r="H184" i="11"/>
  <c r="G184" i="11"/>
  <c r="F184" i="11"/>
  <c r="E184" i="11"/>
  <c r="D184" i="11"/>
  <c r="O183" i="11"/>
  <c r="O179" i="11" s="1"/>
  <c r="L183" i="11"/>
  <c r="I183" i="11"/>
  <c r="F183" i="11"/>
  <c r="C183" i="11"/>
  <c r="O182" i="11"/>
  <c r="L182" i="11"/>
  <c r="I182" i="11"/>
  <c r="F182" i="11"/>
  <c r="C182" i="11" s="1"/>
  <c r="O181" i="11"/>
  <c r="L181" i="11"/>
  <c r="I181" i="11"/>
  <c r="F181" i="11"/>
  <c r="C181" i="11" s="1"/>
  <c r="O180" i="11"/>
  <c r="L180" i="11"/>
  <c r="I180" i="11"/>
  <c r="F180" i="11"/>
  <c r="N179" i="11"/>
  <c r="M179" i="11"/>
  <c r="K179" i="11"/>
  <c r="J179" i="11"/>
  <c r="H179" i="11"/>
  <c r="G179" i="11"/>
  <c r="E179" i="11"/>
  <c r="E174" i="11" s="1"/>
  <c r="E173" i="11" s="1"/>
  <c r="D179" i="11"/>
  <c r="D174" i="11" s="1"/>
  <c r="D173" i="11" s="1"/>
  <c r="O178" i="11"/>
  <c r="L178" i="11"/>
  <c r="I178" i="11"/>
  <c r="F178" i="11"/>
  <c r="O177" i="11"/>
  <c r="L177" i="11"/>
  <c r="I177" i="11"/>
  <c r="F177" i="11"/>
  <c r="O176" i="11"/>
  <c r="L176" i="11"/>
  <c r="L175" i="11" s="1"/>
  <c r="I176" i="11"/>
  <c r="C176" i="11" s="1"/>
  <c r="F176" i="11"/>
  <c r="O175" i="11"/>
  <c r="N175" i="11"/>
  <c r="N174" i="11" s="1"/>
  <c r="N173" i="11" s="1"/>
  <c r="M175" i="11"/>
  <c r="M174" i="11" s="1"/>
  <c r="M173" i="11" s="1"/>
  <c r="K175" i="11"/>
  <c r="J175" i="11"/>
  <c r="H175" i="11"/>
  <c r="G175" i="11"/>
  <c r="G174" i="11" s="1"/>
  <c r="G173" i="11" s="1"/>
  <c r="E175" i="11"/>
  <c r="D175" i="11"/>
  <c r="H174" i="11"/>
  <c r="H173" i="11" s="1"/>
  <c r="O172" i="11"/>
  <c r="L172" i="11"/>
  <c r="I172" i="11"/>
  <c r="F172" i="11"/>
  <c r="O171" i="11"/>
  <c r="L171" i="11"/>
  <c r="I171" i="11"/>
  <c r="F171" i="11"/>
  <c r="C171" i="11" s="1"/>
  <c r="O170" i="11"/>
  <c r="L170" i="11"/>
  <c r="I170" i="11"/>
  <c r="F170" i="11"/>
  <c r="O169" i="11"/>
  <c r="L169" i="11"/>
  <c r="I169" i="11"/>
  <c r="F169" i="11"/>
  <c r="O168" i="11"/>
  <c r="L168" i="11"/>
  <c r="I168" i="11"/>
  <c r="C168" i="11" s="1"/>
  <c r="F168" i="11"/>
  <c r="O167" i="11"/>
  <c r="O166" i="11" s="1"/>
  <c r="L167" i="11"/>
  <c r="L166" i="11" s="1"/>
  <c r="L165" i="11" s="1"/>
  <c r="I167" i="11"/>
  <c r="F167" i="11"/>
  <c r="F166" i="11" s="1"/>
  <c r="N166" i="11"/>
  <c r="M166" i="11"/>
  <c r="M165" i="11" s="1"/>
  <c r="K166" i="11"/>
  <c r="K165" i="11" s="1"/>
  <c r="J166" i="11"/>
  <c r="J165" i="11" s="1"/>
  <c r="H166" i="11"/>
  <c r="H165" i="11" s="1"/>
  <c r="G166" i="11"/>
  <c r="G165" i="11" s="1"/>
  <c r="E166" i="11"/>
  <c r="D166" i="11"/>
  <c r="D165" i="11" s="1"/>
  <c r="N165" i="11"/>
  <c r="E165" i="11"/>
  <c r="O164" i="11"/>
  <c r="L164" i="11"/>
  <c r="I164" i="11"/>
  <c r="F164" i="11"/>
  <c r="O163" i="11"/>
  <c r="C163" i="11" s="1"/>
  <c r="L163" i="11"/>
  <c r="I163" i="11"/>
  <c r="F163" i="11"/>
  <c r="O162" i="11"/>
  <c r="L162" i="11"/>
  <c r="I162" i="11"/>
  <c r="F162" i="11"/>
  <c r="C162" i="11" s="1"/>
  <c r="O161" i="11"/>
  <c r="L161" i="11"/>
  <c r="L160" i="11" s="1"/>
  <c r="I161" i="11"/>
  <c r="I160" i="11" s="1"/>
  <c r="F161" i="11"/>
  <c r="C161" i="11" s="1"/>
  <c r="N160" i="11"/>
  <c r="M160" i="11"/>
  <c r="K160" i="11"/>
  <c r="J160" i="11"/>
  <c r="H160" i="11"/>
  <c r="G160" i="11"/>
  <c r="E160" i="11"/>
  <c r="D160" i="11"/>
  <c r="O159" i="11"/>
  <c r="L159" i="11"/>
  <c r="I159" i="11"/>
  <c r="F159" i="11"/>
  <c r="C159" i="11" s="1"/>
  <c r="O158" i="11"/>
  <c r="L158" i="11"/>
  <c r="I158" i="11"/>
  <c r="F158" i="11"/>
  <c r="O157" i="11"/>
  <c r="L157" i="11"/>
  <c r="I157" i="11"/>
  <c r="F157" i="11"/>
  <c r="O156" i="11"/>
  <c r="L156" i="11"/>
  <c r="I156" i="11"/>
  <c r="F156" i="11"/>
  <c r="O155" i="11"/>
  <c r="L155" i="11"/>
  <c r="C155" i="11" s="1"/>
  <c r="I155" i="11"/>
  <c r="F155" i="11"/>
  <c r="O154" i="11"/>
  <c r="L154" i="11"/>
  <c r="I154" i="11"/>
  <c r="F154" i="11"/>
  <c r="O153" i="11"/>
  <c r="L153" i="11"/>
  <c r="I153" i="11"/>
  <c r="F153" i="11"/>
  <c r="O152" i="11"/>
  <c r="L152" i="11"/>
  <c r="I152" i="11"/>
  <c r="F152" i="11"/>
  <c r="O151" i="11"/>
  <c r="N151" i="11"/>
  <c r="M151" i="11"/>
  <c r="K151" i="11"/>
  <c r="J151" i="11"/>
  <c r="H151" i="11"/>
  <c r="G151" i="11"/>
  <c r="E151" i="11"/>
  <c r="D151" i="11"/>
  <c r="D130" i="11" s="1"/>
  <c r="O150" i="11"/>
  <c r="L150" i="11"/>
  <c r="I150" i="11"/>
  <c r="F150" i="11"/>
  <c r="C150" i="11" s="1"/>
  <c r="O149" i="11"/>
  <c r="L149" i="11"/>
  <c r="I149" i="11"/>
  <c r="F149" i="11"/>
  <c r="C149" i="11" s="1"/>
  <c r="O148" i="11"/>
  <c r="L148" i="11"/>
  <c r="I148" i="11"/>
  <c r="F148" i="11"/>
  <c r="O147" i="11"/>
  <c r="L147" i="11"/>
  <c r="I147" i="11"/>
  <c r="F147" i="11"/>
  <c r="C147" i="11" s="1"/>
  <c r="O146" i="11"/>
  <c r="L146" i="11"/>
  <c r="I146" i="11"/>
  <c r="F146" i="11"/>
  <c r="O145" i="11"/>
  <c r="L145" i="11"/>
  <c r="L144" i="11" s="1"/>
  <c r="I145" i="11"/>
  <c r="I144" i="11" s="1"/>
  <c r="F145" i="11"/>
  <c r="N144" i="11"/>
  <c r="M144" i="11"/>
  <c r="K144" i="11"/>
  <c r="J144" i="11"/>
  <c r="H144" i="11"/>
  <c r="G144" i="11"/>
  <c r="F144" i="11"/>
  <c r="E144" i="11"/>
  <c r="D144" i="11"/>
  <c r="O143" i="11"/>
  <c r="L143" i="11"/>
  <c r="C143" i="11" s="1"/>
  <c r="I143" i="11"/>
  <c r="F143" i="11"/>
  <c r="O142" i="11"/>
  <c r="O141" i="11" s="1"/>
  <c r="L142" i="11"/>
  <c r="L141" i="11" s="1"/>
  <c r="I142" i="11"/>
  <c r="F142" i="11"/>
  <c r="F141" i="11" s="1"/>
  <c r="N141" i="11"/>
  <c r="M141" i="11"/>
  <c r="K141" i="11"/>
  <c r="J141" i="11"/>
  <c r="I141" i="11"/>
  <c r="H141" i="11"/>
  <c r="G141" i="11"/>
  <c r="E141" i="11"/>
  <c r="D141" i="11"/>
  <c r="O140" i="11"/>
  <c r="L140" i="11"/>
  <c r="I140" i="11"/>
  <c r="C140" i="11" s="1"/>
  <c r="F140" i="11"/>
  <c r="O139" i="11"/>
  <c r="L139" i="11"/>
  <c r="I139" i="11"/>
  <c r="F139" i="11"/>
  <c r="C139" i="11" s="1"/>
  <c r="O138" i="11"/>
  <c r="L138" i="11"/>
  <c r="I138" i="11"/>
  <c r="F138" i="11"/>
  <c r="O137" i="11"/>
  <c r="L137" i="11"/>
  <c r="L136" i="11" s="1"/>
  <c r="I137" i="11"/>
  <c r="F137" i="11"/>
  <c r="N136" i="11"/>
  <c r="M136" i="11"/>
  <c r="M130" i="11" s="1"/>
  <c r="K136" i="11"/>
  <c r="J136" i="11"/>
  <c r="H136" i="11"/>
  <c r="H130" i="11" s="1"/>
  <c r="G136" i="11"/>
  <c r="F136" i="11"/>
  <c r="E136" i="11"/>
  <c r="D136" i="11"/>
  <c r="O135" i="11"/>
  <c r="O131" i="11" s="1"/>
  <c r="L135" i="11"/>
  <c r="I135" i="11"/>
  <c r="F135" i="11"/>
  <c r="C135" i="11"/>
  <c r="O134" i="11"/>
  <c r="L134" i="11"/>
  <c r="I134" i="11"/>
  <c r="F134" i="11"/>
  <c r="C134" i="11" s="1"/>
  <c r="O133" i="11"/>
  <c r="L133" i="11"/>
  <c r="I133" i="11"/>
  <c r="F133" i="11"/>
  <c r="C133" i="11" s="1"/>
  <c r="O132" i="11"/>
  <c r="L132" i="11"/>
  <c r="I132" i="11"/>
  <c r="F132" i="11"/>
  <c r="N131" i="11"/>
  <c r="M131" i="11"/>
  <c r="K131" i="11"/>
  <c r="K130" i="11" s="1"/>
  <c r="J131" i="11"/>
  <c r="H131" i="11"/>
  <c r="G131" i="11"/>
  <c r="E131" i="11"/>
  <c r="D131" i="11"/>
  <c r="O129" i="11"/>
  <c r="L129" i="11"/>
  <c r="L128" i="11" s="1"/>
  <c r="I129" i="11"/>
  <c r="I128" i="11" s="1"/>
  <c r="F129" i="11"/>
  <c r="O128" i="11"/>
  <c r="N128" i="11"/>
  <c r="M128" i="11"/>
  <c r="K128" i="11"/>
  <c r="J128" i="11"/>
  <c r="H128" i="11"/>
  <c r="G128" i="11"/>
  <c r="F128" i="11"/>
  <c r="E128" i="11"/>
  <c r="D128" i="11"/>
  <c r="O127" i="11"/>
  <c r="L127" i="11"/>
  <c r="I127" i="11"/>
  <c r="F127" i="11"/>
  <c r="C127" i="11" s="1"/>
  <c r="O126" i="11"/>
  <c r="L126" i="11"/>
  <c r="I126" i="11"/>
  <c r="F126" i="11"/>
  <c r="O125" i="11"/>
  <c r="L125" i="11"/>
  <c r="I125" i="11"/>
  <c r="F125" i="11"/>
  <c r="O124" i="11"/>
  <c r="L124" i="11"/>
  <c r="I124" i="11"/>
  <c r="F124" i="11"/>
  <c r="O123" i="11"/>
  <c r="O122" i="11" s="1"/>
  <c r="L123" i="11"/>
  <c r="L122" i="11" s="1"/>
  <c r="I123" i="11"/>
  <c r="F123" i="11"/>
  <c r="N122" i="11"/>
  <c r="M122" i="11"/>
  <c r="K122" i="11"/>
  <c r="J122" i="11"/>
  <c r="H122" i="11"/>
  <c r="G122" i="11"/>
  <c r="E122" i="11"/>
  <c r="D122" i="11"/>
  <c r="O121" i="11"/>
  <c r="L121" i="11"/>
  <c r="I121" i="11"/>
  <c r="F121" i="11"/>
  <c r="C121" i="11" s="1"/>
  <c r="O120" i="11"/>
  <c r="L120" i="11"/>
  <c r="I120" i="11"/>
  <c r="F120" i="11"/>
  <c r="C120" i="11" s="1"/>
  <c r="O119" i="11"/>
  <c r="L119" i="11"/>
  <c r="I119" i="11"/>
  <c r="F119" i="11"/>
  <c r="C119" i="11" s="1"/>
  <c r="O118" i="11"/>
  <c r="L118" i="11"/>
  <c r="I118" i="11"/>
  <c r="F118" i="11"/>
  <c r="O117" i="11"/>
  <c r="L117" i="11"/>
  <c r="I117" i="11"/>
  <c r="I116" i="11" s="1"/>
  <c r="F117" i="11"/>
  <c r="N116" i="11"/>
  <c r="M116" i="11"/>
  <c r="K116" i="11"/>
  <c r="J116" i="11"/>
  <c r="H116" i="11"/>
  <c r="G116" i="11"/>
  <c r="F116" i="11"/>
  <c r="E116" i="11"/>
  <c r="D116" i="11"/>
  <c r="O115" i="11"/>
  <c r="L115" i="11"/>
  <c r="L112" i="11" s="1"/>
  <c r="I115" i="11"/>
  <c r="F115" i="11"/>
  <c r="O114" i="11"/>
  <c r="O112" i="11" s="1"/>
  <c r="L114" i="11"/>
  <c r="I114" i="11"/>
  <c r="F114" i="11"/>
  <c r="O113" i="11"/>
  <c r="L113" i="11"/>
  <c r="I113" i="11"/>
  <c r="F113" i="11"/>
  <c r="N112" i="11"/>
  <c r="M112" i="11"/>
  <c r="K112" i="11"/>
  <c r="J112" i="11"/>
  <c r="H112" i="11"/>
  <c r="G112" i="11"/>
  <c r="E112" i="11"/>
  <c r="D112" i="11"/>
  <c r="O111" i="11"/>
  <c r="L111" i="11"/>
  <c r="I111" i="11"/>
  <c r="F111" i="11"/>
  <c r="C111" i="11" s="1"/>
  <c r="O110" i="11"/>
  <c r="L110" i="11"/>
  <c r="I110" i="11"/>
  <c r="F110" i="11"/>
  <c r="O109" i="11"/>
  <c r="L109" i="11"/>
  <c r="I109" i="11"/>
  <c r="F109" i="11"/>
  <c r="O108" i="11"/>
  <c r="L108" i="11"/>
  <c r="I108" i="11"/>
  <c r="F108" i="11"/>
  <c r="O107" i="11"/>
  <c r="L107" i="11"/>
  <c r="I107" i="11"/>
  <c r="F107" i="11"/>
  <c r="C107" i="11" s="1"/>
  <c r="O106" i="11"/>
  <c r="L106" i="11"/>
  <c r="I106" i="11"/>
  <c r="F106" i="11"/>
  <c r="O105" i="11"/>
  <c r="L105" i="11"/>
  <c r="I105" i="11"/>
  <c r="F105" i="11"/>
  <c r="O104" i="11"/>
  <c r="L104" i="11"/>
  <c r="L103" i="11" s="1"/>
  <c r="I104" i="11"/>
  <c r="F104" i="11"/>
  <c r="O103" i="11"/>
  <c r="N103" i="11"/>
  <c r="M103" i="11"/>
  <c r="K103" i="11"/>
  <c r="J103" i="11"/>
  <c r="H103" i="11"/>
  <c r="G103" i="11"/>
  <c r="E103" i="11"/>
  <c r="D103" i="11"/>
  <c r="O102" i="11"/>
  <c r="L102" i="11"/>
  <c r="I102" i="11"/>
  <c r="F102" i="11"/>
  <c r="O101" i="11"/>
  <c r="L101" i="11"/>
  <c r="I101" i="11"/>
  <c r="F101" i="11"/>
  <c r="O100" i="11"/>
  <c r="L100" i="11"/>
  <c r="I100" i="11"/>
  <c r="F100" i="11"/>
  <c r="O99" i="11"/>
  <c r="O95" i="11" s="1"/>
  <c r="L99" i="11"/>
  <c r="I99" i="11"/>
  <c r="F99" i="11"/>
  <c r="C99" i="11"/>
  <c r="O98" i="11"/>
  <c r="L98" i="11"/>
  <c r="I98" i="11"/>
  <c r="F98" i="11"/>
  <c r="C98" i="11" s="1"/>
  <c r="O97" i="11"/>
  <c r="L97" i="11"/>
  <c r="I97" i="11"/>
  <c r="F97" i="11"/>
  <c r="C97" i="11" s="1"/>
  <c r="O96" i="11"/>
  <c r="L96" i="11"/>
  <c r="I96" i="11"/>
  <c r="I95" i="11" s="1"/>
  <c r="F96" i="11"/>
  <c r="C96" i="11" s="1"/>
  <c r="N95" i="11"/>
  <c r="M95" i="11"/>
  <c r="K95" i="11"/>
  <c r="J95" i="11"/>
  <c r="H95" i="11"/>
  <c r="G95" i="11"/>
  <c r="E95" i="11"/>
  <c r="D95" i="11"/>
  <c r="O94" i="11"/>
  <c r="L94" i="11"/>
  <c r="I94" i="11"/>
  <c r="F94" i="11"/>
  <c r="O93" i="11"/>
  <c r="L93" i="11"/>
  <c r="I93" i="11"/>
  <c r="F93" i="11"/>
  <c r="O92" i="11"/>
  <c r="L92" i="11"/>
  <c r="I92" i="11"/>
  <c r="F92" i="11"/>
  <c r="O91" i="11"/>
  <c r="L91" i="11"/>
  <c r="I91" i="11"/>
  <c r="I89" i="11" s="1"/>
  <c r="F91" i="11"/>
  <c r="C91" i="11" s="1"/>
  <c r="O90" i="11"/>
  <c r="O89" i="11" s="1"/>
  <c r="L90" i="11"/>
  <c r="I90" i="11"/>
  <c r="F90" i="11"/>
  <c r="N89" i="11"/>
  <c r="M89" i="11"/>
  <c r="K89" i="11"/>
  <c r="J89" i="11"/>
  <c r="H89" i="11"/>
  <c r="H83" i="11" s="1"/>
  <c r="G89" i="11"/>
  <c r="E89" i="11"/>
  <c r="D89" i="11"/>
  <c r="O88" i="11"/>
  <c r="L88" i="11"/>
  <c r="I88" i="11"/>
  <c r="F88" i="11"/>
  <c r="O87" i="11"/>
  <c r="L87" i="11"/>
  <c r="L84" i="11" s="1"/>
  <c r="I87" i="11"/>
  <c r="F87" i="11"/>
  <c r="C87" i="11"/>
  <c r="O86" i="11"/>
  <c r="L86" i="11"/>
  <c r="I86" i="11"/>
  <c r="F86" i="11"/>
  <c r="C86" i="11" s="1"/>
  <c r="O85" i="11"/>
  <c r="L85" i="11"/>
  <c r="I85" i="11"/>
  <c r="I84" i="11" s="1"/>
  <c r="F85" i="11"/>
  <c r="F84" i="11" s="1"/>
  <c r="N84" i="11"/>
  <c r="M84" i="11"/>
  <c r="K84" i="11"/>
  <c r="K83" i="11" s="1"/>
  <c r="J84" i="11"/>
  <c r="J83" i="11" s="1"/>
  <c r="H84" i="11"/>
  <c r="G84" i="11"/>
  <c r="E84" i="11"/>
  <c r="D84" i="11"/>
  <c r="G83" i="11"/>
  <c r="O82" i="11"/>
  <c r="O80" i="11" s="1"/>
  <c r="L82" i="11"/>
  <c r="I82" i="11"/>
  <c r="F82" i="11"/>
  <c r="O81" i="11"/>
  <c r="L81" i="11"/>
  <c r="L80" i="11" s="1"/>
  <c r="I81" i="11"/>
  <c r="I80" i="11" s="1"/>
  <c r="F81" i="11"/>
  <c r="N80" i="11"/>
  <c r="M80" i="11"/>
  <c r="K80" i="11"/>
  <c r="K76" i="11" s="1"/>
  <c r="J80" i="11"/>
  <c r="J76" i="11" s="1"/>
  <c r="H80" i="11"/>
  <c r="G80" i="11"/>
  <c r="F80" i="11"/>
  <c r="E80" i="11"/>
  <c r="D80" i="11"/>
  <c r="O79" i="11"/>
  <c r="L79" i="11"/>
  <c r="I79" i="11"/>
  <c r="F79" i="11"/>
  <c r="C79" i="11" s="1"/>
  <c r="O78" i="11"/>
  <c r="O77" i="11" s="1"/>
  <c r="L78" i="11"/>
  <c r="L77" i="11" s="1"/>
  <c r="L76" i="11" s="1"/>
  <c r="I78" i="11"/>
  <c r="F78" i="11"/>
  <c r="N77" i="11"/>
  <c r="N76" i="11" s="1"/>
  <c r="M77" i="11"/>
  <c r="M76" i="11" s="1"/>
  <c r="K77" i="11"/>
  <c r="J77" i="11"/>
  <c r="I77" i="11"/>
  <c r="I76" i="11" s="1"/>
  <c r="H77" i="11"/>
  <c r="H76" i="11" s="1"/>
  <c r="G77" i="11"/>
  <c r="E77" i="11"/>
  <c r="D77" i="11"/>
  <c r="D76" i="11" s="1"/>
  <c r="G76" i="11"/>
  <c r="O74" i="11"/>
  <c r="L74" i="11"/>
  <c r="I74" i="11"/>
  <c r="F74" i="11"/>
  <c r="O73" i="11"/>
  <c r="L73" i="11"/>
  <c r="I73" i="11"/>
  <c r="F73" i="11"/>
  <c r="O72" i="11"/>
  <c r="L72" i="11"/>
  <c r="I72" i="11"/>
  <c r="F72" i="11"/>
  <c r="O71" i="11"/>
  <c r="L71" i="11"/>
  <c r="I71" i="11"/>
  <c r="F71" i="11"/>
  <c r="C71" i="11" s="1"/>
  <c r="O70" i="11"/>
  <c r="O69" i="11" s="1"/>
  <c r="L70" i="11"/>
  <c r="I70" i="11"/>
  <c r="F70" i="11"/>
  <c r="N69" i="11"/>
  <c r="M69" i="11"/>
  <c r="M67" i="11" s="1"/>
  <c r="K69" i="11"/>
  <c r="J69" i="11"/>
  <c r="H69" i="11"/>
  <c r="G69" i="11"/>
  <c r="E69" i="11"/>
  <c r="D69" i="11"/>
  <c r="O68" i="11"/>
  <c r="L68" i="11"/>
  <c r="I68" i="11"/>
  <c r="F68" i="11"/>
  <c r="O67" i="11"/>
  <c r="N67" i="11"/>
  <c r="K67" i="11"/>
  <c r="J67" i="11"/>
  <c r="H67" i="11"/>
  <c r="G67" i="11"/>
  <c r="E67" i="11"/>
  <c r="D67" i="11"/>
  <c r="O66" i="11"/>
  <c r="L66" i="11"/>
  <c r="I66" i="11"/>
  <c r="F66" i="11"/>
  <c r="O65" i="11"/>
  <c r="L65" i="11"/>
  <c r="C65" i="11" s="1"/>
  <c r="I65" i="11"/>
  <c r="F65" i="11"/>
  <c r="O64" i="11"/>
  <c r="L64" i="11"/>
  <c r="C64" i="11" s="1"/>
  <c r="I64" i="11"/>
  <c r="F64" i="11"/>
  <c r="O63" i="11"/>
  <c r="L63" i="11"/>
  <c r="I63" i="11"/>
  <c r="F63" i="11"/>
  <c r="O62" i="11"/>
  <c r="L62" i="11"/>
  <c r="I62" i="11"/>
  <c r="F62" i="11"/>
  <c r="O61" i="11"/>
  <c r="L61" i="11"/>
  <c r="I61" i="11"/>
  <c r="F61" i="11"/>
  <c r="O60" i="11"/>
  <c r="O58" i="11" s="1"/>
  <c r="L60" i="11"/>
  <c r="I60" i="11"/>
  <c r="F60" i="11"/>
  <c r="C60" i="11"/>
  <c r="O59" i="11"/>
  <c r="L59" i="11"/>
  <c r="I59" i="11"/>
  <c r="I58" i="11" s="1"/>
  <c r="F59" i="11"/>
  <c r="F58" i="11" s="1"/>
  <c r="N58" i="11"/>
  <c r="M58" i="11"/>
  <c r="K58" i="11"/>
  <c r="J58" i="11"/>
  <c r="H58" i="11"/>
  <c r="G58" i="11"/>
  <c r="G54" i="11" s="1"/>
  <c r="G53" i="11" s="1"/>
  <c r="E58" i="11"/>
  <c r="E54" i="11" s="1"/>
  <c r="E53" i="11" s="1"/>
  <c r="D58" i="11"/>
  <c r="O57" i="11"/>
  <c r="L57" i="11"/>
  <c r="I57" i="11"/>
  <c r="F57" i="11"/>
  <c r="O56" i="11"/>
  <c r="O55" i="11" s="1"/>
  <c r="L56" i="11"/>
  <c r="L55" i="11" s="1"/>
  <c r="I56" i="11"/>
  <c r="C56" i="11" s="1"/>
  <c r="F56" i="11"/>
  <c r="F55" i="11" s="1"/>
  <c r="N55" i="11"/>
  <c r="N54" i="11" s="1"/>
  <c r="N53" i="11" s="1"/>
  <c r="M55" i="11"/>
  <c r="M54" i="11" s="1"/>
  <c r="M53" i="11" s="1"/>
  <c r="K55" i="11"/>
  <c r="J55" i="11"/>
  <c r="I55" i="11"/>
  <c r="H55" i="11"/>
  <c r="H54" i="11" s="1"/>
  <c r="G55" i="11"/>
  <c r="E55" i="11"/>
  <c r="D55" i="11"/>
  <c r="D54" i="11" s="1"/>
  <c r="D53" i="11" s="1"/>
  <c r="K54" i="11"/>
  <c r="K53" i="11" s="1"/>
  <c r="J54" i="11"/>
  <c r="J53" i="11" s="1"/>
  <c r="O47" i="11"/>
  <c r="C47" i="11" s="1"/>
  <c r="O46" i="11"/>
  <c r="O45" i="11" s="1"/>
  <c r="C46" i="11"/>
  <c r="N45" i="11"/>
  <c r="M45" i="11"/>
  <c r="L44" i="11"/>
  <c r="L43" i="11" s="1"/>
  <c r="I44" i="11"/>
  <c r="F44" i="11"/>
  <c r="K43" i="11"/>
  <c r="J43" i="11"/>
  <c r="H43" i="11"/>
  <c r="G43" i="11"/>
  <c r="F43" i="11"/>
  <c r="E43" i="11"/>
  <c r="D43" i="11"/>
  <c r="F42" i="11"/>
  <c r="F41" i="11" s="1"/>
  <c r="C41" i="11" s="1"/>
  <c r="C42" i="11"/>
  <c r="E41" i="11"/>
  <c r="D41" i="11"/>
  <c r="D20" i="11" s="1"/>
  <c r="L40" i="11"/>
  <c r="C40" i="11" s="1"/>
  <c r="L39" i="11"/>
  <c r="C39" i="11"/>
  <c r="L38" i="11"/>
  <c r="C38" i="11" s="1"/>
  <c r="L37" i="11"/>
  <c r="C37" i="11"/>
  <c r="L36" i="11"/>
  <c r="C36" i="11" s="1"/>
  <c r="K36" i="11"/>
  <c r="J36" i="11"/>
  <c r="L35" i="11"/>
  <c r="C35" i="11"/>
  <c r="L34" i="11"/>
  <c r="C34" i="11" s="1"/>
  <c r="L33" i="11"/>
  <c r="C33" i="11" s="1"/>
  <c r="K33" i="11"/>
  <c r="J33" i="11"/>
  <c r="L32" i="11"/>
  <c r="L31" i="11" s="1"/>
  <c r="C32" i="11"/>
  <c r="K31" i="11"/>
  <c r="K26" i="11" s="1"/>
  <c r="J31" i="11"/>
  <c r="L30" i="11"/>
  <c r="C30" i="11"/>
  <c r="L29" i="11"/>
  <c r="C29" i="11" s="1"/>
  <c r="L28" i="11"/>
  <c r="C28" i="11"/>
  <c r="L27" i="11"/>
  <c r="C27" i="11" s="1"/>
  <c r="K27" i="11"/>
  <c r="J27" i="11"/>
  <c r="F25" i="11"/>
  <c r="C25" i="11" s="1"/>
  <c r="I24" i="11"/>
  <c r="F24" i="11"/>
  <c r="C24" i="11"/>
  <c r="O23" i="11"/>
  <c r="O21" i="11" s="1"/>
  <c r="L23" i="11"/>
  <c r="I23" i="11"/>
  <c r="F23" i="11"/>
  <c r="C23" i="11" s="1"/>
  <c r="O22" i="11"/>
  <c r="L22" i="11"/>
  <c r="L21" i="11" s="1"/>
  <c r="I22" i="11"/>
  <c r="I21" i="11" s="1"/>
  <c r="I289" i="11" s="1"/>
  <c r="F22" i="11"/>
  <c r="N21" i="11"/>
  <c r="N289" i="11" s="1"/>
  <c r="M21" i="11"/>
  <c r="M289" i="11" s="1"/>
  <c r="K21" i="11"/>
  <c r="K289" i="11" s="1"/>
  <c r="K288" i="11" s="1"/>
  <c r="J21" i="11"/>
  <c r="J289" i="11" s="1"/>
  <c r="J288" i="11" s="1"/>
  <c r="H21" i="11"/>
  <c r="G21" i="11"/>
  <c r="G289" i="11" s="1"/>
  <c r="G288" i="11" s="1"/>
  <c r="E21" i="11"/>
  <c r="E289" i="11" s="1"/>
  <c r="E288" i="11" s="1"/>
  <c r="D21" i="11"/>
  <c r="N20" i="11"/>
  <c r="H20" i="11"/>
  <c r="O298" i="10"/>
  <c r="L298" i="10"/>
  <c r="I298" i="10"/>
  <c r="C298" i="10" s="1"/>
  <c r="F298" i="10"/>
  <c r="O297" i="10"/>
  <c r="L297" i="10"/>
  <c r="I297" i="10"/>
  <c r="F297" i="10"/>
  <c r="O296" i="10"/>
  <c r="L296" i="10"/>
  <c r="I296" i="10"/>
  <c r="F296" i="10"/>
  <c r="O295" i="10"/>
  <c r="O290" i="10" s="1"/>
  <c r="L295" i="10"/>
  <c r="I295" i="10"/>
  <c r="F295" i="10"/>
  <c r="O294" i="10"/>
  <c r="L294" i="10"/>
  <c r="I294" i="10"/>
  <c r="F294" i="10"/>
  <c r="C294" i="10"/>
  <c r="O293" i="10"/>
  <c r="L293" i="10"/>
  <c r="I293" i="10"/>
  <c r="F293" i="10"/>
  <c r="C293" i="10" s="1"/>
  <c r="O292" i="10"/>
  <c r="L292" i="10"/>
  <c r="I292" i="10"/>
  <c r="F292" i="10"/>
  <c r="O291" i="10"/>
  <c r="L291" i="10"/>
  <c r="I291" i="10"/>
  <c r="F291" i="10"/>
  <c r="F290" i="10" s="1"/>
  <c r="N290" i="10"/>
  <c r="M290" i="10"/>
  <c r="K290" i="10"/>
  <c r="J290" i="10"/>
  <c r="H290" i="10"/>
  <c r="G290" i="10"/>
  <c r="E290" i="10"/>
  <c r="D290" i="10"/>
  <c r="O285" i="10"/>
  <c r="L285" i="10"/>
  <c r="I285" i="10"/>
  <c r="F285" i="10"/>
  <c r="O284" i="10"/>
  <c r="L284" i="10"/>
  <c r="L283" i="10" s="1"/>
  <c r="I284" i="10"/>
  <c r="C284" i="10" s="1"/>
  <c r="F284" i="10"/>
  <c r="O283" i="10"/>
  <c r="N283" i="10"/>
  <c r="M283" i="10"/>
  <c r="K283" i="10"/>
  <c r="J283" i="10"/>
  <c r="H283" i="10"/>
  <c r="G283" i="10"/>
  <c r="F283" i="10"/>
  <c r="E283" i="10"/>
  <c r="D283" i="10"/>
  <c r="O282" i="10"/>
  <c r="O281" i="10" s="1"/>
  <c r="L282" i="10"/>
  <c r="L281" i="10" s="1"/>
  <c r="I282" i="10"/>
  <c r="F282" i="10"/>
  <c r="F281" i="10" s="1"/>
  <c r="C282" i="10"/>
  <c r="N281" i="10"/>
  <c r="M281" i="10"/>
  <c r="K281" i="10"/>
  <c r="J281" i="10"/>
  <c r="I281" i="10"/>
  <c r="H281" i="10"/>
  <c r="G281" i="10"/>
  <c r="E281" i="10"/>
  <c r="D281" i="10"/>
  <c r="O280" i="10"/>
  <c r="L280" i="10"/>
  <c r="I280" i="10"/>
  <c r="F280" i="10"/>
  <c r="O279" i="10"/>
  <c r="L279" i="10"/>
  <c r="C279" i="10" s="1"/>
  <c r="I279" i="10"/>
  <c r="F279" i="10"/>
  <c r="O278" i="10"/>
  <c r="L278" i="10"/>
  <c r="I278" i="10"/>
  <c r="C278" i="10" s="1"/>
  <c r="F278" i="10"/>
  <c r="O277" i="10"/>
  <c r="L277" i="10"/>
  <c r="I277" i="10"/>
  <c r="F277" i="10"/>
  <c r="F276" i="10" s="1"/>
  <c r="N276" i="10"/>
  <c r="M276" i="10"/>
  <c r="K276" i="10"/>
  <c r="J276" i="10"/>
  <c r="I276" i="10"/>
  <c r="H276" i="10"/>
  <c r="G276" i="10"/>
  <c r="E276" i="10"/>
  <c r="D276" i="10"/>
  <c r="D270" i="10" s="1"/>
  <c r="D269" i="10" s="1"/>
  <c r="O275" i="10"/>
  <c r="L275" i="10"/>
  <c r="I275" i="10"/>
  <c r="F275" i="10"/>
  <c r="O274" i="10"/>
  <c r="O272" i="10" s="1"/>
  <c r="L274" i="10"/>
  <c r="I274" i="10"/>
  <c r="F274" i="10"/>
  <c r="C274" i="10" s="1"/>
  <c r="O273" i="10"/>
  <c r="L273" i="10"/>
  <c r="L272" i="10" s="1"/>
  <c r="I273" i="10"/>
  <c r="I272" i="10" s="1"/>
  <c r="I270" i="10" s="1"/>
  <c r="I269" i="10" s="1"/>
  <c r="F273" i="10"/>
  <c r="N272" i="10"/>
  <c r="M272" i="10"/>
  <c r="K272" i="10"/>
  <c r="K270" i="10" s="1"/>
  <c r="K269" i="10" s="1"/>
  <c r="J272" i="10"/>
  <c r="J270" i="10" s="1"/>
  <c r="J269" i="10" s="1"/>
  <c r="H272" i="10"/>
  <c r="G272" i="10"/>
  <c r="G270" i="10" s="1"/>
  <c r="G269" i="10" s="1"/>
  <c r="E272" i="10"/>
  <c r="E270" i="10" s="1"/>
  <c r="E269" i="10" s="1"/>
  <c r="D272" i="10"/>
  <c r="O271" i="10"/>
  <c r="L271" i="10"/>
  <c r="C271" i="10" s="1"/>
  <c r="I271" i="10"/>
  <c r="F271" i="10"/>
  <c r="H270" i="10"/>
  <c r="H269" i="10" s="1"/>
  <c r="O268" i="10"/>
  <c r="L268" i="10"/>
  <c r="I268" i="10"/>
  <c r="F268" i="10"/>
  <c r="O267" i="10"/>
  <c r="L267" i="10"/>
  <c r="I267" i="10"/>
  <c r="F267" i="10"/>
  <c r="O266" i="10"/>
  <c r="O264" i="10" s="1"/>
  <c r="L266" i="10"/>
  <c r="I266" i="10"/>
  <c r="F266" i="10"/>
  <c r="C266" i="10" s="1"/>
  <c r="O265" i="10"/>
  <c r="L265" i="10"/>
  <c r="L264" i="10" s="1"/>
  <c r="I265" i="10"/>
  <c r="I264" i="10" s="1"/>
  <c r="F265" i="10"/>
  <c r="N264" i="10"/>
  <c r="M264" i="10"/>
  <c r="K264" i="10"/>
  <c r="K259" i="10" s="1"/>
  <c r="J264" i="10"/>
  <c r="J259" i="10" s="1"/>
  <c r="H264" i="10"/>
  <c r="G264" i="10"/>
  <c r="G259" i="10" s="1"/>
  <c r="E264" i="10"/>
  <c r="D264" i="10"/>
  <c r="O263" i="10"/>
  <c r="L263" i="10"/>
  <c r="C263" i="10" s="1"/>
  <c r="I263" i="10"/>
  <c r="F263" i="10"/>
  <c r="O262" i="10"/>
  <c r="L262" i="10"/>
  <c r="I262" i="10"/>
  <c r="C262" i="10" s="1"/>
  <c r="F262" i="10"/>
  <c r="O261" i="10"/>
  <c r="L261" i="10"/>
  <c r="I261" i="10"/>
  <c r="F261" i="10"/>
  <c r="F260" i="10" s="1"/>
  <c r="N260" i="10"/>
  <c r="N259" i="10" s="1"/>
  <c r="M260" i="10"/>
  <c r="M259" i="10" s="1"/>
  <c r="K260" i="10"/>
  <c r="J260" i="10"/>
  <c r="I260" i="10"/>
  <c r="H260" i="10"/>
  <c r="G260" i="10"/>
  <c r="E260" i="10"/>
  <c r="D260" i="10"/>
  <c r="D259" i="10" s="1"/>
  <c r="H259" i="10"/>
  <c r="O258" i="10"/>
  <c r="L258" i="10"/>
  <c r="I258" i="10"/>
  <c r="C258" i="10" s="1"/>
  <c r="F258" i="10"/>
  <c r="O257" i="10"/>
  <c r="L257" i="10"/>
  <c r="I257" i="10"/>
  <c r="F257" i="10"/>
  <c r="O256" i="10"/>
  <c r="L256" i="10"/>
  <c r="I256" i="10"/>
  <c r="F256" i="10"/>
  <c r="O255" i="10"/>
  <c r="L255" i="10"/>
  <c r="I255" i="10"/>
  <c r="F255" i="10"/>
  <c r="O254" i="10"/>
  <c r="O252" i="10" s="1"/>
  <c r="O251" i="10" s="1"/>
  <c r="L254" i="10"/>
  <c r="I254" i="10"/>
  <c r="F254" i="10"/>
  <c r="C254" i="10"/>
  <c r="O253" i="10"/>
  <c r="L253" i="10"/>
  <c r="I253" i="10"/>
  <c r="F253" i="10"/>
  <c r="F252" i="10" s="1"/>
  <c r="N252" i="10"/>
  <c r="N251" i="10" s="1"/>
  <c r="M252" i="10"/>
  <c r="M251" i="10" s="1"/>
  <c r="K252" i="10"/>
  <c r="J252" i="10"/>
  <c r="I252" i="10"/>
  <c r="I251" i="10" s="1"/>
  <c r="H252" i="10"/>
  <c r="G252" i="10"/>
  <c r="G251" i="10" s="1"/>
  <c r="E252" i="10"/>
  <c r="E251" i="10" s="1"/>
  <c r="D252" i="10"/>
  <c r="D251" i="10" s="1"/>
  <c r="K251" i="10"/>
  <c r="J251" i="10"/>
  <c r="H251" i="10"/>
  <c r="O250" i="10"/>
  <c r="O246" i="10" s="1"/>
  <c r="L250" i="10"/>
  <c r="I250" i="10"/>
  <c r="F250" i="10"/>
  <c r="C250" i="10"/>
  <c r="O249" i="10"/>
  <c r="L249" i="10"/>
  <c r="I249" i="10"/>
  <c r="F249" i="10"/>
  <c r="C249" i="10" s="1"/>
  <c r="O248" i="10"/>
  <c r="L248" i="10"/>
  <c r="I248" i="10"/>
  <c r="F248" i="10"/>
  <c r="O247" i="10"/>
  <c r="L247" i="10"/>
  <c r="I247" i="10"/>
  <c r="F247" i="10"/>
  <c r="F246" i="10" s="1"/>
  <c r="N246" i="10"/>
  <c r="M246" i="10"/>
  <c r="K246" i="10"/>
  <c r="J246" i="10"/>
  <c r="H246" i="10"/>
  <c r="G246" i="10"/>
  <c r="E246" i="10"/>
  <c r="D246" i="10"/>
  <c r="O245" i="10"/>
  <c r="L245" i="10"/>
  <c r="I245" i="10"/>
  <c r="F245" i="10"/>
  <c r="O244" i="10"/>
  <c r="L244" i="10"/>
  <c r="I244" i="10"/>
  <c r="C244" i="10" s="1"/>
  <c r="F244" i="10"/>
  <c r="O243" i="10"/>
  <c r="L243" i="10"/>
  <c r="I243" i="10"/>
  <c r="F243" i="10"/>
  <c r="O242" i="10"/>
  <c r="L242" i="10"/>
  <c r="I242" i="10"/>
  <c r="F242" i="10"/>
  <c r="C242" i="10" s="1"/>
  <c r="O241" i="10"/>
  <c r="L241" i="10"/>
  <c r="I241" i="10"/>
  <c r="F241" i="10"/>
  <c r="O240" i="10"/>
  <c r="L240" i="10"/>
  <c r="I240" i="10"/>
  <c r="F240" i="10"/>
  <c r="O239" i="10"/>
  <c r="L239" i="10"/>
  <c r="C239" i="10" s="1"/>
  <c r="I239" i="10"/>
  <c r="F239" i="10"/>
  <c r="O238" i="10"/>
  <c r="N238" i="10"/>
  <c r="N231" i="10" s="1"/>
  <c r="N230" i="10" s="1"/>
  <c r="M238" i="10"/>
  <c r="K238" i="10"/>
  <c r="J238" i="10"/>
  <c r="H238" i="10"/>
  <c r="G238" i="10"/>
  <c r="G231" i="10" s="1"/>
  <c r="E238" i="10"/>
  <c r="D238" i="10"/>
  <c r="O237" i="10"/>
  <c r="L237" i="10"/>
  <c r="I237" i="10"/>
  <c r="F237" i="10"/>
  <c r="O236" i="10"/>
  <c r="L236" i="10"/>
  <c r="L235" i="10" s="1"/>
  <c r="I236" i="10"/>
  <c r="I235" i="10" s="1"/>
  <c r="F236" i="10"/>
  <c r="O235" i="10"/>
  <c r="N235" i="10"/>
  <c r="M235" i="10"/>
  <c r="K235" i="10"/>
  <c r="J235" i="10"/>
  <c r="H235" i="10"/>
  <c r="G235" i="10"/>
  <c r="F235" i="10"/>
  <c r="E235" i="10"/>
  <c r="D235" i="10"/>
  <c r="O234" i="10"/>
  <c r="O233" i="10" s="1"/>
  <c r="L234" i="10"/>
  <c r="I234" i="10"/>
  <c r="F234" i="10"/>
  <c r="F233" i="10" s="1"/>
  <c r="N233" i="10"/>
  <c r="M233" i="10"/>
  <c r="M231" i="10" s="1"/>
  <c r="L233" i="10"/>
  <c r="K233" i="10"/>
  <c r="J233" i="10"/>
  <c r="J231" i="10" s="1"/>
  <c r="J230" i="10" s="1"/>
  <c r="I233" i="10"/>
  <c r="H233" i="10"/>
  <c r="G233" i="10"/>
  <c r="E233" i="10"/>
  <c r="D233" i="10"/>
  <c r="D231" i="10" s="1"/>
  <c r="O232" i="10"/>
  <c r="L232" i="10"/>
  <c r="I232" i="10"/>
  <c r="F232" i="10"/>
  <c r="C232" i="10" s="1"/>
  <c r="O229" i="10"/>
  <c r="L229" i="10"/>
  <c r="I229" i="10"/>
  <c r="F229" i="10"/>
  <c r="O228" i="10"/>
  <c r="L228" i="10"/>
  <c r="L227" i="10" s="1"/>
  <c r="I228" i="10"/>
  <c r="I227" i="10" s="1"/>
  <c r="F228" i="10"/>
  <c r="O227" i="10"/>
  <c r="N227" i="10"/>
  <c r="M227" i="10"/>
  <c r="K227" i="10"/>
  <c r="J227" i="10"/>
  <c r="H227" i="10"/>
  <c r="G227" i="10"/>
  <c r="F227" i="10"/>
  <c r="E227" i="10"/>
  <c r="E204" i="10" s="1"/>
  <c r="D227" i="10"/>
  <c r="O226" i="10"/>
  <c r="L226" i="10"/>
  <c r="I226" i="10"/>
  <c r="F226" i="10"/>
  <c r="C226" i="10" s="1"/>
  <c r="O225" i="10"/>
  <c r="L225" i="10"/>
  <c r="I225" i="10"/>
  <c r="F225" i="10"/>
  <c r="O224" i="10"/>
  <c r="L224" i="10"/>
  <c r="I224" i="10"/>
  <c r="F224" i="10"/>
  <c r="O223" i="10"/>
  <c r="L223" i="10"/>
  <c r="I223" i="10"/>
  <c r="F223" i="10"/>
  <c r="O222" i="10"/>
  <c r="L222" i="10"/>
  <c r="I222" i="10"/>
  <c r="F222" i="10"/>
  <c r="C222" i="10" s="1"/>
  <c r="O221" i="10"/>
  <c r="L221" i="10"/>
  <c r="I221" i="10"/>
  <c r="F221" i="10"/>
  <c r="O220" i="10"/>
  <c r="L220" i="10"/>
  <c r="I220" i="10"/>
  <c r="F220" i="10"/>
  <c r="O219" i="10"/>
  <c r="L219" i="10"/>
  <c r="I219" i="10"/>
  <c r="F219" i="10"/>
  <c r="O218" i="10"/>
  <c r="L218" i="10"/>
  <c r="I218" i="10"/>
  <c r="C218" i="10" s="1"/>
  <c r="F218" i="10"/>
  <c r="O217" i="10"/>
  <c r="L217" i="10"/>
  <c r="I217" i="10"/>
  <c r="F217" i="10"/>
  <c r="N216" i="10"/>
  <c r="M216" i="10"/>
  <c r="K216" i="10"/>
  <c r="J216" i="10"/>
  <c r="H216" i="10"/>
  <c r="G216" i="10"/>
  <c r="E216" i="10"/>
  <c r="D216" i="10"/>
  <c r="O215" i="10"/>
  <c r="L215" i="10"/>
  <c r="I215" i="10"/>
  <c r="F215" i="10"/>
  <c r="O214" i="10"/>
  <c r="C214" i="10" s="1"/>
  <c r="L214" i="10"/>
  <c r="I214" i="10"/>
  <c r="F214" i="10"/>
  <c r="O213" i="10"/>
  <c r="L213" i="10"/>
  <c r="I213" i="10"/>
  <c r="F213" i="10"/>
  <c r="C213" i="10" s="1"/>
  <c r="O212" i="10"/>
  <c r="L212" i="10"/>
  <c r="I212" i="10"/>
  <c r="F212" i="10"/>
  <c r="C212" i="10" s="1"/>
  <c r="O211" i="10"/>
  <c r="L211" i="10"/>
  <c r="I211" i="10"/>
  <c r="F211" i="10"/>
  <c r="O210" i="10"/>
  <c r="L210" i="10"/>
  <c r="I210" i="10"/>
  <c r="F210" i="10"/>
  <c r="C210" i="10" s="1"/>
  <c r="O209" i="10"/>
  <c r="L209" i="10"/>
  <c r="I209" i="10"/>
  <c r="F209" i="10"/>
  <c r="O208" i="10"/>
  <c r="L208" i="10"/>
  <c r="I208" i="10"/>
  <c r="F208" i="10"/>
  <c r="O207" i="10"/>
  <c r="L207" i="10"/>
  <c r="I207" i="10"/>
  <c r="F207" i="10"/>
  <c r="O206" i="10"/>
  <c r="L206" i="10"/>
  <c r="I206" i="10"/>
  <c r="I205" i="10" s="1"/>
  <c r="F206" i="10"/>
  <c r="C206" i="10" s="1"/>
  <c r="N205" i="10"/>
  <c r="M205" i="10"/>
  <c r="M204" i="10" s="1"/>
  <c r="K205" i="10"/>
  <c r="K204" i="10" s="1"/>
  <c r="J205" i="10"/>
  <c r="H205" i="10"/>
  <c r="H204" i="10" s="1"/>
  <c r="G205" i="10"/>
  <c r="G204" i="10" s="1"/>
  <c r="E205" i="10"/>
  <c r="D205" i="10"/>
  <c r="N204" i="10"/>
  <c r="J204" i="10"/>
  <c r="O203" i="10"/>
  <c r="L203" i="10"/>
  <c r="C203" i="10" s="1"/>
  <c r="I203" i="10"/>
  <c r="F203" i="10"/>
  <c r="O202" i="10"/>
  <c r="L202" i="10"/>
  <c r="I202" i="10"/>
  <c r="C202" i="10" s="1"/>
  <c r="F202" i="10"/>
  <c r="O201" i="10"/>
  <c r="L201" i="10"/>
  <c r="I201" i="10"/>
  <c r="F201" i="10"/>
  <c r="O200" i="10"/>
  <c r="L200" i="10"/>
  <c r="I200" i="10"/>
  <c r="F200" i="10"/>
  <c r="O199" i="10"/>
  <c r="O198" i="10" s="1"/>
  <c r="O196" i="10" s="1"/>
  <c r="L199" i="10"/>
  <c r="L198" i="10" s="1"/>
  <c r="I199" i="10"/>
  <c r="I198" i="10" s="1"/>
  <c r="F199" i="10"/>
  <c r="N198" i="10"/>
  <c r="N196" i="10" s="1"/>
  <c r="N195" i="10" s="1"/>
  <c r="M198" i="10"/>
  <c r="K198" i="10"/>
  <c r="K196" i="10" s="1"/>
  <c r="K195" i="10" s="1"/>
  <c r="J198" i="10"/>
  <c r="J196" i="10" s="1"/>
  <c r="J195" i="10" s="1"/>
  <c r="H198" i="10"/>
  <c r="H196" i="10" s="1"/>
  <c r="G198" i="10"/>
  <c r="E198" i="10"/>
  <c r="E196" i="10" s="1"/>
  <c r="D198" i="10"/>
  <c r="D196" i="10" s="1"/>
  <c r="O197" i="10"/>
  <c r="L197" i="10"/>
  <c r="I197" i="10"/>
  <c r="F197" i="10"/>
  <c r="M196" i="10"/>
  <c r="G196" i="10"/>
  <c r="O193" i="10"/>
  <c r="L193" i="10"/>
  <c r="L192" i="10" s="1"/>
  <c r="L191" i="10" s="1"/>
  <c r="I193" i="10"/>
  <c r="F193" i="10"/>
  <c r="F192" i="10" s="1"/>
  <c r="O192" i="10"/>
  <c r="O191" i="10" s="1"/>
  <c r="N192" i="10"/>
  <c r="N191" i="10" s="1"/>
  <c r="N187" i="10" s="1"/>
  <c r="M192" i="10"/>
  <c r="M191" i="10" s="1"/>
  <c r="K192" i="10"/>
  <c r="K191" i="10" s="1"/>
  <c r="J192" i="10"/>
  <c r="J191" i="10" s="1"/>
  <c r="J187" i="10" s="1"/>
  <c r="I192" i="10"/>
  <c r="I191" i="10" s="1"/>
  <c r="H192" i="10"/>
  <c r="G192" i="10"/>
  <c r="G191" i="10" s="1"/>
  <c r="E192" i="10"/>
  <c r="E191" i="10" s="1"/>
  <c r="D192" i="10"/>
  <c r="H191" i="10"/>
  <c r="H187" i="10" s="1"/>
  <c r="D191" i="10"/>
  <c r="D187" i="10" s="1"/>
  <c r="O190" i="10"/>
  <c r="L190" i="10"/>
  <c r="I190" i="10"/>
  <c r="C190" i="10" s="1"/>
  <c r="F190" i="10"/>
  <c r="O189" i="10"/>
  <c r="L189" i="10"/>
  <c r="L188" i="10" s="1"/>
  <c r="I189" i="10"/>
  <c r="F189" i="10"/>
  <c r="F188" i="10" s="1"/>
  <c r="O188" i="10"/>
  <c r="N188" i="10"/>
  <c r="M188" i="10"/>
  <c r="M187" i="10" s="1"/>
  <c r="K188" i="10"/>
  <c r="K187" i="10" s="1"/>
  <c r="J188" i="10"/>
  <c r="H188" i="10"/>
  <c r="G188" i="10"/>
  <c r="G187" i="10" s="1"/>
  <c r="E188" i="10"/>
  <c r="D188" i="10"/>
  <c r="O186" i="10"/>
  <c r="L186" i="10"/>
  <c r="I186" i="10"/>
  <c r="F186" i="10"/>
  <c r="O185" i="10"/>
  <c r="L185" i="10"/>
  <c r="L184" i="10" s="1"/>
  <c r="I185" i="10"/>
  <c r="F185" i="10"/>
  <c r="F184" i="10" s="1"/>
  <c r="O184" i="10"/>
  <c r="N184" i="10"/>
  <c r="M184" i="10"/>
  <c r="K184" i="10"/>
  <c r="J184" i="10"/>
  <c r="H184" i="10"/>
  <c r="G184" i="10"/>
  <c r="E184" i="10"/>
  <c r="D184" i="10"/>
  <c r="O183" i="10"/>
  <c r="L183" i="10"/>
  <c r="I183" i="10"/>
  <c r="F183" i="10"/>
  <c r="O182" i="10"/>
  <c r="L182" i="10"/>
  <c r="I182" i="10"/>
  <c r="F182" i="10"/>
  <c r="O181" i="10"/>
  <c r="L181" i="10"/>
  <c r="I181" i="10"/>
  <c r="F181" i="10"/>
  <c r="O180" i="10"/>
  <c r="O179" i="10" s="1"/>
  <c r="L180" i="10"/>
  <c r="L179" i="10" s="1"/>
  <c r="I180" i="10"/>
  <c r="I179" i="10" s="1"/>
  <c r="F180" i="10"/>
  <c r="C180" i="10"/>
  <c r="N179" i="10"/>
  <c r="M179" i="10"/>
  <c r="K179" i="10"/>
  <c r="K174" i="10" s="1"/>
  <c r="K173" i="10" s="1"/>
  <c r="J179" i="10"/>
  <c r="H179" i="10"/>
  <c r="G179" i="10"/>
  <c r="F179" i="10"/>
  <c r="E179" i="10"/>
  <c r="D179" i="10"/>
  <c r="O178" i="10"/>
  <c r="L178" i="10"/>
  <c r="I178" i="10"/>
  <c r="F178" i="10"/>
  <c r="O177" i="10"/>
  <c r="L177" i="10"/>
  <c r="I177" i="10"/>
  <c r="F177" i="10"/>
  <c r="O176" i="10"/>
  <c r="O175" i="10" s="1"/>
  <c r="L176" i="10"/>
  <c r="L175" i="10" s="1"/>
  <c r="L174" i="10" s="1"/>
  <c r="I176" i="10"/>
  <c r="I175" i="10" s="1"/>
  <c r="F176" i="10"/>
  <c r="N175" i="10"/>
  <c r="N174" i="10" s="1"/>
  <c r="N173" i="10" s="1"/>
  <c r="M175" i="10"/>
  <c r="M174" i="10" s="1"/>
  <c r="M173" i="10" s="1"/>
  <c r="K175" i="10"/>
  <c r="J175" i="10"/>
  <c r="J174" i="10" s="1"/>
  <c r="J173" i="10" s="1"/>
  <c r="H175" i="10"/>
  <c r="H174" i="10" s="1"/>
  <c r="G175" i="10"/>
  <c r="F175" i="10"/>
  <c r="E175" i="10"/>
  <c r="E174" i="10" s="1"/>
  <c r="E173" i="10" s="1"/>
  <c r="D175" i="10"/>
  <c r="D174" i="10" s="1"/>
  <c r="D173" i="10" s="1"/>
  <c r="G174" i="10"/>
  <c r="G173" i="10" s="1"/>
  <c r="O172" i="10"/>
  <c r="L172" i="10"/>
  <c r="I172" i="10"/>
  <c r="F172" i="10"/>
  <c r="C172" i="10" s="1"/>
  <c r="O171" i="10"/>
  <c r="L171" i="10"/>
  <c r="I171" i="10"/>
  <c r="F171" i="10"/>
  <c r="O170" i="10"/>
  <c r="L170" i="10"/>
  <c r="I170" i="10"/>
  <c r="F170" i="10"/>
  <c r="O169" i="10"/>
  <c r="L169" i="10"/>
  <c r="I169" i="10"/>
  <c r="F169" i="10"/>
  <c r="O168" i="10"/>
  <c r="L168" i="10"/>
  <c r="I168" i="10"/>
  <c r="C168" i="10" s="1"/>
  <c r="F168" i="10"/>
  <c r="O167" i="10"/>
  <c r="L167" i="10"/>
  <c r="I167" i="10"/>
  <c r="F167" i="10"/>
  <c r="O166" i="10"/>
  <c r="O165" i="10" s="1"/>
  <c r="N166" i="10"/>
  <c r="N165" i="10" s="1"/>
  <c r="M166" i="10"/>
  <c r="M165" i="10" s="1"/>
  <c r="K166" i="10"/>
  <c r="K165" i="10" s="1"/>
  <c r="J166" i="10"/>
  <c r="J165" i="10" s="1"/>
  <c r="I166" i="10"/>
  <c r="I165" i="10" s="1"/>
  <c r="H166" i="10"/>
  <c r="G166" i="10"/>
  <c r="G165" i="10" s="1"/>
  <c r="E166" i="10"/>
  <c r="E165" i="10" s="1"/>
  <c r="D166" i="10"/>
  <c r="H165" i="10"/>
  <c r="D165" i="10"/>
  <c r="O164" i="10"/>
  <c r="L164" i="10"/>
  <c r="I164" i="10"/>
  <c r="F164" i="10"/>
  <c r="C164" i="10" s="1"/>
  <c r="O163" i="10"/>
  <c r="L163" i="10"/>
  <c r="I163" i="10"/>
  <c r="F163" i="10"/>
  <c r="O162" i="10"/>
  <c r="L162" i="10"/>
  <c r="I162" i="10"/>
  <c r="C162" i="10" s="1"/>
  <c r="F162" i="10"/>
  <c r="O161" i="10"/>
  <c r="L161" i="10"/>
  <c r="I161" i="10"/>
  <c r="F161" i="10"/>
  <c r="F160" i="10" s="1"/>
  <c r="O160" i="10"/>
  <c r="N160" i="10"/>
  <c r="M160" i="10"/>
  <c r="K160" i="10"/>
  <c r="J160" i="10"/>
  <c r="I160" i="10"/>
  <c r="H160" i="10"/>
  <c r="G160" i="10"/>
  <c r="E160" i="10"/>
  <c r="D160" i="10"/>
  <c r="O159" i="10"/>
  <c r="L159" i="10"/>
  <c r="I159" i="10"/>
  <c r="F159" i="10"/>
  <c r="O158" i="10"/>
  <c r="L158" i="10"/>
  <c r="I158" i="10"/>
  <c r="F158" i="10"/>
  <c r="C158" i="10" s="1"/>
  <c r="O157" i="10"/>
  <c r="L157" i="10"/>
  <c r="I157" i="10"/>
  <c r="F157" i="10"/>
  <c r="O156" i="10"/>
  <c r="L156" i="10"/>
  <c r="I156" i="10"/>
  <c r="F156" i="10"/>
  <c r="O155" i="10"/>
  <c r="L155" i="10"/>
  <c r="I155" i="10"/>
  <c r="F155" i="10"/>
  <c r="O154" i="10"/>
  <c r="L154" i="10"/>
  <c r="I154" i="10"/>
  <c r="C154" i="10" s="1"/>
  <c r="F154" i="10"/>
  <c r="O153" i="10"/>
  <c r="L153" i="10"/>
  <c r="I153" i="10"/>
  <c r="F153" i="10"/>
  <c r="O152" i="10"/>
  <c r="O151" i="10" s="1"/>
  <c r="L152" i="10"/>
  <c r="L151" i="10" s="1"/>
  <c r="I152" i="10"/>
  <c r="F152" i="10"/>
  <c r="N151" i="10"/>
  <c r="M151" i="10"/>
  <c r="K151" i="10"/>
  <c r="J151" i="10"/>
  <c r="H151" i="10"/>
  <c r="G151" i="10"/>
  <c r="E151" i="10"/>
  <c r="D151" i="10"/>
  <c r="O150" i="10"/>
  <c r="L150" i="10"/>
  <c r="I150" i="10"/>
  <c r="F150" i="10"/>
  <c r="C150" i="10" s="1"/>
  <c r="O149" i="10"/>
  <c r="L149" i="10"/>
  <c r="I149" i="10"/>
  <c r="F149" i="10"/>
  <c r="O148" i="10"/>
  <c r="L148" i="10"/>
  <c r="I148" i="10"/>
  <c r="F148" i="10"/>
  <c r="O147" i="10"/>
  <c r="L147" i="10"/>
  <c r="I147" i="10"/>
  <c r="F147" i="10"/>
  <c r="O146" i="10"/>
  <c r="L146" i="10"/>
  <c r="I146" i="10"/>
  <c r="C146" i="10" s="1"/>
  <c r="F146" i="10"/>
  <c r="O145" i="10"/>
  <c r="L145" i="10"/>
  <c r="I145" i="10"/>
  <c r="F145" i="10"/>
  <c r="N144" i="10"/>
  <c r="M144" i="10"/>
  <c r="K144" i="10"/>
  <c r="J144" i="10"/>
  <c r="I144" i="10"/>
  <c r="H144" i="10"/>
  <c r="G144" i="10"/>
  <c r="E144" i="10"/>
  <c r="D144" i="10"/>
  <c r="O143" i="10"/>
  <c r="L143" i="10"/>
  <c r="I143" i="10"/>
  <c r="F143" i="10"/>
  <c r="C143" i="10" s="1"/>
  <c r="O142" i="10"/>
  <c r="O141" i="10" s="1"/>
  <c r="L142" i="10"/>
  <c r="I142" i="10"/>
  <c r="I141" i="10" s="1"/>
  <c r="F142" i="10"/>
  <c r="C142" i="10" s="1"/>
  <c r="N141" i="10"/>
  <c r="M141" i="10"/>
  <c r="L141" i="10"/>
  <c r="K141" i="10"/>
  <c r="J141" i="10"/>
  <c r="H141" i="10"/>
  <c r="G141" i="10"/>
  <c r="E141" i="10"/>
  <c r="D141" i="10"/>
  <c r="O140" i="10"/>
  <c r="L140" i="10"/>
  <c r="I140" i="10"/>
  <c r="F140" i="10"/>
  <c r="O139" i="10"/>
  <c r="L139" i="10"/>
  <c r="I139" i="10"/>
  <c r="F139" i="10"/>
  <c r="O138" i="10"/>
  <c r="O136" i="10" s="1"/>
  <c r="L138" i="10"/>
  <c r="I138" i="10"/>
  <c r="F138" i="10"/>
  <c r="C138" i="10"/>
  <c r="O137" i="10"/>
  <c r="L137" i="10"/>
  <c r="I137" i="10"/>
  <c r="F137" i="10"/>
  <c r="F136" i="10" s="1"/>
  <c r="N136" i="10"/>
  <c r="M136" i="10"/>
  <c r="K136" i="10"/>
  <c r="J136" i="10"/>
  <c r="I136" i="10"/>
  <c r="H136" i="10"/>
  <c r="G136" i="10"/>
  <c r="E136" i="10"/>
  <c r="E130" i="10" s="1"/>
  <c r="D136" i="10"/>
  <c r="O135" i="10"/>
  <c r="L135" i="10"/>
  <c r="I135" i="10"/>
  <c r="F135" i="10"/>
  <c r="O134" i="10"/>
  <c r="L134" i="10"/>
  <c r="I134" i="10"/>
  <c r="F134" i="10"/>
  <c r="C134" i="10" s="1"/>
  <c r="O133" i="10"/>
  <c r="L133" i="10"/>
  <c r="I133" i="10"/>
  <c r="F133" i="10"/>
  <c r="O132" i="10"/>
  <c r="O131" i="10" s="1"/>
  <c r="L132" i="10"/>
  <c r="I132" i="10"/>
  <c r="F132" i="10"/>
  <c r="N131" i="10"/>
  <c r="M131" i="10"/>
  <c r="K131" i="10"/>
  <c r="J131" i="10"/>
  <c r="H131" i="10"/>
  <c r="G131" i="10"/>
  <c r="G130" i="10" s="1"/>
  <c r="F131" i="10"/>
  <c r="E131" i="10"/>
  <c r="D131" i="10"/>
  <c r="M130" i="10"/>
  <c r="K130" i="10"/>
  <c r="O129" i="10"/>
  <c r="O128" i="10" s="1"/>
  <c r="L129" i="10"/>
  <c r="L128" i="10" s="1"/>
  <c r="I129" i="10"/>
  <c r="F129" i="10"/>
  <c r="F128" i="10" s="1"/>
  <c r="N128" i="10"/>
  <c r="M128" i="10"/>
  <c r="K128" i="10"/>
  <c r="J128" i="10"/>
  <c r="I128" i="10"/>
  <c r="H128" i="10"/>
  <c r="G128" i="10"/>
  <c r="E128" i="10"/>
  <c r="D128" i="10"/>
  <c r="O127" i="10"/>
  <c r="L127" i="10"/>
  <c r="G127" i="10"/>
  <c r="I127" i="10" s="1"/>
  <c r="C127" i="10" s="1"/>
  <c r="F127" i="10"/>
  <c r="O126" i="10"/>
  <c r="L126" i="10"/>
  <c r="I126" i="10"/>
  <c r="F126" i="10"/>
  <c r="O125" i="10"/>
  <c r="L125" i="10"/>
  <c r="I125" i="10"/>
  <c r="C125" i="10" s="1"/>
  <c r="F125" i="10"/>
  <c r="O124" i="10"/>
  <c r="L124" i="10"/>
  <c r="I124" i="10"/>
  <c r="F124" i="10"/>
  <c r="O123" i="10"/>
  <c r="O122" i="10" s="1"/>
  <c r="L123" i="10"/>
  <c r="I123" i="10"/>
  <c r="I122" i="10" s="1"/>
  <c r="F123" i="10"/>
  <c r="C123" i="10" s="1"/>
  <c r="N122" i="10"/>
  <c r="M122" i="10"/>
  <c r="L122" i="10"/>
  <c r="K122" i="10"/>
  <c r="J122" i="10"/>
  <c r="H122" i="10"/>
  <c r="E122" i="10"/>
  <c r="D122" i="10"/>
  <c r="O121" i="10"/>
  <c r="L121" i="10"/>
  <c r="I121" i="10"/>
  <c r="F121" i="10"/>
  <c r="O120" i="10"/>
  <c r="L120" i="10"/>
  <c r="I120" i="10"/>
  <c r="F120" i="10"/>
  <c r="O119" i="10"/>
  <c r="L119" i="10"/>
  <c r="I119" i="10"/>
  <c r="C119" i="10" s="1"/>
  <c r="F119" i="10"/>
  <c r="O118" i="10"/>
  <c r="L118" i="10"/>
  <c r="I118" i="10"/>
  <c r="F118" i="10"/>
  <c r="O117" i="10"/>
  <c r="O116" i="10" s="1"/>
  <c r="L117" i="10"/>
  <c r="I117" i="10"/>
  <c r="F117" i="10"/>
  <c r="F116" i="10" s="1"/>
  <c r="N116" i="10"/>
  <c r="M116" i="10"/>
  <c r="K116" i="10"/>
  <c r="J116" i="10"/>
  <c r="H116" i="10"/>
  <c r="G116" i="10"/>
  <c r="E116" i="10"/>
  <c r="D116" i="10"/>
  <c r="O115" i="10"/>
  <c r="L115" i="10"/>
  <c r="I115" i="10"/>
  <c r="F115" i="10"/>
  <c r="C115" i="10" s="1"/>
  <c r="O114" i="10"/>
  <c r="L114" i="10"/>
  <c r="I114" i="10"/>
  <c r="F114" i="10"/>
  <c r="O113" i="10"/>
  <c r="L113" i="10"/>
  <c r="I113" i="10"/>
  <c r="C113" i="10" s="1"/>
  <c r="F113" i="10"/>
  <c r="N112" i="10"/>
  <c r="M112" i="10"/>
  <c r="L112" i="10"/>
  <c r="K112" i="10"/>
  <c r="J112" i="10"/>
  <c r="H112" i="10"/>
  <c r="G112" i="10"/>
  <c r="E112" i="10"/>
  <c r="D112" i="10"/>
  <c r="O111" i="10"/>
  <c r="C111" i="10" s="1"/>
  <c r="L111" i="10"/>
  <c r="I111" i="10"/>
  <c r="F111" i="10"/>
  <c r="O110" i="10"/>
  <c r="L110" i="10"/>
  <c r="I110" i="10"/>
  <c r="F110" i="10"/>
  <c r="C110" i="10" s="1"/>
  <c r="O109" i="10"/>
  <c r="L109" i="10"/>
  <c r="I109" i="10"/>
  <c r="F109" i="10"/>
  <c r="O108" i="10"/>
  <c r="L108" i="10"/>
  <c r="I108" i="10"/>
  <c r="F108" i="10"/>
  <c r="C108" i="10" s="1"/>
  <c r="O107" i="10"/>
  <c r="O103" i="10" s="1"/>
  <c r="L107" i="10"/>
  <c r="I107" i="10"/>
  <c r="F107" i="10"/>
  <c r="C107" i="10" s="1"/>
  <c r="O106" i="10"/>
  <c r="L106" i="10"/>
  <c r="I106" i="10"/>
  <c r="F106" i="10"/>
  <c r="O105" i="10"/>
  <c r="L105" i="10"/>
  <c r="I105" i="10"/>
  <c r="C105" i="10" s="1"/>
  <c r="F105" i="10"/>
  <c r="O104" i="10"/>
  <c r="L104" i="10"/>
  <c r="I104" i="10"/>
  <c r="F104" i="10"/>
  <c r="N103" i="10"/>
  <c r="M103" i="10"/>
  <c r="K103" i="10"/>
  <c r="J103" i="10"/>
  <c r="H103" i="10"/>
  <c r="G103" i="10"/>
  <c r="E103" i="10"/>
  <c r="D103" i="10"/>
  <c r="O102" i="10"/>
  <c r="L102" i="10"/>
  <c r="I102" i="10"/>
  <c r="F102" i="10"/>
  <c r="O101" i="10"/>
  <c r="L101" i="10"/>
  <c r="I101" i="10"/>
  <c r="F101" i="10"/>
  <c r="O100" i="10"/>
  <c r="L100" i="10"/>
  <c r="I100" i="10"/>
  <c r="F100" i="10"/>
  <c r="O99" i="10"/>
  <c r="L99" i="10"/>
  <c r="I99" i="10"/>
  <c r="C99" i="10" s="1"/>
  <c r="F99" i="10"/>
  <c r="O98" i="10"/>
  <c r="L98" i="10"/>
  <c r="I98" i="10"/>
  <c r="F98" i="10"/>
  <c r="O97" i="10"/>
  <c r="L97" i="10"/>
  <c r="I97" i="10"/>
  <c r="F97" i="10"/>
  <c r="O96" i="10"/>
  <c r="L96" i="10"/>
  <c r="I96" i="10"/>
  <c r="F96" i="10"/>
  <c r="O95" i="10"/>
  <c r="N95" i="10"/>
  <c r="M95" i="10"/>
  <c r="K95" i="10"/>
  <c r="J95" i="10"/>
  <c r="H95" i="10"/>
  <c r="G95" i="10"/>
  <c r="E95" i="10"/>
  <c r="D95" i="10"/>
  <c r="O94" i="10"/>
  <c r="L94" i="10"/>
  <c r="I94" i="10"/>
  <c r="F94" i="10"/>
  <c r="C94" i="10" s="1"/>
  <c r="O93" i="10"/>
  <c r="L93" i="10"/>
  <c r="I93" i="10"/>
  <c r="F93" i="10"/>
  <c r="O92" i="10"/>
  <c r="L92" i="10"/>
  <c r="I92" i="10"/>
  <c r="F92" i="10"/>
  <c r="C92" i="10" s="1"/>
  <c r="O91" i="10"/>
  <c r="O89" i="10" s="1"/>
  <c r="L91" i="10"/>
  <c r="I91" i="10"/>
  <c r="F91" i="10"/>
  <c r="C91" i="10" s="1"/>
  <c r="O90" i="10"/>
  <c r="L90" i="10"/>
  <c r="L89" i="10" s="1"/>
  <c r="I90" i="10"/>
  <c r="I89" i="10" s="1"/>
  <c r="F90" i="10"/>
  <c r="N89" i="10"/>
  <c r="M89" i="10"/>
  <c r="K89" i="10"/>
  <c r="K83" i="10" s="1"/>
  <c r="J89" i="10"/>
  <c r="H89" i="10"/>
  <c r="G89" i="10"/>
  <c r="E89" i="10"/>
  <c r="D89" i="10"/>
  <c r="O88" i="10"/>
  <c r="L88" i="10"/>
  <c r="L84" i="10" s="1"/>
  <c r="I88" i="10"/>
  <c r="F88" i="10"/>
  <c r="O87" i="10"/>
  <c r="L87" i="10"/>
  <c r="I87" i="10"/>
  <c r="C87" i="10" s="1"/>
  <c r="F87" i="10"/>
  <c r="O86" i="10"/>
  <c r="L86" i="10"/>
  <c r="I86" i="10"/>
  <c r="F86" i="10"/>
  <c r="O85" i="10"/>
  <c r="O84" i="10" s="1"/>
  <c r="L85" i="10"/>
  <c r="I85" i="10"/>
  <c r="F85" i="10"/>
  <c r="F84" i="10" s="1"/>
  <c r="N84" i="10"/>
  <c r="N83" i="10" s="1"/>
  <c r="M84" i="10"/>
  <c r="K84" i="10"/>
  <c r="J84" i="10"/>
  <c r="H84" i="10"/>
  <c r="H83" i="10" s="1"/>
  <c r="G84" i="10"/>
  <c r="E84" i="10"/>
  <c r="D84" i="10"/>
  <c r="D83" i="10" s="1"/>
  <c r="O82" i="10"/>
  <c r="L82" i="10"/>
  <c r="I82" i="10"/>
  <c r="F82" i="10"/>
  <c r="O81" i="10"/>
  <c r="O80" i="10" s="1"/>
  <c r="L81" i="10"/>
  <c r="I81" i="10"/>
  <c r="C81" i="10" s="1"/>
  <c r="F81" i="10"/>
  <c r="N80" i="10"/>
  <c r="M80" i="10"/>
  <c r="L80" i="10"/>
  <c r="K80" i="10"/>
  <c r="J80" i="10"/>
  <c r="H80" i="10"/>
  <c r="G80" i="10"/>
  <c r="F80" i="10"/>
  <c r="E80" i="10"/>
  <c r="D80" i="10"/>
  <c r="O79" i="10"/>
  <c r="O77" i="10" s="1"/>
  <c r="O76" i="10" s="1"/>
  <c r="L79" i="10"/>
  <c r="I79" i="10"/>
  <c r="F79" i="10"/>
  <c r="O78" i="10"/>
  <c r="L78" i="10"/>
  <c r="I78" i="10"/>
  <c r="F78" i="10"/>
  <c r="F77" i="10" s="1"/>
  <c r="N77" i="10"/>
  <c r="N76" i="10" s="1"/>
  <c r="M77" i="10"/>
  <c r="K77" i="10"/>
  <c r="J77" i="10"/>
  <c r="J76" i="10" s="1"/>
  <c r="I77" i="10"/>
  <c r="H77" i="10"/>
  <c r="G77" i="10"/>
  <c r="E77" i="10"/>
  <c r="E76" i="10" s="1"/>
  <c r="D77" i="10"/>
  <c r="H76" i="10"/>
  <c r="D76" i="10"/>
  <c r="O74" i="10"/>
  <c r="L74" i="10"/>
  <c r="I74" i="10"/>
  <c r="F74" i="10"/>
  <c r="O73" i="10"/>
  <c r="L73" i="10"/>
  <c r="I73" i="10"/>
  <c r="C73" i="10" s="1"/>
  <c r="F73" i="10"/>
  <c r="O72" i="10"/>
  <c r="L72" i="10"/>
  <c r="I72" i="10"/>
  <c r="F72" i="10"/>
  <c r="O71" i="10"/>
  <c r="L71" i="10"/>
  <c r="I71" i="10"/>
  <c r="F71" i="10"/>
  <c r="C71" i="10" s="1"/>
  <c r="O70" i="10"/>
  <c r="L70" i="10"/>
  <c r="L69" i="10" s="1"/>
  <c r="I70" i="10"/>
  <c r="I69" i="10" s="1"/>
  <c r="I67" i="10" s="1"/>
  <c r="F70" i="10"/>
  <c r="N69" i="10"/>
  <c r="N67" i="10" s="1"/>
  <c r="M69" i="10"/>
  <c r="M67" i="10" s="1"/>
  <c r="K69" i="10"/>
  <c r="J69" i="10"/>
  <c r="J67" i="10" s="1"/>
  <c r="H69" i="10"/>
  <c r="H67" i="10" s="1"/>
  <c r="G69" i="10"/>
  <c r="G67" i="10" s="1"/>
  <c r="E69" i="10"/>
  <c r="E67" i="10" s="1"/>
  <c r="D69" i="10"/>
  <c r="O68" i="10"/>
  <c r="L68" i="10"/>
  <c r="I68" i="10"/>
  <c r="F68" i="10"/>
  <c r="K67" i="10"/>
  <c r="D67" i="10"/>
  <c r="O66" i="10"/>
  <c r="L66" i="10"/>
  <c r="I66" i="10"/>
  <c r="F66" i="10"/>
  <c r="C66" i="10" s="1"/>
  <c r="O65" i="10"/>
  <c r="L65" i="10"/>
  <c r="I65" i="10"/>
  <c r="F65" i="10"/>
  <c r="O64" i="10"/>
  <c r="L64" i="10"/>
  <c r="I64" i="10"/>
  <c r="F64" i="10"/>
  <c r="C64" i="10" s="1"/>
  <c r="O63" i="10"/>
  <c r="L63" i="10"/>
  <c r="I63" i="10"/>
  <c r="F63" i="10"/>
  <c r="C63" i="10" s="1"/>
  <c r="O62" i="10"/>
  <c r="L62" i="10"/>
  <c r="I62" i="10"/>
  <c r="F62" i="10"/>
  <c r="O61" i="10"/>
  <c r="L61" i="10"/>
  <c r="I61" i="10"/>
  <c r="C61" i="10" s="1"/>
  <c r="F61" i="10"/>
  <c r="O60" i="10"/>
  <c r="L60" i="10"/>
  <c r="I60" i="10"/>
  <c r="F60" i="10"/>
  <c r="O59" i="10"/>
  <c r="L59" i="10"/>
  <c r="I59" i="10"/>
  <c r="F59" i="10"/>
  <c r="C59" i="10" s="1"/>
  <c r="N58" i="10"/>
  <c r="M58" i="10"/>
  <c r="K58" i="10"/>
  <c r="J58" i="10"/>
  <c r="H58" i="10"/>
  <c r="G58" i="10"/>
  <c r="E58" i="10"/>
  <c r="D58" i="10"/>
  <c r="O57" i="10"/>
  <c r="L57" i="10"/>
  <c r="I57" i="10"/>
  <c r="F57" i="10"/>
  <c r="O56" i="10"/>
  <c r="L56" i="10"/>
  <c r="L55" i="10" s="1"/>
  <c r="I56" i="10"/>
  <c r="F56" i="10"/>
  <c r="O55" i="10"/>
  <c r="N55" i="10"/>
  <c r="M55" i="10"/>
  <c r="K55" i="10"/>
  <c r="J55" i="10"/>
  <c r="H55" i="10"/>
  <c r="H54" i="10" s="1"/>
  <c r="H53" i="10" s="1"/>
  <c r="G55" i="10"/>
  <c r="E55" i="10"/>
  <c r="D55" i="10"/>
  <c r="N54" i="10"/>
  <c r="N53" i="10" s="1"/>
  <c r="J54" i="10"/>
  <c r="J53" i="10" s="1"/>
  <c r="O47" i="10"/>
  <c r="C47" i="10" s="1"/>
  <c r="O46" i="10"/>
  <c r="N45" i="10"/>
  <c r="M45" i="10"/>
  <c r="M20" i="10" s="1"/>
  <c r="L44" i="10"/>
  <c r="L43" i="10" s="1"/>
  <c r="I44" i="10"/>
  <c r="I43" i="10" s="1"/>
  <c r="F44" i="10"/>
  <c r="K43" i="10"/>
  <c r="J43" i="10"/>
  <c r="H43" i="10"/>
  <c r="G43" i="10"/>
  <c r="F43" i="10"/>
  <c r="C43" i="10" s="1"/>
  <c r="E43" i="10"/>
  <c r="D43" i="10"/>
  <c r="F42" i="10"/>
  <c r="C42" i="10" s="1"/>
  <c r="F41" i="10"/>
  <c r="C41" i="10" s="1"/>
  <c r="E41" i="10"/>
  <c r="D41" i="10"/>
  <c r="L40" i="10"/>
  <c r="C40" i="10"/>
  <c r="L39" i="10"/>
  <c r="C39" i="10" s="1"/>
  <c r="L38" i="10"/>
  <c r="C38" i="10" s="1"/>
  <c r="L37" i="10"/>
  <c r="K36" i="10"/>
  <c r="J36" i="10"/>
  <c r="L35" i="10"/>
  <c r="C35" i="10" s="1"/>
  <c r="L34" i="10"/>
  <c r="C34" i="10" s="1"/>
  <c r="K33" i="10"/>
  <c r="K26" i="10" s="1"/>
  <c r="J33" i="10"/>
  <c r="L32" i="10"/>
  <c r="C32" i="10" s="1"/>
  <c r="L31" i="10"/>
  <c r="C31" i="10" s="1"/>
  <c r="K31" i="10"/>
  <c r="J31" i="10"/>
  <c r="L30" i="10"/>
  <c r="C30" i="10" s="1"/>
  <c r="L29" i="10"/>
  <c r="C29" i="10"/>
  <c r="L28" i="10"/>
  <c r="C28" i="10" s="1"/>
  <c r="K27" i="10"/>
  <c r="J27" i="10"/>
  <c r="J26" i="10" s="1"/>
  <c r="F25" i="10"/>
  <c r="C25" i="10" s="1"/>
  <c r="I24" i="10"/>
  <c r="F24" i="10"/>
  <c r="O23" i="10"/>
  <c r="L23" i="10"/>
  <c r="I23" i="10"/>
  <c r="F23" i="10"/>
  <c r="O22" i="10"/>
  <c r="O21" i="10" s="1"/>
  <c r="O289" i="10" s="1"/>
  <c r="L22" i="10"/>
  <c r="I22" i="10"/>
  <c r="F22" i="10"/>
  <c r="C22" i="10"/>
  <c r="N21" i="10"/>
  <c r="N289" i="10" s="1"/>
  <c r="N288" i="10" s="1"/>
  <c r="M21" i="10"/>
  <c r="K21" i="10"/>
  <c r="K289" i="10" s="1"/>
  <c r="J21" i="10"/>
  <c r="J289" i="10" s="1"/>
  <c r="J288" i="10" s="1"/>
  <c r="I21" i="10"/>
  <c r="H21" i="10"/>
  <c r="G21" i="10"/>
  <c r="E21" i="10"/>
  <c r="E289" i="10" s="1"/>
  <c r="E288" i="10" s="1"/>
  <c r="D21" i="10"/>
  <c r="G20" i="10"/>
  <c r="O298" i="9"/>
  <c r="L298" i="9"/>
  <c r="I298" i="9"/>
  <c r="F298" i="9"/>
  <c r="C298" i="9" s="1"/>
  <c r="O297" i="9"/>
  <c r="L297" i="9"/>
  <c r="I297" i="9"/>
  <c r="F297" i="9"/>
  <c r="O296" i="9"/>
  <c r="L296" i="9"/>
  <c r="I296" i="9"/>
  <c r="F296" i="9"/>
  <c r="O295" i="9"/>
  <c r="L295" i="9"/>
  <c r="I295" i="9"/>
  <c r="C295" i="9" s="1"/>
  <c r="F295" i="9"/>
  <c r="O294" i="9"/>
  <c r="L294" i="9"/>
  <c r="I294" i="9"/>
  <c r="F294" i="9"/>
  <c r="O293" i="9"/>
  <c r="L293" i="9"/>
  <c r="I293" i="9"/>
  <c r="F293" i="9"/>
  <c r="O292" i="9"/>
  <c r="L292" i="9"/>
  <c r="I292" i="9"/>
  <c r="F292" i="9"/>
  <c r="O291" i="9"/>
  <c r="O290" i="9" s="1"/>
  <c r="L291" i="9"/>
  <c r="I291" i="9"/>
  <c r="F291" i="9"/>
  <c r="N290" i="9"/>
  <c r="M290" i="9"/>
  <c r="K290" i="9"/>
  <c r="J290" i="9"/>
  <c r="H290" i="9"/>
  <c r="G290" i="9"/>
  <c r="F290" i="9"/>
  <c r="E290" i="9"/>
  <c r="D290" i="9"/>
  <c r="O285" i="9"/>
  <c r="L285" i="9"/>
  <c r="I285" i="9"/>
  <c r="F285" i="9"/>
  <c r="O284" i="9"/>
  <c r="L284" i="9"/>
  <c r="L283" i="9" s="1"/>
  <c r="I284" i="9"/>
  <c r="I283" i="9" s="1"/>
  <c r="F284" i="9"/>
  <c r="O283" i="9"/>
  <c r="N283" i="9"/>
  <c r="M283" i="9"/>
  <c r="K283" i="9"/>
  <c r="J283" i="9"/>
  <c r="H283" i="9"/>
  <c r="G283" i="9"/>
  <c r="F283" i="9"/>
  <c r="E283" i="9"/>
  <c r="D283" i="9"/>
  <c r="O282" i="9"/>
  <c r="O281" i="9" s="1"/>
  <c r="L282" i="9"/>
  <c r="L281" i="9" s="1"/>
  <c r="C281" i="9" s="1"/>
  <c r="I282" i="9"/>
  <c r="F282" i="9"/>
  <c r="F281" i="9" s="1"/>
  <c r="N281" i="9"/>
  <c r="M281" i="9"/>
  <c r="K281" i="9"/>
  <c r="J281" i="9"/>
  <c r="I281" i="9"/>
  <c r="H281" i="9"/>
  <c r="G281" i="9"/>
  <c r="E281" i="9"/>
  <c r="D281" i="9"/>
  <c r="O280" i="9"/>
  <c r="L280" i="9"/>
  <c r="I280" i="9"/>
  <c r="F280" i="9"/>
  <c r="O279" i="9"/>
  <c r="L279" i="9"/>
  <c r="I279" i="9"/>
  <c r="F279" i="9"/>
  <c r="O278" i="9"/>
  <c r="L278" i="9"/>
  <c r="I278" i="9"/>
  <c r="F278" i="9"/>
  <c r="O277" i="9"/>
  <c r="O276" i="9" s="1"/>
  <c r="L277" i="9"/>
  <c r="L276" i="9" s="1"/>
  <c r="I277" i="9"/>
  <c r="I276" i="9" s="1"/>
  <c r="F277" i="9"/>
  <c r="N276" i="9"/>
  <c r="M276" i="9"/>
  <c r="K276" i="9"/>
  <c r="J276" i="9"/>
  <c r="H276" i="9"/>
  <c r="G276" i="9"/>
  <c r="F276" i="9"/>
  <c r="E276" i="9"/>
  <c r="D276" i="9"/>
  <c r="O275" i="9"/>
  <c r="L275" i="9"/>
  <c r="I275" i="9"/>
  <c r="F275" i="9"/>
  <c r="O274" i="9"/>
  <c r="L274" i="9"/>
  <c r="I274" i="9"/>
  <c r="F274" i="9"/>
  <c r="O273" i="9"/>
  <c r="O272" i="9" s="1"/>
  <c r="L273" i="9"/>
  <c r="L272" i="9" s="1"/>
  <c r="I273" i="9"/>
  <c r="I272" i="9" s="1"/>
  <c r="F273" i="9"/>
  <c r="N272" i="9"/>
  <c r="N270" i="9" s="1"/>
  <c r="N269" i="9" s="1"/>
  <c r="M272" i="9"/>
  <c r="M270" i="9" s="1"/>
  <c r="M269" i="9" s="1"/>
  <c r="K272" i="9"/>
  <c r="J272" i="9"/>
  <c r="H272" i="9"/>
  <c r="G272" i="9"/>
  <c r="F272" i="9"/>
  <c r="E272" i="9"/>
  <c r="E270" i="9" s="1"/>
  <c r="E269" i="9" s="1"/>
  <c r="D272" i="9"/>
  <c r="O271" i="9"/>
  <c r="L271" i="9"/>
  <c r="I271" i="9"/>
  <c r="F271" i="9"/>
  <c r="J270" i="9"/>
  <c r="J269" i="9" s="1"/>
  <c r="O268" i="9"/>
  <c r="L268" i="9"/>
  <c r="I268" i="9"/>
  <c r="F268" i="9"/>
  <c r="C268" i="9" s="1"/>
  <c r="O267" i="9"/>
  <c r="L267" i="9"/>
  <c r="I267" i="9"/>
  <c r="F267" i="9"/>
  <c r="O266" i="9"/>
  <c r="L266" i="9"/>
  <c r="I266" i="9"/>
  <c r="F266" i="9"/>
  <c r="O265" i="9"/>
  <c r="O264" i="9" s="1"/>
  <c r="L265" i="9"/>
  <c r="I265" i="9"/>
  <c r="I264" i="9" s="1"/>
  <c r="F265" i="9"/>
  <c r="C265" i="9" s="1"/>
  <c r="N264" i="9"/>
  <c r="M264" i="9"/>
  <c r="K264" i="9"/>
  <c r="K259" i="9" s="1"/>
  <c r="J264" i="9"/>
  <c r="H264" i="9"/>
  <c r="G264" i="9"/>
  <c r="F264" i="9"/>
  <c r="E264" i="9"/>
  <c r="E259" i="9" s="1"/>
  <c r="D264" i="9"/>
  <c r="O263" i="9"/>
  <c r="L263" i="9"/>
  <c r="I263" i="9"/>
  <c r="F263" i="9"/>
  <c r="O262" i="9"/>
  <c r="L262" i="9"/>
  <c r="I262" i="9"/>
  <c r="F262" i="9"/>
  <c r="O261" i="9"/>
  <c r="O260" i="9" s="1"/>
  <c r="L261" i="9"/>
  <c r="I261" i="9"/>
  <c r="F261" i="9"/>
  <c r="N260" i="9"/>
  <c r="N259" i="9" s="1"/>
  <c r="M260" i="9"/>
  <c r="K260" i="9"/>
  <c r="J260" i="9"/>
  <c r="H260" i="9"/>
  <c r="H259" i="9" s="1"/>
  <c r="G260" i="9"/>
  <c r="G259" i="9" s="1"/>
  <c r="F260" i="9"/>
  <c r="E260" i="9"/>
  <c r="D260" i="9"/>
  <c r="D259" i="9" s="1"/>
  <c r="M259" i="9"/>
  <c r="O258" i="9"/>
  <c r="L258" i="9"/>
  <c r="I258" i="9"/>
  <c r="F258" i="9"/>
  <c r="O257" i="9"/>
  <c r="L257" i="9"/>
  <c r="I257" i="9"/>
  <c r="F257" i="9"/>
  <c r="C257" i="9"/>
  <c r="O256" i="9"/>
  <c r="L256" i="9"/>
  <c r="I256" i="9"/>
  <c r="F256" i="9"/>
  <c r="C256" i="9" s="1"/>
  <c r="O255" i="9"/>
  <c r="L255" i="9"/>
  <c r="I255" i="9"/>
  <c r="F255" i="9"/>
  <c r="O254" i="9"/>
  <c r="L254" i="9"/>
  <c r="I254" i="9"/>
  <c r="F254" i="9"/>
  <c r="O253" i="9"/>
  <c r="O252" i="9" s="1"/>
  <c r="L253" i="9"/>
  <c r="I253" i="9"/>
  <c r="F253" i="9"/>
  <c r="N252" i="9"/>
  <c r="N251" i="9" s="1"/>
  <c r="M252" i="9"/>
  <c r="K252" i="9"/>
  <c r="K251" i="9" s="1"/>
  <c r="J252" i="9"/>
  <c r="J251" i="9" s="1"/>
  <c r="H252" i="9"/>
  <c r="H251" i="9" s="1"/>
  <c r="G252" i="9"/>
  <c r="E252" i="9"/>
  <c r="D252" i="9"/>
  <c r="D251" i="9" s="1"/>
  <c r="M251" i="9"/>
  <c r="G251" i="9"/>
  <c r="E251" i="9"/>
  <c r="O250" i="9"/>
  <c r="L250" i="9"/>
  <c r="I250" i="9"/>
  <c r="F250" i="9"/>
  <c r="C250" i="9" s="1"/>
  <c r="O249" i="9"/>
  <c r="L249" i="9"/>
  <c r="I249" i="9"/>
  <c r="F249" i="9"/>
  <c r="C249" i="9" s="1"/>
  <c r="O248" i="9"/>
  <c r="L248" i="9"/>
  <c r="I248" i="9"/>
  <c r="F248" i="9"/>
  <c r="O247" i="9"/>
  <c r="L247" i="9"/>
  <c r="I247" i="9"/>
  <c r="I246" i="9" s="1"/>
  <c r="F247" i="9"/>
  <c r="N246" i="9"/>
  <c r="M246" i="9"/>
  <c r="L246" i="9"/>
  <c r="K246" i="9"/>
  <c r="J246" i="9"/>
  <c r="H246" i="9"/>
  <c r="G246" i="9"/>
  <c r="E246" i="9"/>
  <c r="D246" i="9"/>
  <c r="O245" i="9"/>
  <c r="L245" i="9"/>
  <c r="I245" i="9"/>
  <c r="C245" i="9" s="1"/>
  <c r="F245" i="9"/>
  <c r="O244" i="9"/>
  <c r="L244" i="9"/>
  <c r="I244" i="9"/>
  <c r="F244" i="9"/>
  <c r="O243" i="9"/>
  <c r="L243" i="9"/>
  <c r="I243" i="9"/>
  <c r="F243" i="9"/>
  <c r="O242" i="9"/>
  <c r="L242" i="9"/>
  <c r="I242" i="9"/>
  <c r="F242" i="9"/>
  <c r="O241" i="9"/>
  <c r="L241" i="9"/>
  <c r="I241" i="9"/>
  <c r="F241" i="9"/>
  <c r="O240" i="9"/>
  <c r="L240" i="9"/>
  <c r="I240" i="9"/>
  <c r="F240" i="9"/>
  <c r="O239" i="9"/>
  <c r="L239" i="9"/>
  <c r="L238" i="9" s="1"/>
  <c r="I239" i="9"/>
  <c r="F239" i="9"/>
  <c r="F238" i="9" s="1"/>
  <c r="N238" i="9"/>
  <c r="M238" i="9"/>
  <c r="K238" i="9"/>
  <c r="J238" i="9"/>
  <c r="I238" i="9"/>
  <c r="H238" i="9"/>
  <c r="G238" i="9"/>
  <c r="E238" i="9"/>
  <c r="D238" i="9"/>
  <c r="O237" i="9"/>
  <c r="L237" i="9"/>
  <c r="I237" i="9"/>
  <c r="C237" i="9" s="1"/>
  <c r="F237" i="9"/>
  <c r="O236" i="9"/>
  <c r="L236" i="9"/>
  <c r="I236" i="9"/>
  <c r="F236" i="9"/>
  <c r="F235" i="9" s="1"/>
  <c r="O235" i="9"/>
  <c r="N235" i="9"/>
  <c r="M235" i="9"/>
  <c r="K235" i="9"/>
  <c r="K231" i="9" s="1"/>
  <c r="J235" i="9"/>
  <c r="H235" i="9"/>
  <c r="G235" i="9"/>
  <c r="G231" i="9" s="1"/>
  <c r="E235" i="9"/>
  <c r="D235" i="9"/>
  <c r="O234" i="9"/>
  <c r="L234" i="9"/>
  <c r="L233" i="9" s="1"/>
  <c r="I234" i="9"/>
  <c r="F234" i="9"/>
  <c r="O233" i="9"/>
  <c r="N233" i="9"/>
  <c r="N231" i="9" s="1"/>
  <c r="N230" i="9" s="1"/>
  <c r="M233" i="9"/>
  <c r="K233" i="9"/>
  <c r="J233" i="9"/>
  <c r="I233" i="9"/>
  <c r="H233" i="9"/>
  <c r="G233" i="9"/>
  <c r="F233" i="9"/>
  <c r="E233" i="9"/>
  <c r="E231" i="9" s="1"/>
  <c r="D233" i="9"/>
  <c r="D231" i="9" s="1"/>
  <c r="D230" i="9" s="1"/>
  <c r="O232" i="9"/>
  <c r="L232" i="9"/>
  <c r="I232" i="9"/>
  <c r="F232" i="9"/>
  <c r="C232" i="9" s="1"/>
  <c r="H231" i="9"/>
  <c r="H230" i="9" s="1"/>
  <c r="O229" i="9"/>
  <c r="L229" i="9"/>
  <c r="I229" i="9"/>
  <c r="F229" i="9"/>
  <c r="O228" i="9"/>
  <c r="L228" i="9"/>
  <c r="I228" i="9"/>
  <c r="F228" i="9"/>
  <c r="F227" i="9" s="1"/>
  <c r="C227" i="9" s="1"/>
  <c r="O227" i="9"/>
  <c r="N227" i="9"/>
  <c r="M227" i="9"/>
  <c r="L227" i="9"/>
  <c r="K227" i="9"/>
  <c r="J227" i="9"/>
  <c r="I227" i="9"/>
  <c r="H227" i="9"/>
  <c r="H204" i="9" s="1"/>
  <c r="G227" i="9"/>
  <c r="E227" i="9"/>
  <c r="D227" i="9"/>
  <c r="O226" i="9"/>
  <c r="L226" i="9"/>
  <c r="I226" i="9"/>
  <c r="F226" i="9"/>
  <c r="O225" i="9"/>
  <c r="L225" i="9"/>
  <c r="I225" i="9"/>
  <c r="F225" i="9"/>
  <c r="O224" i="9"/>
  <c r="C224" i="9" s="1"/>
  <c r="L224" i="9"/>
  <c r="I224" i="9"/>
  <c r="F224" i="9"/>
  <c r="O223" i="9"/>
  <c r="L223" i="9"/>
  <c r="I223" i="9"/>
  <c r="F223" i="9"/>
  <c r="C223" i="9" s="1"/>
  <c r="O222" i="9"/>
  <c r="L222" i="9"/>
  <c r="I222" i="9"/>
  <c r="F222" i="9"/>
  <c r="C222" i="9" s="1"/>
  <c r="O221" i="9"/>
  <c r="L221" i="9"/>
  <c r="I221" i="9"/>
  <c r="F221" i="9"/>
  <c r="O220" i="9"/>
  <c r="O216" i="9" s="1"/>
  <c r="L220" i="9"/>
  <c r="I220" i="9"/>
  <c r="F220" i="9"/>
  <c r="C220" i="9" s="1"/>
  <c r="O219" i="9"/>
  <c r="L219" i="9"/>
  <c r="I219" i="9"/>
  <c r="F219" i="9"/>
  <c r="O218" i="9"/>
  <c r="L218" i="9"/>
  <c r="I218" i="9"/>
  <c r="F218" i="9"/>
  <c r="O217" i="9"/>
  <c r="L217" i="9"/>
  <c r="I217" i="9"/>
  <c r="C217" i="9" s="1"/>
  <c r="F217" i="9"/>
  <c r="N216" i="9"/>
  <c r="M216" i="9"/>
  <c r="K216" i="9"/>
  <c r="J216" i="9"/>
  <c r="H216" i="9"/>
  <c r="G216" i="9"/>
  <c r="E216" i="9"/>
  <c r="D216" i="9"/>
  <c r="O215" i="9"/>
  <c r="L215" i="9"/>
  <c r="I215" i="9"/>
  <c r="F215" i="9"/>
  <c r="O214" i="9"/>
  <c r="L214" i="9"/>
  <c r="I214" i="9"/>
  <c r="F214" i="9"/>
  <c r="O213" i="9"/>
  <c r="L213" i="9"/>
  <c r="I213" i="9"/>
  <c r="F213" i="9"/>
  <c r="O212" i="9"/>
  <c r="L212" i="9"/>
  <c r="I212" i="9"/>
  <c r="F212" i="9"/>
  <c r="C212" i="9"/>
  <c r="O211" i="9"/>
  <c r="L211" i="9"/>
  <c r="I211" i="9"/>
  <c r="F211" i="9"/>
  <c r="C211" i="9" s="1"/>
  <c r="O210" i="9"/>
  <c r="L210" i="9"/>
  <c r="I210" i="9"/>
  <c r="F210" i="9"/>
  <c r="C210" i="9" s="1"/>
  <c r="O209" i="9"/>
  <c r="L209" i="9"/>
  <c r="I209" i="9"/>
  <c r="F209" i="9"/>
  <c r="O208" i="9"/>
  <c r="L208" i="9"/>
  <c r="I208" i="9"/>
  <c r="F208" i="9"/>
  <c r="C208" i="9" s="1"/>
  <c r="O207" i="9"/>
  <c r="L207" i="9"/>
  <c r="I207" i="9"/>
  <c r="F207" i="9"/>
  <c r="O206" i="9"/>
  <c r="L206" i="9"/>
  <c r="I206" i="9"/>
  <c r="I205" i="9" s="1"/>
  <c r="F206" i="9"/>
  <c r="N205" i="9"/>
  <c r="M205" i="9"/>
  <c r="K205" i="9"/>
  <c r="K204" i="9" s="1"/>
  <c r="J205" i="9"/>
  <c r="J204" i="9" s="1"/>
  <c r="H205" i="9"/>
  <c r="G205" i="9"/>
  <c r="F205" i="9"/>
  <c r="E205" i="9"/>
  <c r="E204" i="9" s="1"/>
  <c r="D205" i="9"/>
  <c r="G204" i="9"/>
  <c r="O203" i="9"/>
  <c r="L203" i="9"/>
  <c r="I203" i="9"/>
  <c r="F203" i="9"/>
  <c r="C203" i="9" s="1"/>
  <c r="O202" i="9"/>
  <c r="L202" i="9"/>
  <c r="I202" i="9"/>
  <c r="F202" i="9"/>
  <c r="C202" i="9" s="1"/>
  <c r="O201" i="9"/>
  <c r="L201" i="9"/>
  <c r="I201" i="9"/>
  <c r="F201" i="9"/>
  <c r="O200" i="9"/>
  <c r="L200" i="9"/>
  <c r="I200" i="9"/>
  <c r="F200" i="9"/>
  <c r="C200" i="9" s="1"/>
  <c r="O199" i="9"/>
  <c r="L199" i="9"/>
  <c r="I199" i="9"/>
  <c r="I198" i="9" s="1"/>
  <c r="F199" i="9"/>
  <c r="N198" i="9"/>
  <c r="M198" i="9"/>
  <c r="M196" i="9" s="1"/>
  <c r="L198" i="9"/>
  <c r="K198" i="9"/>
  <c r="J198" i="9"/>
  <c r="H198" i="9"/>
  <c r="H196" i="9" s="1"/>
  <c r="H195" i="9" s="1"/>
  <c r="G198" i="9"/>
  <c r="G196" i="9" s="1"/>
  <c r="G195" i="9" s="1"/>
  <c r="E198" i="9"/>
  <c r="E196" i="9" s="1"/>
  <c r="D198" i="9"/>
  <c r="D196" i="9" s="1"/>
  <c r="O197" i="9"/>
  <c r="L197" i="9"/>
  <c r="I197" i="9"/>
  <c r="F197" i="9"/>
  <c r="N196" i="9"/>
  <c r="K196" i="9"/>
  <c r="J196" i="9"/>
  <c r="O193" i="9"/>
  <c r="L193" i="9"/>
  <c r="L192" i="9" s="1"/>
  <c r="L191" i="9" s="1"/>
  <c r="I193" i="9"/>
  <c r="F193" i="9"/>
  <c r="O192" i="9"/>
  <c r="O191" i="9" s="1"/>
  <c r="N192" i="9"/>
  <c r="N191" i="9" s="1"/>
  <c r="M192" i="9"/>
  <c r="K192" i="9"/>
  <c r="K191" i="9" s="1"/>
  <c r="J192" i="9"/>
  <c r="J191" i="9" s="1"/>
  <c r="H192" i="9"/>
  <c r="H191" i="9" s="1"/>
  <c r="H187" i="9" s="1"/>
  <c r="G192" i="9"/>
  <c r="G191" i="9" s="1"/>
  <c r="F192" i="9"/>
  <c r="F191" i="9" s="1"/>
  <c r="E192" i="9"/>
  <c r="D192" i="9"/>
  <c r="M191" i="9"/>
  <c r="E191" i="9"/>
  <c r="E187" i="9" s="1"/>
  <c r="D191" i="9"/>
  <c r="D187" i="9" s="1"/>
  <c r="O190" i="9"/>
  <c r="L190" i="9"/>
  <c r="I190" i="9"/>
  <c r="F190" i="9"/>
  <c r="O189" i="9"/>
  <c r="L189" i="9"/>
  <c r="L188" i="9" s="1"/>
  <c r="I189" i="9"/>
  <c r="C189" i="9" s="1"/>
  <c r="F189" i="9"/>
  <c r="O188" i="9"/>
  <c r="N188" i="9"/>
  <c r="M188" i="9"/>
  <c r="M187" i="9" s="1"/>
  <c r="K188" i="9"/>
  <c r="J188" i="9"/>
  <c r="H188" i="9"/>
  <c r="G188" i="9"/>
  <c r="F188" i="9"/>
  <c r="E188" i="9"/>
  <c r="D188" i="9"/>
  <c r="O186" i="9"/>
  <c r="L186" i="9"/>
  <c r="I186" i="9"/>
  <c r="F186" i="9"/>
  <c r="O185" i="9"/>
  <c r="L185" i="9"/>
  <c r="L184" i="9" s="1"/>
  <c r="I185" i="9"/>
  <c r="F185" i="9"/>
  <c r="O184" i="9"/>
  <c r="N184" i="9"/>
  <c r="M184" i="9"/>
  <c r="K184" i="9"/>
  <c r="J184" i="9"/>
  <c r="H184" i="9"/>
  <c r="G184" i="9"/>
  <c r="F184" i="9"/>
  <c r="E184" i="9"/>
  <c r="D184" i="9"/>
  <c r="O183" i="9"/>
  <c r="L183" i="9"/>
  <c r="I183" i="9"/>
  <c r="F183" i="9"/>
  <c r="O182" i="9"/>
  <c r="L182" i="9"/>
  <c r="I182" i="9"/>
  <c r="F182" i="9"/>
  <c r="O181" i="9"/>
  <c r="L181" i="9"/>
  <c r="I181" i="9"/>
  <c r="C181" i="9" s="1"/>
  <c r="F181" i="9"/>
  <c r="O180" i="9"/>
  <c r="O179" i="9" s="1"/>
  <c r="L180" i="9"/>
  <c r="I180" i="9"/>
  <c r="F180" i="9"/>
  <c r="F179" i="9" s="1"/>
  <c r="N179" i="9"/>
  <c r="M179" i="9"/>
  <c r="M174" i="9" s="1"/>
  <c r="M173" i="9" s="1"/>
  <c r="L179" i="9"/>
  <c r="K179" i="9"/>
  <c r="J179" i="9"/>
  <c r="H179" i="9"/>
  <c r="G179" i="9"/>
  <c r="E179" i="9"/>
  <c r="D179" i="9"/>
  <c r="O178" i="9"/>
  <c r="L178" i="9"/>
  <c r="I178" i="9"/>
  <c r="F178" i="9"/>
  <c r="O177" i="9"/>
  <c r="L177" i="9"/>
  <c r="I177" i="9"/>
  <c r="F177" i="9"/>
  <c r="O176" i="9"/>
  <c r="O175" i="9" s="1"/>
  <c r="L176" i="9"/>
  <c r="L175" i="9" s="1"/>
  <c r="L174" i="9" s="1"/>
  <c r="L173" i="9" s="1"/>
  <c r="I176" i="9"/>
  <c r="F176" i="9"/>
  <c r="F175" i="9" s="1"/>
  <c r="C176" i="9"/>
  <c r="N175" i="9"/>
  <c r="N174" i="9" s="1"/>
  <c r="N173" i="9" s="1"/>
  <c r="M175" i="9"/>
  <c r="K175" i="9"/>
  <c r="K174" i="9" s="1"/>
  <c r="K173" i="9" s="1"/>
  <c r="J175" i="9"/>
  <c r="H175" i="9"/>
  <c r="G175" i="9"/>
  <c r="E175" i="9"/>
  <c r="E174" i="9" s="1"/>
  <c r="E173" i="9" s="1"/>
  <c r="D175" i="9"/>
  <c r="D174" i="9" s="1"/>
  <c r="D173" i="9" s="1"/>
  <c r="J174" i="9"/>
  <c r="J173" i="9" s="1"/>
  <c r="O172" i="9"/>
  <c r="L172" i="9"/>
  <c r="I172" i="9"/>
  <c r="F172" i="9"/>
  <c r="C172" i="9"/>
  <c r="O171" i="9"/>
  <c r="L171" i="9"/>
  <c r="I171" i="9"/>
  <c r="F171" i="9"/>
  <c r="C171" i="9" s="1"/>
  <c r="O170" i="9"/>
  <c r="L170" i="9"/>
  <c r="I170" i="9"/>
  <c r="F170" i="9"/>
  <c r="C170" i="9" s="1"/>
  <c r="O169" i="9"/>
  <c r="L169" i="9"/>
  <c r="I169" i="9"/>
  <c r="F169" i="9"/>
  <c r="O168" i="9"/>
  <c r="L168" i="9"/>
  <c r="I168" i="9"/>
  <c r="F168" i="9"/>
  <c r="C168" i="9" s="1"/>
  <c r="O167" i="9"/>
  <c r="L167" i="9"/>
  <c r="I167" i="9"/>
  <c r="I166" i="9" s="1"/>
  <c r="I165" i="9" s="1"/>
  <c r="F167" i="9"/>
  <c r="N166" i="9"/>
  <c r="M166" i="9"/>
  <c r="M165" i="9" s="1"/>
  <c r="K166" i="9"/>
  <c r="K165" i="9" s="1"/>
  <c r="J166" i="9"/>
  <c r="H166" i="9"/>
  <c r="H165" i="9" s="1"/>
  <c r="G166" i="9"/>
  <c r="G165" i="9" s="1"/>
  <c r="E166" i="9"/>
  <c r="E165" i="9" s="1"/>
  <c r="D166" i="9"/>
  <c r="D165" i="9" s="1"/>
  <c r="N165" i="9"/>
  <c r="J165" i="9"/>
  <c r="O164" i="9"/>
  <c r="L164" i="9"/>
  <c r="I164" i="9"/>
  <c r="C164" i="9" s="1"/>
  <c r="F164" i="9"/>
  <c r="O163" i="9"/>
  <c r="L163" i="9"/>
  <c r="I163" i="9"/>
  <c r="F163" i="9"/>
  <c r="O162" i="9"/>
  <c r="L162" i="9"/>
  <c r="I162" i="9"/>
  <c r="F162" i="9"/>
  <c r="O161" i="9"/>
  <c r="L161" i="9"/>
  <c r="L160" i="9" s="1"/>
  <c r="I161" i="9"/>
  <c r="F161" i="9"/>
  <c r="O160" i="9"/>
  <c r="N160" i="9"/>
  <c r="M160" i="9"/>
  <c r="K160" i="9"/>
  <c r="J160" i="9"/>
  <c r="H160" i="9"/>
  <c r="G160" i="9"/>
  <c r="F160" i="9"/>
  <c r="E160" i="9"/>
  <c r="D160" i="9"/>
  <c r="O159" i="9"/>
  <c r="L159" i="9"/>
  <c r="I159" i="9"/>
  <c r="F159" i="9"/>
  <c r="O158" i="9"/>
  <c r="L158" i="9"/>
  <c r="I158" i="9"/>
  <c r="F158" i="9"/>
  <c r="O157" i="9"/>
  <c r="L157" i="9"/>
  <c r="I157" i="9"/>
  <c r="C157" i="9" s="1"/>
  <c r="F157" i="9"/>
  <c r="O156" i="9"/>
  <c r="L156" i="9"/>
  <c r="I156" i="9"/>
  <c r="F156" i="9"/>
  <c r="C156" i="9" s="1"/>
  <c r="O155" i="9"/>
  <c r="L155" i="9"/>
  <c r="I155" i="9"/>
  <c r="F155" i="9"/>
  <c r="O154" i="9"/>
  <c r="L154" i="9"/>
  <c r="I154" i="9"/>
  <c r="F154" i="9"/>
  <c r="O153" i="9"/>
  <c r="L153" i="9"/>
  <c r="I153" i="9"/>
  <c r="F153" i="9"/>
  <c r="O152" i="9"/>
  <c r="O151" i="9" s="1"/>
  <c r="L152" i="9"/>
  <c r="L151" i="9" s="1"/>
  <c r="I152" i="9"/>
  <c r="C152" i="9" s="1"/>
  <c r="F152" i="9"/>
  <c r="N151" i="9"/>
  <c r="M151" i="9"/>
  <c r="K151" i="9"/>
  <c r="J151" i="9"/>
  <c r="H151" i="9"/>
  <c r="G151" i="9"/>
  <c r="E151" i="9"/>
  <c r="D151" i="9"/>
  <c r="O150" i="9"/>
  <c r="L150" i="9"/>
  <c r="I150" i="9"/>
  <c r="F150" i="9"/>
  <c r="C150" i="9" s="1"/>
  <c r="O149" i="9"/>
  <c r="L149" i="9"/>
  <c r="I149" i="9"/>
  <c r="F149" i="9"/>
  <c r="O148" i="9"/>
  <c r="O144" i="9" s="1"/>
  <c r="L148" i="9"/>
  <c r="I148" i="9"/>
  <c r="F148" i="9"/>
  <c r="C148" i="9" s="1"/>
  <c r="O147" i="9"/>
  <c r="L147" i="9"/>
  <c r="I147" i="9"/>
  <c r="F147" i="9"/>
  <c r="O146" i="9"/>
  <c r="L146" i="9"/>
  <c r="I146" i="9"/>
  <c r="F146" i="9"/>
  <c r="O145" i="9"/>
  <c r="L145" i="9"/>
  <c r="L144" i="9" s="1"/>
  <c r="I145" i="9"/>
  <c r="C145" i="9" s="1"/>
  <c r="F145" i="9"/>
  <c r="N144" i="9"/>
  <c r="M144" i="9"/>
  <c r="K144" i="9"/>
  <c r="J144" i="9"/>
  <c r="H144" i="9"/>
  <c r="G144" i="9"/>
  <c r="E144" i="9"/>
  <c r="D144" i="9"/>
  <c r="O143" i="9"/>
  <c r="L143" i="9"/>
  <c r="I143" i="9"/>
  <c r="F143" i="9"/>
  <c r="O142" i="9"/>
  <c r="L142" i="9"/>
  <c r="L141" i="9" s="1"/>
  <c r="I142" i="9"/>
  <c r="I141" i="9" s="1"/>
  <c r="F142" i="9"/>
  <c r="N141" i="9"/>
  <c r="M141" i="9"/>
  <c r="K141" i="9"/>
  <c r="J141" i="9"/>
  <c r="H141" i="9"/>
  <c r="G141" i="9"/>
  <c r="F141" i="9"/>
  <c r="E141" i="9"/>
  <c r="D141" i="9"/>
  <c r="O140" i="9"/>
  <c r="L140" i="9"/>
  <c r="I140" i="9"/>
  <c r="F140" i="9"/>
  <c r="C140" i="9"/>
  <c r="O139" i="9"/>
  <c r="L139" i="9"/>
  <c r="I139" i="9"/>
  <c r="F139" i="9"/>
  <c r="C139" i="9" s="1"/>
  <c r="O138" i="9"/>
  <c r="L138" i="9"/>
  <c r="I138" i="9"/>
  <c r="F138" i="9"/>
  <c r="C138" i="9" s="1"/>
  <c r="O137" i="9"/>
  <c r="L137" i="9"/>
  <c r="L136" i="9" s="1"/>
  <c r="I137" i="9"/>
  <c r="F137" i="9"/>
  <c r="O136" i="9"/>
  <c r="N136" i="9"/>
  <c r="M136" i="9"/>
  <c r="K136" i="9"/>
  <c r="J136" i="9"/>
  <c r="H136" i="9"/>
  <c r="G136" i="9"/>
  <c r="E136" i="9"/>
  <c r="E130" i="9" s="1"/>
  <c r="D136" i="9"/>
  <c r="O135" i="9"/>
  <c r="L135" i="9"/>
  <c r="I135" i="9"/>
  <c r="F135" i="9"/>
  <c r="O134" i="9"/>
  <c r="L134" i="9"/>
  <c r="I134" i="9"/>
  <c r="F134" i="9"/>
  <c r="O133" i="9"/>
  <c r="L133" i="9"/>
  <c r="I133" i="9"/>
  <c r="C133" i="9" s="1"/>
  <c r="F133" i="9"/>
  <c r="O132" i="9"/>
  <c r="O131" i="9" s="1"/>
  <c r="L132" i="9"/>
  <c r="I132" i="9"/>
  <c r="F132" i="9"/>
  <c r="F131" i="9" s="1"/>
  <c r="N131" i="9"/>
  <c r="M131" i="9"/>
  <c r="L131" i="9"/>
  <c r="K131" i="9"/>
  <c r="J131" i="9"/>
  <c r="H131" i="9"/>
  <c r="H130" i="9" s="1"/>
  <c r="G131" i="9"/>
  <c r="E131" i="9"/>
  <c r="D131" i="9"/>
  <c r="M130" i="9"/>
  <c r="O129" i="9"/>
  <c r="L129" i="9"/>
  <c r="L128" i="9" s="1"/>
  <c r="I129" i="9"/>
  <c r="C129" i="9" s="1"/>
  <c r="F129" i="9"/>
  <c r="O128" i="9"/>
  <c r="N128" i="9"/>
  <c r="M128" i="9"/>
  <c r="K128" i="9"/>
  <c r="J128" i="9"/>
  <c r="H128" i="9"/>
  <c r="G128" i="9"/>
  <c r="F128" i="9"/>
  <c r="E128" i="9"/>
  <c r="D128" i="9"/>
  <c r="O127" i="9"/>
  <c r="L127" i="9"/>
  <c r="I127" i="9"/>
  <c r="F127" i="9"/>
  <c r="O126" i="9"/>
  <c r="L126" i="9"/>
  <c r="I126" i="9"/>
  <c r="F126" i="9"/>
  <c r="O125" i="9"/>
  <c r="L125" i="9"/>
  <c r="I125" i="9"/>
  <c r="F125" i="9"/>
  <c r="O124" i="9"/>
  <c r="C124" i="9" s="1"/>
  <c r="L124" i="9"/>
  <c r="I124" i="9"/>
  <c r="F124" i="9"/>
  <c r="O123" i="9"/>
  <c r="L123" i="9"/>
  <c r="I123" i="9"/>
  <c r="F123" i="9"/>
  <c r="N122" i="9"/>
  <c r="M122" i="9"/>
  <c r="K122" i="9"/>
  <c r="J122" i="9"/>
  <c r="I122" i="9"/>
  <c r="H122" i="9"/>
  <c r="G122" i="9"/>
  <c r="E122" i="9"/>
  <c r="D122" i="9"/>
  <c r="O121" i="9"/>
  <c r="L121" i="9"/>
  <c r="I121" i="9"/>
  <c r="F121" i="9"/>
  <c r="O120" i="9"/>
  <c r="L120" i="9"/>
  <c r="I120" i="9"/>
  <c r="F120" i="9"/>
  <c r="C120" i="9" s="1"/>
  <c r="O119" i="9"/>
  <c r="L119" i="9"/>
  <c r="I119" i="9"/>
  <c r="F119" i="9"/>
  <c r="O118" i="9"/>
  <c r="L118" i="9"/>
  <c r="I118" i="9"/>
  <c r="F118" i="9"/>
  <c r="O117" i="9"/>
  <c r="L117" i="9"/>
  <c r="I117" i="9"/>
  <c r="F117" i="9"/>
  <c r="N116" i="9"/>
  <c r="M116" i="9"/>
  <c r="K116" i="9"/>
  <c r="J116" i="9"/>
  <c r="H116" i="9"/>
  <c r="G116" i="9"/>
  <c r="E116" i="9"/>
  <c r="D116" i="9"/>
  <c r="O115" i="9"/>
  <c r="L115" i="9"/>
  <c r="I115" i="9"/>
  <c r="F115" i="9"/>
  <c r="O114" i="9"/>
  <c r="L114" i="9"/>
  <c r="I114" i="9"/>
  <c r="F114" i="9"/>
  <c r="O113" i="9"/>
  <c r="L113" i="9"/>
  <c r="L112" i="9" s="1"/>
  <c r="I113" i="9"/>
  <c r="I112" i="9" s="1"/>
  <c r="F113" i="9"/>
  <c r="O112" i="9"/>
  <c r="N112" i="9"/>
  <c r="M112" i="9"/>
  <c r="K112" i="9"/>
  <c r="J112" i="9"/>
  <c r="H112" i="9"/>
  <c r="G112" i="9"/>
  <c r="E112" i="9"/>
  <c r="D112" i="9"/>
  <c r="O111" i="9"/>
  <c r="L111" i="9"/>
  <c r="I111" i="9"/>
  <c r="F111" i="9"/>
  <c r="O110" i="9"/>
  <c r="L110" i="9"/>
  <c r="I110" i="9"/>
  <c r="F110" i="9"/>
  <c r="O109" i="9"/>
  <c r="L109" i="9"/>
  <c r="I109" i="9"/>
  <c r="F109" i="9"/>
  <c r="O108" i="9"/>
  <c r="L108" i="9"/>
  <c r="I108" i="9"/>
  <c r="F108" i="9"/>
  <c r="C108" i="9"/>
  <c r="O107" i="9"/>
  <c r="L107" i="9"/>
  <c r="I107" i="9"/>
  <c r="F107" i="9"/>
  <c r="C107" i="9" s="1"/>
  <c r="O106" i="9"/>
  <c r="L106" i="9"/>
  <c r="I106" i="9"/>
  <c r="F106" i="9"/>
  <c r="O105" i="9"/>
  <c r="L105" i="9"/>
  <c r="I105" i="9"/>
  <c r="F105" i="9"/>
  <c r="C105" i="9" s="1"/>
  <c r="O104" i="9"/>
  <c r="L104" i="9"/>
  <c r="I104" i="9"/>
  <c r="I103" i="9" s="1"/>
  <c r="F104" i="9"/>
  <c r="C104" i="9" s="1"/>
  <c r="N103" i="9"/>
  <c r="M103" i="9"/>
  <c r="L103" i="9"/>
  <c r="K103" i="9"/>
  <c r="J103" i="9"/>
  <c r="H103" i="9"/>
  <c r="G103" i="9"/>
  <c r="E103" i="9"/>
  <c r="D103" i="9"/>
  <c r="O102" i="9"/>
  <c r="L102" i="9"/>
  <c r="I102" i="9"/>
  <c r="F102" i="9"/>
  <c r="O101" i="9"/>
  <c r="L101" i="9"/>
  <c r="I101" i="9"/>
  <c r="F101" i="9"/>
  <c r="O100" i="9"/>
  <c r="L100" i="9"/>
  <c r="I100" i="9"/>
  <c r="C100" i="9" s="1"/>
  <c r="F100" i="9"/>
  <c r="O99" i="9"/>
  <c r="L99" i="9"/>
  <c r="I99" i="9"/>
  <c r="F99" i="9"/>
  <c r="O98" i="9"/>
  <c r="L98" i="9"/>
  <c r="I98" i="9"/>
  <c r="F98" i="9"/>
  <c r="O97" i="9"/>
  <c r="L97" i="9"/>
  <c r="I97" i="9"/>
  <c r="F97" i="9"/>
  <c r="O96" i="9"/>
  <c r="L96" i="9"/>
  <c r="L95" i="9" s="1"/>
  <c r="I96" i="9"/>
  <c r="F96" i="9"/>
  <c r="C96" i="9"/>
  <c r="N95" i="9"/>
  <c r="M95" i="9"/>
  <c r="K95" i="9"/>
  <c r="J95" i="9"/>
  <c r="H95" i="9"/>
  <c r="G95" i="9"/>
  <c r="E95" i="9"/>
  <c r="D95" i="9"/>
  <c r="O94" i="9"/>
  <c r="L94" i="9"/>
  <c r="I94" i="9"/>
  <c r="F94" i="9"/>
  <c r="O93" i="9"/>
  <c r="L93" i="9"/>
  <c r="I93" i="9"/>
  <c r="F93" i="9"/>
  <c r="O92" i="9"/>
  <c r="L92" i="9"/>
  <c r="I92" i="9"/>
  <c r="F92" i="9"/>
  <c r="C92" i="9" s="1"/>
  <c r="O91" i="9"/>
  <c r="L91" i="9"/>
  <c r="I91" i="9"/>
  <c r="F91" i="9"/>
  <c r="O90" i="9"/>
  <c r="L90" i="9"/>
  <c r="I90" i="9"/>
  <c r="F90" i="9"/>
  <c r="N89" i="9"/>
  <c r="M89" i="9"/>
  <c r="K89" i="9"/>
  <c r="J89" i="9"/>
  <c r="H89" i="9"/>
  <c r="G89" i="9"/>
  <c r="E89" i="9"/>
  <c r="D89" i="9"/>
  <c r="O88" i="9"/>
  <c r="L88" i="9"/>
  <c r="I88" i="9"/>
  <c r="C88" i="9" s="1"/>
  <c r="F88" i="9"/>
  <c r="O87" i="9"/>
  <c r="L87" i="9"/>
  <c r="I87" i="9"/>
  <c r="F87" i="9"/>
  <c r="O86" i="9"/>
  <c r="L86" i="9"/>
  <c r="I86" i="9"/>
  <c r="F86" i="9"/>
  <c r="O85" i="9"/>
  <c r="L85" i="9"/>
  <c r="I85" i="9"/>
  <c r="F85" i="9"/>
  <c r="N84" i="9"/>
  <c r="M84" i="9"/>
  <c r="K84" i="9"/>
  <c r="J84" i="9"/>
  <c r="H84" i="9"/>
  <c r="G84" i="9"/>
  <c r="E84" i="9"/>
  <c r="D84" i="9"/>
  <c r="H83" i="9"/>
  <c r="D83" i="9"/>
  <c r="O82" i="9"/>
  <c r="L82" i="9"/>
  <c r="I82" i="9"/>
  <c r="F82" i="9"/>
  <c r="O81" i="9"/>
  <c r="L81" i="9"/>
  <c r="L80" i="9" s="1"/>
  <c r="I81" i="9"/>
  <c r="I80" i="9" s="1"/>
  <c r="F81" i="9"/>
  <c r="O80" i="9"/>
  <c r="N80" i="9"/>
  <c r="M80" i="9"/>
  <c r="K80" i="9"/>
  <c r="J80" i="9"/>
  <c r="H80" i="9"/>
  <c r="G80" i="9"/>
  <c r="G76" i="9" s="1"/>
  <c r="F80" i="9"/>
  <c r="E80" i="9"/>
  <c r="D80" i="9"/>
  <c r="O79" i="9"/>
  <c r="L79" i="9"/>
  <c r="I79" i="9"/>
  <c r="F79" i="9"/>
  <c r="O78" i="9"/>
  <c r="O77" i="9" s="1"/>
  <c r="O76" i="9" s="1"/>
  <c r="L78" i="9"/>
  <c r="L77" i="9" s="1"/>
  <c r="I78" i="9"/>
  <c r="F78" i="9"/>
  <c r="N77" i="9"/>
  <c r="N76" i="9" s="1"/>
  <c r="M77" i="9"/>
  <c r="K77" i="9"/>
  <c r="J77" i="9"/>
  <c r="J76" i="9" s="1"/>
  <c r="I77" i="9"/>
  <c r="H77" i="9"/>
  <c r="G77" i="9"/>
  <c r="F77" i="9"/>
  <c r="E77" i="9"/>
  <c r="E76" i="9" s="1"/>
  <c r="D77" i="9"/>
  <c r="K76" i="9"/>
  <c r="O74" i="9"/>
  <c r="L74" i="9"/>
  <c r="I74" i="9"/>
  <c r="F74" i="9"/>
  <c r="O73" i="9"/>
  <c r="L73" i="9"/>
  <c r="I73" i="9"/>
  <c r="F73" i="9"/>
  <c r="O72" i="9"/>
  <c r="L72" i="9"/>
  <c r="I72" i="9"/>
  <c r="F72" i="9"/>
  <c r="C72" i="9" s="1"/>
  <c r="O71" i="9"/>
  <c r="L71" i="9"/>
  <c r="I71" i="9"/>
  <c r="F71" i="9"/>
  <c r="O70" i="9"/>
  <c r="L70" i="9"/>
  <c r="I70" i="9"/>
  <c r="F70" i="9"/>
  <c r="N69" i="9"/>
  <c r="N67" i="9" s="1"/>
  <c r="M69" i="9"/>
  <c r="M67" i="9" s="1"/>
  <c r="M53" i="9" s="1"/>
  <c r="K69" i="9"/>
  <c r="J69" i="9"/>
  <c r="J67" i="9" s="1"/>
  <c r="H69" i="9"/>
  <c r="H67" i="9" s="1"/>
  <c r="G69" i="9"/>
  <c r="G67" i="9" s="1"/>
  <c r="E69" i="9"/>
  <c r="D69" i="9"/>
  <c r="O68" i="9"/>
  <c r="L68" i="9"/>
  <c r="I68" i="9"/>
  <c r="G68" i="9"/>
  <c r="F68" i="9"/>
  <c r="K67" i="9"/>
  <c r="E67" i="9"/>
  <c r="D67" i="9"/>
  <c r="O66" i="9"/>
  <c r="L66" i="9"/>
  <c r="I66" i="9"/>
  <c r="F66" i="9"/>
  <c r="O65" i="9"/>
  <c r="L65" i="9"/>
  <c r="I65" i="9"/>
  <c r="C65" i="9" s="1"/>
  <c r="G65" i="9"/>
  <c r="G58" i="9" s="1"/>
  <c r="F65" i="9"/>
  <c r="O64" i="9"/>
  <c r="L64" i="9"/>
  <c r="I64" i="9"/>
  <c r="F64" i="9"/>
  <c r="O63" i="9"/>
  <c r="L63" i="9"/>
  <c r="I63" i="9"/>
  <c r="F63" i="9"/>
  <c r="O62" i="9"/>
  <c r="C62" i="9" s="1"/>
  <c r="L62" i="9"/>
  <c r="I62" i="9"/>
  <c r="F62" i="9"/>
  <c r="O61" i="9"/>
  <c r="L61" i="9"/>
  <c r="I61" i="9"/>
  <c r="F61" i="9"/>
  <c r="C61" i="9" s="1"/>
  <c r="O60" i="9"/>
  <c r="L60" i="9"/>
  <c r="I60" i="9"/>
  <c r="F60" i="9"/>
  <c r="O59" i="9"/>
  <c r="L59" i="9"/>
  <c r="I59" i="9"/>
  <c r="F59" i="9"/>
  <c r="N58" i="9"/>
  <c r="M58" i="9"/>
  <c r="K58" i="9"/>
  <c r="J58" i="9"/>
  <c r="H58" i="9"/>
  <c r="E58" i="9"/>
  <c r="D58" i="9"/>
  <c r="D54" i="9" s="1"/>
  <c r="D53" i="9" s="1"/>
  <c r="O57" i="9"/>
  <c r="L57" i="9"/>
  <c r="G57" i="9"/>
  <c r="I57" i="9" s="1"/>
  <c r="F57" i="9"/>
  <c r="O56" i="9"/>
  <c r="L56" i="9"/>
  <c r="L55" i="9" s="1"/>
  <c r="I56" i="9"/>
  <c r="I55" i="9" s="1"/>
  <c r="F56" i="9"/>
  <c r="O55" i="9"/>
  <c r="N55" i="9"/>
  <c r="M55" i="9"/>
  <c r="M54" i="9" s="1"/>
  <c r="K55" i="9"/>
  <c r="K54" i="9" s="1"/>
  <c r="K53" i="9" s="1"/>
  <c r="J55" i="9"/>
  <c r="H55" i="9"/>
  <c r="G55" i="9"/>
  <c r="F55" i="9"/>
  <c r="C55" i="9" s="1"/>
  <c r="E55" i="9"/>
  <c r="E54" i="9" s="1"/>
  <c r="E53" i="9" s="1"/>
  <c r="D55" i="9"/>
  <c r="H54" i="9"/>
  <c r="O47" i="9"/>
  <c r="C47" i="9" s="1"/>
  <c r="O46" i="9"/>
  <c r="C46" i="9" s="1"/>
  <c r="N45" i="9"/>
  <c r="M45" i="9"/>
  <c r="L44" i="9"/>
  <c r="I44" i="9"/>
  <c r="F44" i="9"/>
  <c r="C44" i="9" s="1"/>
  <c r="L43" i="9"/>
  <c r="K43" i="9"/>
  <c r="J43" i="9"/>
  <c r="I43" i="9"/>
  <c r="H43" i="9"/>
  <c r="G43" i="9"/>
  <c r="E43" i="9"/>
  <c r="D43" i="9"/>
  <c r="F42" i="9"/>
  <c r="F41" i="9" s="1"/>
  <c r="E41" i="9"/>
  <c r="E20" i="9" s="1"/>
  <c r="D41" i="9"/>
  <c r="C41" i="9"/>
  <c r="L40" i="9"/>
  <c r="C40" i="9" s="1"/>
  <c r="L39" i="9"/>
  <c r="C39" i="9"/>
  <c r="L38" i="9"/>
  <c r="C38" i="9" s="1"/>
  <c r="L37" i="9"/>
  <c r="K36" i="9"/>
  <c r="J36" i="9"/>
  <c r="J26" i="9" s="1"/>
  <c r="L35" i="9"/>
  <c r="C35" i="9" s="1"/>
  <c r="L34" i="9"/>
  <c r="L33" i="9" s="1"/>
  <c r="C33" i="9" s="1"/>
  <c r="K33" i="9"/>
  <c r="J33" i="9"/>
  <c r="L32" i="9"/>
  <c r="C32" i="9" s="1"/>
  <c r="L31" i="9"/>
  <c r="C31" i="9" s="1"/>
  <c r="K31" i="9"/>
  <c r="J31" i="9"/>
  <c r="L30" i="9"/>
  <c r="C30" i="9" s="1"/>
  <c r="L29" i="9"/>
  <c r="C29" i="9" s="1"/>
  <c r="L28" i="9"/>
  <c r="K27" i="9"/>
  <c r="J27" i="9"/>
  <c r="F25" i="9"/>
  <c r="C25" i="9" s="1"/>
  <c r="G24" i="9"/>
  <c r="I24" i="9" s="1"/>
  <c r="F24" i="9"/>
  <c r="O23" i="9"/>
  <c r="L23" i="9"/>
  <c r="I23" i="9"/>
  <c r="F23" i="9"/>
  <c r="C23" i="9" s="1"/>
  <c r="O22" i="9"/>
  <c r="L22" i="9"/>
  <c r="I22" i="9"/>
  <c r="I21" i="9" s="1"/>
  <c r="I289" i="9" s="1"/>
  <c r="F22" i="9"/>
  <c r="N21" i="9"/>
  <c r="M21" i="9"/>
  <c r="L21" i="9"/>
  <c r="L289" i="9" s="1"/>
  <c r="K21" i="9"/>
  <c r="J21" i="9"/>
  <c r="J289" i="9" s="1"/>
  <c r="H21" i="9"/>
  <c r="H289" i="9" s="1"/>
  <c r="H288" i="9" s="1"/>
  <c r="G21" i="9"/>
  <c r="E21" i="9"/>
  <c r="E289" i="9" s="1"/>
  <c r="D21" i="9"/>
  <c r="D289" i="9" s="1"/>
  <c r="D288" i="9" s="1"/>
  <c r="N20" i="9"/>
  <c r="G20" i="9"/>
  <c r="O298" i="8"/>
  <c r="L298" i="8"/>
  <c r="I298" i="8"/>
  <c r="F298" i="8"/>
  <c r="O297" i="8"/>
  <c r="L297" i="8"/>
  <c r="I297" i="8"/>
  <c r="F297" i="8"/>
  <c r="O296" i="8"/>
  <c r="L296" i="8"/>
  <c r="I296" i="8"/>
  <c r="F296" i="8"/>
  <c r="O295" i="8"/>
  <c r="L295" i="8"/>
  <c r="I295" i="8"/>
  <c r="C295" i="8" s="1"/>
  <c r="F295" i="8"/>
  <c r="O294" i="8"/>
  <c r="L294" i="8"/>
  <c r="I294" i="8"/>
  <c r="F294" i="8"/>
  <c r="O293" i="8"/>
  <c r="L293" i="8"/>
  <c r="I293" i="8"/>
  <c r="F293" i="8"/>
  <c r="O292" i="8"/>
  <c r="L292" i="8"/>
  <c r="I292" i="8"/>
  <c r="F292" i="8"/>
  <c r="O291" i="8"/>
  <c r="O290" i="8" s="1"/>
  <c r="L291" i="8"/>
  <c r="L290" i="8" s="1"/>
  <c r="I291" i="8"/>
  <c r="F291" i="8"/>
  <c r="C291" i="8"/>
  <c r="N290" i="8"/>
  <c r="M290" i="8"/>
  <c r="K290" i="8"/>
  <c r="J290" i="8"/>
  <c r="H290" i="8"/>
  <c r="G290" i="8"/>
  <c r="E290" i="8"/>
  <c r="D290" i="8"/>
  <c r="O285" i="8"/>
  <c r="L285" i="8"/>
  <c r="I285" i="8"/>
  <c r="I283" i="8" s="1"/>
  <c r="F285" i="8"/>
  <c r="O284" i="8"/>
  <c r="L284" i="8"/>
  <c r="L283" i="8" s="1"/>
  <c r="I284" i="8"/>
  <c r="F284" i="8"/>
  <c r="O283" i="8"/>
  <c r="N283" i="8"/>
  <c r="M283" i="8"/>
  <c r="K283" i="8"/>
  <c r="J283" i="8"/>
  <c r="H283" i="8"/>
  <c r="G283" i="8"/>
  <c r="F283" i="8"/>
  <c r="E283" i="8"/>
  <c r="D283" i="8"/>
  <c r="O282" i="8"/>
  <c r="L282" i="8"/>
  <c r="L281" i="8" s="1"/>
  <c r="I282" i="8"/>
  <c r="F282" i="8"/>
  <c r="F281" i="8" s="1"/>
  <c r="O281" i="8"/>
  <c r="N281" i="8"/>
  <c r="M281" i="8"/>
  <c r="K281" i="8"/>
  <c r="K269" i="8" s="1"/>
  <c r="J281" i="8"/>
  <c r="I281" i="8"/>
  <c r="H281" i="8"/>
  <c r="G281" i="8"/>
  <c r="E281" i="8"/>
  <c r="D281" i="8"/>
  <c r="O280" i="8"/>
  <c r="L280" i="8"/>
  <c r="I280" i="8"/>
  <c r="F280" i="8"/>
  <c r="O279" i="8"/>
  <c r="L279" i="8"/>
  <c r="I279" i="8"/>
  <c r="C279" i="8" s="1"/>
  <c r="F279" i="8"/>
  <c r="O278" i="8"/>
  <c r="L278" i="8"/>
  <c r="I278" i="8"/>
  <c r="F278" i="8"/>
  <c r="O277" i="8"/>
  <c r="L277" i="8"/>
  <c r="L276" i="8" s="1"/>
  <c r="I277" i="8"/>
  <c r="F277" i="8"/>
  <c r="N276" i="8"/>
  <c r="M276" i="8"/>
  <c r="K276" i="8"/>
  <c r="J276" i="8"/>
  <c r="H276" i="8"/>
  <c r="G276" i="8"/>
  <c r="F276" i="8"/>
  <c r="E276" i="8"/>
  <c r="D276" i="8"/>
  <c r="O275" i="8"/>
  <c r="L275" i="8"/>
  <c r="I275" i="8"/>
  <c r="F275" i="8"/>
  <c r="C275" i="8" s="1"/>
  <c r="O274" i="8"/>
  <c r="L274" i="8"/>
  <c r="I274" i="8"/>
  <c r="F274" i="8"/>
  <c r="O273" i="8"/>
  <c r="L273" i="8"/>
  <c r="L272" i="8" s="1"/>
  <c r="I273" i="8"/>
  <c r="I272" i="8" s="1"/>
  <c r="F273" i="8"/>
  <c r="O272" i="8"/>
  <c r="N272" i="8"/>
  <c r="N270" i="8" s="1"/>
  <c r="N269" i="8" s="1"/>
  <c r="M272" i="8"/>
  <c r="M270" i="8" s="1"/>
  <c r="M269" i="8" s="1"/>
  <c r="K272" i="8"/>
  <c r="J272" i="8"/>
  <c r="H272" i="8"/>
  <c r="G272" i="8"/>
  <c r="F272" i="8"/>
  <c r="E272" i="8"/>
  <c r="E270" i="8" s="1"/>
  <c r="E269" i="8" s="1"/>
  <c r="D272" i="8"/>
  <c r="D270" i="8" s="1"/>
  <c r="D269" i="8" s="1"/>
  <c r="O271" i="8"/>
  <c r="L271" i="8"/>
  <c r="I271" i="8"/>
  <c r="F271" i="8"/>
  <c r="C271" i="8" s="1"/>
  <c r="K270" i="8"/>
  <c r="H270" i="8"/>
  <c r="H269" i="8" s="1"/>
  <c r="G270" i="8"/>
  <c r="G269" i="8" s="1"/>
  <c r="O268" i="8"/>
  <c r="L268" i="8"/>
  <c r="I268" i="8"/>
  <c r="F268" i="8"/>
  <c r="O267" i="8"/>
  <c r="L267" i="8"/>
  <c r="I267" i="8"/>
  <c r="F267" i="8"/>
  <c r="C267" i="8"/>
  <c r="O266" i="8"/>
  <c r="L266" i="8"/>
  <c r="I266" i="8"/>
  <c r="F266" i="8"/>
  <c r="C266" i="8" s="1"/>
  <c r="O265" i="8"/>
  <c r="L265" i="8"/>
  <c r="I265" i="8"/>
  <c r="F265" i="8"/>
  <c r="N264" i="8"/>
  <c r="M264" i="8"/>
  <c r="K264" i="8"/>
  <c r="J264" i="8"/>
  <c r="H264" i="8"/>
  <c r="G264" i="8"/>
  <c r="E264" i="8"/>
  <c r="D264" i="8"/>
  <c r="D259" i="8" s="1"/>
  <c r="O263" i="8"/>
  <c r="L263" i="8"/>
  <c r="I263" i="8"/>
  <c r="F263" i="8"/>
  <c r="C263" i="8" s="1"/>
  <c r="O262" i="8"/>
  <c r="L262" i="8"/>
  <c r="I262" i="8"/>
  <c r="F262" i="8"/>
  <c r="O261" i="8"/>
  <c r="L261" i="8"/>
  <c r="I261" i="8"/>
  <c r="I260" i="8" s="1"/>
  <c r="F261" i="8"/>
  <c r="N260" i="8"/>
  <c r="M260" i="8"/>
  <c r="L260" i="8"/>
  <c r="K260" i="8"/>
  <c r="J260" i="8"/>
  <c r="H260" i="8"/>
  <c r="H259" i="8" s="1"/>
  <c r="G260" i="8"/>
  <c r="G259" i="8" s="1"/>
  <c r="E260" i="8"/>
  <c r="D260" i="8"/>
  <c r="M259" i="8"/>
  <c r="K259" i="8"/>
  <c r="E259" i="8"/>
  <c r="O258" i="8"/>
  <c r="L258" i="8"/>
  <c r="I258" i="8"/>
  <c r="F258" i="8"/>
  <c r="O257" i="8"/>
  <c r="L257" i="8"/>
  <c r="I257" i="8"/>
  <c r="C257" i="8" s="1"/>
  <c r="F257" i="8"/>
  <c r="O256" i="8"/>
  <c r="L256" i="8"/>
  <c r="I256" i="8"/>
  <c r="F256" i="8"/>
  <c r="O255" i="8"/>
  <c r="L255" i="8"/>
  <c r="I255" i="8"/>
  <c r="F255" i="8"/>
  <c r="C255" i="8" s="1"/>
  <c r="O254" i="8"/>
  <c r="L254" i="8"/>
  <c r="I254" i="8"/>
  <c r="F254" i="8"/>
  <c r="O253" i="8"/>
  <c r="L253" i="8"/>
  <c r="I253" i="8"/>
  <c r="F253" i="8"/>
  <c r="N252" i="8"/>
  <c r="N251" i="8" s="1"/>
  <c r="M252" i="8"/>
  <c r="M251" i="8" s="1"/>
  <c r="K252" i="8"/>
  <c r="J252" i="8"/>
  <c r="J251" i="8" s="1"/>
  <c r="H252" i="8"/>
  <c r="G252" i="8"/>
  <c r="G251" i="8" s="1"/>
  <c r="E252" i="8"/>
  <c r="E251" i="8" s="1"/>
  <c r="D252" i="8"/>
  <c r="K251" i="8"/>
  <c r="H251" i="8"/>
  <c r="D251" i="8"/>
  <c r="O250" i="8"/>
  <c r="L250" i="8"/>
  <c r="I250" i="8"/>
  <c r="F250" i="8"/>
  <c r="O249" i="8"/>
  <c r="L249" i="8"/>
  <c r="I249" i="8"/>
  <c r="F249" i="8"/>
  <c r="O248" i="8"/>
  <c r="L248" i="8"/>
  <c r="I248" i="8"/>
  <c r="F248" i="8"/>
  <c r="C248" i="8" s="1"/>
  <c r="O247" i="8"/>
  <c r="O246" i="8" s="1"/>
  <c r="L247" i="8"/>
  <c r="I247" i="8"/>
  <c r="F247" i="8"/>
  <c r="C247" i="8" s="1"/>
  <c r="N246" i="8"/>
  <c r="M246" i="8"/>
  <c r="L246" i="8"/>
  <c r="K246" i="8"/>
  <c r="J246" i="8"/>
  <c r="H246" i="8"/>
  <c r="G246" i="8"/>
  <c r="E246" i="8"/>
  <c r="D246" i="8"/>
  <c r="O245" i="8"/>
  <c r="L245" i="8"/>
  <c r="I245" i="8"/>
  <c r="F245" i="8"/>
  <c r="O244" i="8"/>
  <c r="L244" i="8"/>
  <c r="I244" i="8"/>
  <c r="F244" i="8"/>
  <c r="O243" i="8"/>
  <c r="L243" i="8"/>
  <c r="I243" i="8"/>
  <c r="C243" i="8" s="1"/>
  <c r="F243" i="8"/>
  <c r="O242" i="8"/>
  <c r="L242" i="8"/>
  <c r="I242" i="8"/>
  <c r="F242" i="8"/>
  <c r="O241" i="8"/>
  <c r="L241" i="8"/>
  <c r="I241" i="8"/>
  <c r="F241" i="8"/>
  <c r="O240" i="8"/>
  <c r="L240" i="8"/>
  <c r="I240" i="8"/>
  <c r="F240" i="8"/>
  <c r="O239" i="8"/>
  <c r="O238" i="8" s="1"/>
  <c r="L239" i="8"/>
  <c r="L238" i="8" s="1"/>
  <c r="I239" i="8"/>
  <c r="F239" i="8"/>
  <c r="N238" i="8"/>
  <c r="M238" i="8"/>
  <c r="K238" i="8"/>
  <c r="J238" i="8"/>
  <c r="H238" i="8"/>
  <c r="G238" i="8"/>
  <c r="E238" i="8"/>
  <c r="D238" i="8"/>
  <c r="O237" i="8"/>
  <c r="L237" i="8"/>
  <c r="I237" i="8"/>
  <c r="F237" i="8"/>
  <c r="O236" i="8"/>
  <c r="L236" i="8"/>
  <c r="L235" i="8" s="1"/>
  <c r="I236" i="8"/>
  <c r="F236" i="8"/>
  <c r="O235" i="8"/>
  <c r="N235" i="8"/>
  <c r="M235" i="8"/>
  <c r="K235" i="8"/>
  <c r="J235" i="8"/>
  <c r="H235" i="8"/>
  <c r="G235" i="8"/>
  <c r="F235" i="8"/>
  <c r="E235" i="8"/>
  <c r="D235" i="8"/>
  <c r="O234" i="8"/>
  <c r="L234" i="8"/>
  <c r="L233" i="8" s="1"/>
  <c r="I234" i="8"/>
  <c r="F234" i="8"/>
  <c r="O233" i="8"/>
  <c r="O231" i="8" s="1"/>
  <c r="N233" i="8"/>
  <c r="M233" i="8"/>
  <c r="K233" i="8"/>
  <c r="K231" i="8" s="1"/>
  <c r="J233" i="8"/>
  <c r="J231" i="8" s="1"/>
  <c r="I233" i="8"/>
  <c r="H233" i="8"/>
  <c r="G233" i="8"/>
  <c r="G231" i="8" s="1"/>
  <c r="E233" i="8"/>
  <c r="D233" i="8"/>
  <c r="O232" i="8"/>
  <c r="L232" i="8"/>
  <c r="I232" i="8"/>
  <c r="F232" i="8"/>
  <c r="N231" i="8"/>
  <c r="O229" i="8"/>
  <c r="L229" i="8"/>
  <c r="I229" i="8"/>
  <c r="F229" i="8"/>
  <c r="O228" i="8"/>
  <c r="O227" i="8" s="1"/>
  <c r="L228" i="8"/>
  <c r="L227" i="8" s="1"/>
  <c r="I228" i="8"/>
  <c r="F228" i="8"/>
  <c r="N227" i="8"/>
  <c r="N204" i="8" s="1"/>
  <c r="M227" i="8"/>
  <c r="K227" i="8"/>
  <c r="J227" i="8"/>
  <c r="I227" i="8"/>
  <c r="H227" i="8"/>
  <c r="G227" i="8"/>
  <c r="F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C221" i="8"/>
  <c r="O220" i="8"/>
  <c r="L220" i="8"/>
  <c r="I220" i="8"/>
  <c r="F220" i="8"/>
  <c r="C220" i="8" s="1"/>
  <c r="O219" i="8"/>
  <c r="L219" i="8"/>
  <c r="I219" i="8"/>
  <c r="F219" i="8"/>
  <c r="C219" i="8" s="1"/>
  <c r="O218" i="8"/>
  <c r="L218" i="8"/>
  <c r="I218" i="8"/>
  <c r="F218" i="8"/>
  <c r="O217" i="8"/>
  <c r="L217" i="8"/>
  <c r="I217" i="8"/>
  <c r="F217" i="8"/>
  <c r="N216" i="8"/>
  <c r="M216" i="8"/>
  <c r="L216" i="8"/>
  <c r="K216" i="8"/>
  <c r="J216" i="8"/>
  <c r="H216" i="8"/>
  <c r="H204" i="8" s="1"/>
  <c r="G216" i="8"/>
  <c r="E216" i="8"/>
  <c r="D216" i="8"/>
  <c r="O215" i="8"/>
  <c r="L215" i="8"/>
  <c r="I215" i="8"/>
  <c r="C215" i="8" s="1"/>
  <c r="F215" i="8"/>
  <c r="O214" i="8"/>
  <c r="L214" i="8"/>
  <c r="I214" i="8"/>
  <c r="F214" i="8"/>
  <c r="O213" i="8"/>
  <c r="L213" i="8"/>
  <c r="I213" i="8"/>
  <c r="F213" i="8"/>
  <c r="O212" i="8"/>
  <c r="L212" i="8"/>
  <c r="I212" i="8"/>
  <c r="F212" i="8"/>
  <c r="O211" i="8"/>
  <c r="L211" i="8"/>
  <c r="I211" i="8"/>
  <c r="F211" i="8"/>
  <c r="O210" i="8"/>
  <c r="L210" i="8"/>
  <c r="I210" i="8"/>
  <c r="F210" i="8"/>
  <c r="O209" i="8"/>
  <c r="L209" i="8"/>
  <c r="I209" i="8"/>
  <c r="F209" i="8"/>
  <c r="C209" i="8"/>
  <c r="O208" i="8"/>
  <c r="L208" i="8"/>
  <c r="I208" i="8"/>
  <c r="F208" i="8"/>
  <c r="C208" i="8" s="1"/>
  <c r="O207" i="8"/>
  <c r="L207" i="8"/>
  <c r="I207" i="8"/>
  <c r="F207" i="8"/>
  <c r="C207" i="8" s="1"/>
  <c r="O206" i="8"/>
  <c r="L206" i="8"/>
  <c r="I206" i="8"/>
  <c r="F206" i="8"/>
  <c r="N205" i="8"/>
  <c r="M205" i="8"/>
  <c r="M204" i="8" s="1"/>
  <c r="K205" i="8"/>
  <c r="K204" i="8" s="1"/>
  <c r="J205" i="8"/>
  <c r="J204" i="8" s="1"/>
  <c r="H205" i="8"/>
  <c r="G205" i="8"/>
  <c r="E205" i="8"/>
  <c r="D205" i="8"/>
  <c r="O203" i="8"/>
  <c r="L203" i="8"/>
  <c r="I203" i="8"/>
  <c r="F203" i="8"/>
  <c r="O202" i="8"/>
  <c r="L202" i="8"/>
  <c r="I202" i="8"/>
  <c r="F202" i="8"/>
  <c r="O201" i="8"/>
  <c r="L201" i="8"/>
  <c r="I201" i="8"/>
  <c r="F201" i="8"/>
  <c r="C201" i="8"/>
  <c r="O200" i="8"/>
  <c r="L200" i="8"/>
  <c r="I200" i="8"/>
  <c r="F200" i="8"/>
  <c r="C200" i="8" s="1"/>
  <c r="O199" i="8"/>
  <c r="O198" i="8" s="1"/>
  <c r="L199" i="8"/>
  <c r="I199" i="8"/>
  <c r="I198" i="8" s="1"/>
  <c r="F199" i="8"/>
  <c r="C199" i="8" s="1"/>
  <c r="N198" i="8"/>
  <c r="M198" i="8"/>
  <c r="M196" i="8" s="1"/>
  <c r="M195" i="8" s="1"/>
  <c r="L198" i="8"/>
  <c r="L196" i="8" s="1"/>
  <c r="K198" i="8"/>
  <c r="K196" i="8" s="1"/>
  <c r="K195" i="8" s="1"/>
  <c r="J198" i="8"/>
  <c r="H198" i="8"/>
  <c r="H196" i="8" s="1"/>
  <c r="H195" i="8" s="1"/>
  <c r="G198" i="8"/>
  <c r="G196" i="8" s="1"/>
  <c r="E198" i="8"/>
  <c r="D198" i="8"/>
  <c r="D196" i="8" s="1"/>
  <c r="O197" i="8"/>
  <c r="L197" i="8"/>
  <c r="I197" i="8"/>
  <c r="F197" i="8"/>
  <c r="C197" i="8"/>
  <c r="N196" i="8"/>
  <c r="J196" i="8"/>
  <c r="E196" i="8"/>
  <c r="O193" i="8"/>
  <c r="O192" i="8" s="1"/>
  <c r="O191" i="8" s="1"/>
  <c r="L193" i="8"/>
  <c r="I193" i="8"/>
  <c r="I192" i="8" s="1"/>
  <c r="I191" i="8" s="1"/>
  <c r="F193" i="8"/>
  <c r="C193" i="8" s="1"/>
  <c r="N192" i="8"/>
  <c r="N191" i="8" s="1"/>
  <c r="M192" i="8"/>
  <c r="L192" i="8"/>
  <c r="L191" i="8" s="1"/>
  <c r="K192" i="8"/>
  <c r="J192" i="8"/>
  <c r="J191" i="8" s="1"/>
  <c r="H192" i="8"/>
  <c r="H191" i="8" s="1"/>
  <c r="G192" i="8"/>
  <c r="G191" i="8" s="1"/>
  <c r="G187" i="8" s="1"/>
  <c r="E192" i="8"/>
  <c r="D192" i="8"/>
  <c r="D191" i="8" s="1"/>
  <c r="M191" i="8"/>
  <c r="M187" i="8" s="1"/>
  <c r="K191" i="8"/>
  <c r="E191" i="8"/>
  <c r="O190" i="8"/>
  <c r="L190" i="8"/>
  <c r="I190" i="8"/>
  <c r="F190" i="8"/>
  <c r="C190" i="8" s="1"/>
  <c r="O189" i="8"/>
  <c r="O188" i="8" s="1"/>
  <c r="L189" i="8"/>
  <c r="I189" i="8"/>
  <c r="I188" i="8" s="1"/>
  <c r="I187" i="8" s="1"/>
  <c r="F189" i="8"/>
  <c r="N188" i="8"/>
  <c r="M188" i="8"/>
  <c r="L188" i="8"/>
  <c r="K188" i="8"/>
  <c r="J188" i="8"/>
  <c r="H188" i="8"/>
  <c r="G188" i="8"/>
  <c r="E188" i="8"/>
  <c r="D188" i="8"/>
  <c r="D187" i="8" s="1"/>
  <c r="O186" i="8"/>
  <c r="L186" i="8"/>
  <c r="I186" i="8"/>
  <c r="F186" i="8"/>
  <c r="O185" i="8"/>
  <c r="O184" i="8" s="1"/>
  <c r="L185" i="8"/>
  <c r="I185" i="8"/>
  <c r="I184" i="8" s="1"/>
  <c r="F185" i="8"/>
  <c r="F184" i="8" s="1"/>
  <c r="N184" i="8"/>
  <c r="M184" i="8"/>
  <c r="K184" i="8"/>
  <c r="J184" i="8"/>
  <c r="H184" i="8"/>
  <c r="G184" i="8"/>
  <c r="E184" i="8"/>
  <c r="D184" i="8"/>
  <c r="O183" i="8"/>
  <c r="L183" i="8"/>
  <c r="I183" i="8"/>
  <c r="F183" i="8"/>
  <c r="O182" i="8"/>
  <c r="L182" i="8"/>
  <c r="I182" i="8"/>
  <c r="F182" i="8"/>
  <c r="O181" i="8"/>
  <c r="L181" i="8"/>
  <c r="I181" i="8"/>
  <c r="F181" i="8"/>
  <c r="C181" i="8" s="1"/>
  <c r="O180" i="8"/>
  <c r="L180" i="8"/>
  <c r="I180" i="8"/>
  <c r="F180" i="8"/>
  <c r="O179" i="8"/>
  <c r="N179" i="8"/>
  <c r="M179" i="8"/>
  <c r="K179" i="8"/>
  <c r="J179" i="8"/>
  <c r="H179" i="8"/>
  <c r="G179" i="8"/>
  <c r="E179" i="8"/>
  <c r="D179" i="8"/>
  <c r="O178" i="8"/>
  <c r="L178" i="8"/>
  <c r="I178" i="8"/>
  <c r="F178" i="8"/>
  <c r="O177" i="8"/>
  <c r="C177" i="8" s="1"/>
  <c r="L177" i="8"/>
  <c r="I177" i="8"/>
  <c r="F177" i="8"/>
  <c r="O176" i="8"/>
  <c r="L176" i="8"/>
  <c r="I176" i="8"/>
  <c r="F176" i="8"/>
  <c r="O175" i="8"/>
  <c r="O174" i="8" s="1"/>
  <c r="O173" i="8" s="1"/>
  <c r="N175" i="8"/>
  <c r="N174" i="8" s="1"/>
  <c r="M175" i="8"/>
  <c r="K175" i="8"/>
  <c r="K174" i="8" s="1"/>
  <c r="J175" i="8"/>
  <c r="J174" i="8" s="1"/>
  <c r="I175" i="8"/>
  <c r="H175" i="8"/>
  <c r="G175" i="8"/>
  <c r="E175" i="8"/>
  <c r="E174" i="8" s="1"/>
  <c r="E173" i="8" s="1"/>
  <c r="D175" i="8"/>
  <c r="H174" i="8"/>
  <c r="H173" i="8" s="1"/>
  <c r="D174" i="8"/>
  <c r="D173" i="8" s="1"/>
  <c r="K173" i="8"/>
  <c r="O172" i="8"/>
  <c r="L172" i="8"/>
  <c r="I172" i="8"/>
  <c r="F172" i="8"/>
  <c r="O171" i="8"/>
  <c r="L171" i="8"/>
  <c r="I171" i="8"/>
  <c r="F171" i="8"/>
  <c r="C171" i="8"/>
  <c r="O170" i="8"/>
  <c r="L170" i="8"/>
  <c r="I170" i="8"/>
  <c r="F170" i="8"/>
  <c r="C170" i="8" s="1"/>
  <c r="O169" i="8"/>
  <c r="L169" i="8"/>
  <c r="I169" i="8"/>
  <c r="F169" i="8"/>
  <c r="O168" i="8"/>
  <c r="L168" i="8"/>
  <c r="I168" i="8"/>
  <c r="F168" i="8"/>
  <c r="O167" i="8"/>
  <c r="O166" i="8" s="1"/>
  <c r="L167" i="8"/>
  <c r="I167" i="8"/>
  <c r="I166" i="8" s="1"/>
  <c r="F167" i="8"/>
  <c r="N166" i="8"/>
  <c r="N165" i="8" s="1"/>
  <c r="M166" i="8"/>
  <c r="K166" i="8"/>
  <c r="K165" i="8" s="1"/>
  <c r="J166" i="8"/>
  <c r="J165" i="8" s="1"/>
  <c r="H166" i="8"/>
  <c r="H165" i="8" s="1"/>
  <c r="G166" i="8"/>
  <c r="E166" i="8"/>
  <c r="D166" i="8"/>
  <c r="D165" i="8" s="1"/>
  <c r="M165" i="8"/>
  <c r="I165" i="8"/>
  <c r="G165" i="8"/>
  <c r="E165" i="8"/>
  <c r="O164" i="8"/>
  <c r="L164" i="8"/>
  <c r="I164" i="8"/>
  <c r="F164" i="8"/>
  <c r="O163" i="8"/>
  <c r="L163" i="8"/>
  <c r="I163" i="8"/>
  <c r="F163" i="8"/>
  <c r="C163" i="8" s="1"/>
  <c r="O162" i="8"/>
  <c r="L162" i="8"/>
  <c r="I162" i="8"/>
  <c r="F162" i="8"/>
  <c r="O161" i="8"/>
  <c r="O160" i="8" s="1"/>
  <c r="L161" i="8"/>
  <c r="L160" i="8" s="1"/>
  <c r="I161" i="8"/>
  <c r="I160" i="8" s="1"/>
  <c r="F161" i="8"/>
  <c r="N160" i="8"/>
  <c r="M160" i="8"/>
  <c r="K160" i="8"/>
  <c r="J160" i="8"/>
  <c r="H160" i="8"/>
  <c r="G160" i="8"/>
  <c r="E160" i="8"/>
  <c r="D160" i="8"/>
  <c r="O159" i="8"/>
  <c r="L159" i="8"/>
  <c r="I159" i="8"/>
  <c r="F159" i="8"/>
  <c r="C159" i="8"/>
  <c r="O158" i="8"/>
  <c r="L158" i="8"/>
  <c r="I158" i="8"/>
  <c r="F158" i="8"/>
  <c r="C158" i="8" s="1"/>
  <c r="O157" i="8"/>
  <c r="L157" i="8"/>
  <c r="I157" i="8"/>
  <c r="F157" i="8"/>
  <c r="O156" i="8"/>
  <c r="L156" i="8"/>
  <c r="I156" i="8"/>
  <c r="F156" i="8"/>
  <c r="O155" i="8"/>
  <c r="L155" i="8"/>
  <c r="I155" i="8"/>
  <c r="F155" i="8"/>
  <c r="O154" i="8"/>
  <c r="L154" i="8"/>
  <c r="I154" i="8"/>
  <c r="F154" i="8"/>
  <c r="O153" i="8"/>
  <c r="O151" i="8" s="1"/>
  <c r="L153" i="8"/>
  <c r="I153" i="8"/>
  <c r="F153" i="8"/>
  <c r="C153" i="8" s="1"/>
  <c r="O152" i="8"/>
  <c r="L152" i="8"/>
  <c r="I152" i="8"/>
  <c r="F152" i="8"/>
  <c r="N151" i="8"/>
  <c r="M151" i="8"/>
  <c r="K151" i="8"/>
  <c r="J151" i="8"/>
  <c r="H151" i="8"/>
  <c r="G151" i="8"/>
  <c r="E151" i="8"/>
  <c r="D151" i="8"/>
  <c r="O150" i="8"/>
  <c r="L150" i="8"/>
  <c r="I150" i="8"/>
  <c r="F150" i="8"/>
  <c r="O149" i="8"/>
  <c r="L149" i="8"/>
  <c r="I149" i="8"/>
  <c r="C149" i="8" s="1"/>
  <c r="F149" i="8"/>
  <c r="O148" i="8"/>
  <c r="L148" i="8"/>
  <c r="I148" i="8"/>
  <c r="F148" i="8"/>
  <c r="O147" i="8"/>
  <c r="L147" i="8"/>
  <c r="L144" i="8" s="1"/>
  <c r="I147" i="8"/>
  <c r="F147" i="8"/>
  <c r="C147" i="8"/>
  <c r="O146" i="8"/>
  <c r="L146" i="8"/>
  <c r="I146" i="8"/>
  <c r="F146" i="8"/>
  <c r="C146" i="8" s="1"/>
  <c r="O145" i="8"/>
  <c r="L145" i="8"/>
  <c r="I145" i="8"/>
  <c r="F145" i="8"/>
  <c r="N144" i="8"/>
  <c r="M144" i="8"/>
  <c r="K144" i="8"/>
  <c r="J144" i="8"/>
  <c r="H144" i="8"/>
  <c r="G144" i="8"/>
  <c r="E144" i="8"/>
  <c r="D144" i="8"/>
  <c r="O143" i="8"/>
  <c r="L143" i="8"/>
  <c r="I143" i="8"/>
  <c r="F143" i="8"/>
  <c r="C143" i="8" s="1"/>
  <c r="O142" i="8"/>
  <c r="L142" i="8"/>
  <c r="L141" i="8" s="1"/>
  <c r="I142" i="8"/>
  <c r="I141" i="8" s="1"/>
  <c r="F142" i="8"/>
  <c r="N141" i="8"/>
  <c r="M141" i="8"/>
  <c r="K141" i="8"/>
  <c r="J141" i="8"/>
  <c r="H141" i="8"/>
  <c r="G141" i="8"/>
  <c r="E141" i="8"/>
  <c r="D141" i="8"/>
  <c r="O140" i="8"/>
  <c r="L140" i="8"/>
  <c r="I140" i="8"/>
  <c r="F140" i="8"/>
  <c r="O139" i="8"/>
  <c r="L139" i="8"/>
  <c r="L136" i="8" s="1"/>
  <c r="I139" i="8"/>
  <c r="F139" i="8"/>
  <c r="C139" i="8"/>
  <c r="O138" i="8"/>
  <c r="L138" i="8"/>
  <c r="I138" i="8"/>
  <c r="F138" i="8"/>
  <c r="C138" i="8" s="1"/>
  <c r="O137" i="8"/>
  <c r="L137" i="8"/>
  <c r="I137" i="8"/>
  <c r="I136" i="8" s="1"/>
  <c r="F137" i="8"/>
  <c r="N136" i="8"/>
  <c r="N130" i="8" s="1"/>
  <c r="M136" i="8"/>
  <c r="K136" i="8"/>
  <c r="J136" i="8"/>
  <c r="H136" i="8"/>
  <c r="G136" i="8"/>
  <c r="E136" i="8"/>
  <c r="D136" i="8"/>
  <c r="D130" i="8" s="1"/>
  <c r="O135" i="8"/>
  <c r="L135" i="8"/>
  <c r="I135" i="8"/>
  <c r="F135" i="8"/>
  <c r="C135" i="8" s="1"/>
  <c r="O134" i="8"/>
  <c r="L134" i="8"/>
  <c r="I134" i="8"/>
  <c r="F134" i="8"/>
  <c r="O133" i="8"/>
  <c r="L133" i="8"/>
  <c r="I133" i="8"/>
  <c r="F133" i="8"/>
  <c r="O132" i="8"/>
  <c r="L132" i="8"/>
  <c r="L131" i="8" s="1"/>
  <c r="I132" i="8"/>
  <c r="I131" i="8" s="1"/>
  <c r="F132" i="8"/>
  <c r="N131" i="8"/>
  <c r="M131" i="8"/>
  <c r="M130" i="8" s="1"/>
  <c r="K131" i="8"/>
  <c r="J131" i="8"/>
  <c r="H131" i="8"/>
  <c r="H130" i="8" s="1"/>
  <c r="G131" i="8"/>
  <c r="E131" i="8"/>
  <c r="D131" i="8"/>
  <c r="J130" i="8"/>
  <c r="O129" i="8"/>
  <c r="O128" i="8" s="1"/>
  <c r="L129" i="8"/>
  <c r="I129" i="8"/>
  <c r="I128" i="8" s="1"/>
  <c r="F129" i="8"/>
  <c r="C129" i="8" s="1"/>
  <c r="N128" i="8"/>
  <c r="M128" i="8"/>
  <c r="L128" i="8"/>
  <c r="K128" i="8"/>
  <c r="J128" i="8"/>
  <c r="H128" i="8"/>
  <c r="G128" i="8"/>
  <c r="E128" i="8"/>
  <c r="D128" i="8"/>
  <c r="O127" i="8"/>
  <c r="L127" i="8"/>
  <c r="I127" i="8"/>
  <c r="F127" i="8"/>
  <c r="O126" i="8"/>
  <c r="L126" i="8"/>
  <c r="I126" i="8"/>
  <c r="F126" i="8"/>
  <c r="O125" i="8"/>
  <c r="L125" i="8"/>
  <c r="I125" i="8"/>
  <c r="F125" i="8"/>
  <c r="C125" i="8" s="1"/>
  <c r="O124" i="8"/>
  <c r="L124" i="8"/>
  <c r="I124" i="8"/>
  <c r="F124" i="8"/>
  <c r="O123" i="8"/>
  <c r="L123" i="8"/>
  <c r="I123" i="8"/>
  <c r="F123" i="8"/>
  <c r="C123" i="8" s="1"/>
  <c r="N122" i="8"/>
  <c r="M122" i="8"/>
  <c r="K122" i="8"/>
  <c r="J122" i="8"/>
  <c r="H122" i="8"/>
  <c r="G122" i="8"/>
  <c r="E122" i="8"/>
  <c r="D122" i="8"/>
  <c r="O121" i="8"/>
  <c r="L121" i="8"/>
  <c r="L116" i="8" s="1"/>
  <c r="I121" i="8"/>
  <c r="F121" i="8"/>
  <c r="C121" i="8"/>
  <c r="O120" i="8"/>
  <c r="L120" i="8"/>
  <c r="I120" i="8"/>
  <c r="F120" i="8"/>
  <c r="C120" i="8" s="1"/>
  <c r="O119" i="8"/>
  <c r="L119" i="8"/>
  <c r="I119" i="8"/>
  <c r="F119" i="8"/>
  <c r="O118" i="8"/>
  <c r="L118" i="8"/>
  <c r="I118" i="8"/>
  <c r="F118" i="8"/>
  <c r="C118" i="8" s="1"/>
  <c r="O117" i="8"/>
  <c r="L117" i="8"/>
  <c r="I117" i="8"/>
  <c r="I116" i="8" s="1"/>
  <c r="F117" i="8"/>
  <c r="N116" i="8"/>
  <c r="M116" i="8"/>
  <c r="K116" i="8"/>
  <c r="J116" i="8"/>
  <c r="H116" i="8"/>
  <c r="G116" i="8"/>
  <c r="E116" i="8"/>
  <c r="D116" i="8"/>
  <c r="O115" i="8"/>
  <c r="L115" i="8"/>
  <c r="I115" i="8"/>
  <c r="F115" i="8"/>
  <c r="O114" i="8"/>
  <c r="L114" i="8"/>
  <c r="I114" i="8"/>
  <c r="F114" i="8"/>
  <c r="O113" i="8"/>
  <c r="L113" i="8"/>
  <c r="L112" i="8" s="1"/>
  <c r="I113" i="8"/>
  <c r="I112" i="8" s="1"/>
  <c r="F113" i="8"/>
  <c r="N112" i="8"/>
  <c r="M112" i="8"/>
  <c r="K112" i="8"/>
  <c r="J112" i="8"/>
  <c r="H112" i="8"/>
  <c r="G112" i="8"/>
  <c r="F112" i="8"/>
  <c r="E112" i="8"/>
  <c r="D112" i="8"/>
  <c r="O111" i="8"/>
  <c r="L111" i="8"/>
  <c r="I111" i="8"/>
  <c r="F111" i="8"/>
  <c r="O110" i="8"/>
  <c r="L110" i="8"/>
  <c r="I110" i="8"/>
  <c r="F110" i="8"/>
  <c r="O109" i="8"/>
  <c r="L109" i="8"/>
  <c r="I109" i="8"/>
  <c r="F109" i="8"/>
  <c r="O108" i="8"/>
  <c r="L108" i="8"/>
  <c r="C108" i="8" s="1"/>
  <c r="I108" i="8"/>
  <c r="F108" i="8"/>
  <c r="O107" i="8"/>
  <c r="L107" i="8"/>
  <c r="I107" i="8"/>
  <c r="C107" i="8" s="1"/>
  <c r="F107" i="8"/>
  <c r="O106" i="8"/>
  <c r="L106" i="8"/>
  <c r="I106" i="8"/>
  <c r="F106" i="8"/>
  <c r="O105" i="8"/>
  <c r="O103" i="8" s="1"/>
  <c r="L105" i="8"/>
  <c r="I105" i="8"/>
  <c r="F105" i="8"/>
  <c r="O104" i="8"/>
  <c r="L104" i="8"/>
  <c r="I104" i="8"/>
  <c r="F104" i="8"/>
  <c r="F103" i="8" s="1"/>
  <c r="N103" i="8"/>
  <c r="M103" i="8"/>
  <c r="K103" i="8"/>
  <c r="J103" i="8"/>
  <c r="H103" i="8"/>
  <c r="G103" i="8"/>
  <c r="E103" i="8"/>
  <c r="D103" i="8"/>
  <c r="D83" i="8" s="1"/>
  <c r="O102" i="8"/>
  <c r="L102" i="8"/>
  <c r="I102" i="8"/>
  <c r="F102" i="8"/>
  <c r="C102" i="8" s="1"/>
  <c r="O101" i="8"/>
  <c r="L101" i="8"/>
  <c r="I101" i="8"/>
  <c r="F101" i="8"/>
  <c r="O100" i="8"/>
  <c r="L100" i="8"/>
  <c r="I100" i="8"/>
  <c r="F100" i="8"/>
  <c r="O99" i="8"/>
  <c r="L99" i="8"/>
  <c r="I99" i="8"/>
  <c r="F99" i="8"/>
  <c r="O98" i="8"/>
  <c r="L98" i="8"/>
  <c r="I98" i="8"/>
  <c r="F98" i="8"/>
  <c r="C98" i="8" s="1"/>
  <c r="O97" i="8"/>
  <c r="L97" i="8"/>
  <c r="I97" i="8"/>
  <c r="F97" i="8"/>
  <c r="O96" i="8"/>
  <c r="L96" i="8"/>
  <c r="I96" i="8"/>
  <c r="F96" i="8"/>
  <c r="F95" i="8" s="1"/>
  <c r="O95" i="8"/>
  <c r="N95" i="8"/>
  <c r="M95" i="8"/>
  <c r="K95" i="8"/>
  <c r="J95" i="8"/>
  <c r="H95" i="8"/>
  <c r="G95" i="8"/>
  <c r="E95" i="8"/>
  <c r="D95" i="8"/>
  <c r="O94" i="8"/>
  <c r="L94" i="8"/>
  <c r="I94" i="8"/>
  <c r="F94" i="8"/>
  <c r="O93" i="8"/>
  <c r="L93" i="8"/>
  <c r="I93" i="8"/>
  <c r="C93" i="8" s="1"/>
  <c r="F93" i="8"/>
  <c r="O92" i="8"/>
  <c r="L92" i="8"/>
  <c r="I92" i="8"/>
  <c r="F92" i="8"/>
  <c r="O91" i="8"/>
  <c r="L91" i="8"/>
  <c r="I91" i="8"/>
  <c r="F91" i="8"/>
  <c r="C91" i="8" s="1"/>
  <c r="O90" i="8"/>
  <c r="L90" i="8"/>
  <c r="L89" i="8" s="1"/>
  <c r="I90" i="8"/>
  <c r="I89" i="8" s="1"/>
  <c r="F90" i="8"/>
  <c r="N89" i="8"/>
  <c r="M89" i="8"/>
  <c r="M83" i="8" s="1"/>
  <c r="K89" i="8"/>
  <c r="J89" i="8"/>
  <c r="H89" i="8"/>
  <c r="G89" i="8"/>
  <c r="E89" i="8"/>
  <c r="D89" i="8"/>
  <c r="O88" i="8"/>
  <c r="L88" i="8"/>
  <c r="I88" i="8"/>
  <c r="F88" i="8"/>
  <c r="O87" i="8"/>
  <c r="O84" i="8" s="1"/>
  <c r="L87" i="8"/>
  <c r="I87" i="8"/>
  <c r="F87" i="8"/>
  <c r="C87" i="8"/>
  <c r="O86" i="8"/>
  <c r="L86" i="8"/>
  <c r="I86" i="8"/>
  <c r="F86" i="8"/>
  <c r="C86" i="8" s="1"/>
  <c r="O85" i="8"/>
  <c r="L85" i="8"/>
  <c r="I85" i="8"/>
  <c r="I84" i="8" s="1"/>
  <c r="F85" i="8"/>
  <c r="F84" i="8" s="1"/>
  <c r="N84" i="8"/>
  <c r="N83" i="8" s="1"/>
  <c r="M84" i="8"/>
  <c r="K84" i="8"/>
  <c r="K83" i="8" s="1"/>
  <c r="J84" i="8"/>
  <c r="J83" i="8" s="1"/>
  <c r="H84" i="8"/>
  <c r="H83" i="8" s="1"/>
  <c r="G84" i="8"/>
  <c r="E84" i="8"/>
  <c r="D84" i="8"/>
  <c r="G83" i="8"/>
  <c r="O82" i="8"/>
  <c r="L82" i="8"/>
  <c r="I82" i="8"/>
  <c r="F82" i="8"/>
  <c r="O81" i="8"/>
  <c r="L81" i="8"/>
  <c r="L80" i="8" s="1"/>
  <c r="I81" i="8"/>
  <c r="I80" i="8" s="1"/>
  <c r="F81" i="8"/>
  <c r="O80" i="8"/>
  <c r="N80" i="8"/>
  <c r="M80" i="8"/>
  <c r="K80" i="8"/>
  <c r="K76" i="8" s="1"/>
  <c r="J80" i="8"/>
  <c r="H80" i="8"/>
  <c r="G80" i="8"/>
  <c r="F80" i="8"/>
  <c r="E80" i="8"/>
  <c r="D80" i="8"/>
  <c r="O79" i="8"/>
  <c r="O77" i="8" s="1"/>
  <c r="O76" i="8" s="1"/>
  <c r="L79" i="8"/>
  <c r="I79" i="8"/>
  <c r="F79" i="8"/>
  <c r="C79" i="8"/>
  <c r="O78" i="8"/>
  <c r="L78" i="8"/>
  <c r="I78" i="8"/>
  <c r="F78" i="8"/>
  <c r="C78" i="8" s="1"/>
  <c r="N77" i="8"/>
  <c r="N76" i="8" s="1"/>
  <c r="M77" i="8"/>
  <c r="K77" i="8"/>
  <c r="J77" i="8"/>
  <c r="I77" i="8"/>
  <c r="H77" i="8"/>
  <c r="G77" i="8"/>
  <c r="G76" i="8" s="1"/>
  <c r="E77" i="8"/>
  <c r="E76" i="8" s="1"/>
  <c r="D77" i="8"/>
  <c r="D76" i="8" s="1"/>
  <c r="J76" i="8"/>
  <c r="J75" i="8" s="1"/>
  <c r="H76" i="8"/>
  <c r="O74" i="8"/>
  <c r="L74" i="8"/>
  <c r="I74" i="8"/>
  <c r="F74" i="8"/>
  <c r="O73" i="8"/>
  <c r="L73" i="8"/>
  <c r="I73" i="8"/>
  <c r="F73" i="8"/>
  <c r="O72" i="8"/>
  <c r="L72" i="8"/>
  <c r="I72" i="8"/>
  <c r="F72" i="8"/>
  <c r="O71" i="8"/>
  <c r="L71" i="8"/>
  <c r="I71" i="8"/>
  <c r="F71" i="8"/>
  <c r="C71" i="8"/>
  <c r="O70" i="8"/>
  <c r="L70" i="8"/>
  <c r="I70" i="8"/>
  <c r="F70" i="8"/>
  <c r="C70" i="8" s="1"/>
  <c r="N69" i="8"/>
  <c r="N67" i="8" s="1"/>
  <c r="M69" i="8"/>
  <c r="M67" i="8" s="1"/>
  <c r="K69" i="8"/>
  <c r="K67" i="8" s="1"/>
  <c r="J69" i="8"/>
  <c r="J67" i="8" s="1"/>
  <c r="I69" i="8"/>
  <c r="H69" i="8"/>
  <c r="G69" i="8"/>
  <c r="E69" i="8"/>
  <c r="E67" i="8" s="1"/>
  <c r="E53" i="8" s="1"/>
  <c r="D69" i="8"/>
  <c r="O68" i="8"/>
  <c r="L68" i="8"/>
  <c r="I68" i="8"/>
  <c r="F68" i="8"/>
  <c r="H67" i="8"/>
  <c r="G67" i="8"/>
  <c r="D67" i="8"/>
  <c r="O66" i="8"/>
  <c r="L66" i="8"/>
  <c r="I66" i="8"/>
  <c r="F66" i="8"/>
  <c r="O65" i="8"/>
  <c r="L65" i="8"/>
  <c r="I65" i="8"/>
  <c r="C65" i="8" s="1"/>
  <c r="F65" i="8"/>
  <c r="O64" i="8"/>
  <c r="L64" i="8"/>
  <c r="I64" i="8"/>
  <c r="F64" i="8"/>
  <c r="O63" i="8"/>
  <c r="L63" i="8"/>
  <c r="I63" i="8"/>
  <c r="F63" i="8"/>
  <c r="O62" i="8"/>
  <c r="L62" i="8"/>
  <c r="I62" i="8"/>
  <c r="F62" i="8"/>
  <c r="O61" i="8"/>
  <c r="L61" i="8"/>
  <c r="I61" i="8"/>
  <c r="C61" i="8" s="1"/>
  <c r="F61" i="8"/>
  <c r="O60" i="8"/>
  <c r="L60" i="8"/>
  <c r="I60" i="8"/>
  <c r="F60" i="8"/>
  <c r="O59" i="8"/>
  <c r="O58" i="8" s="1"/>
  <c r="L59" i="8"/>
  <c r="I59" i="8"/>
  <c r="F59" i="8"/>
  <c r="F58" i="8" s="1"/>
  <c r="N58" i="8"/>
  <c r="M58" i="8"/>
  <c r="M54" i="8" s="1"/>
  <c r="L58" i="8"/>
  <c r="K58" i="8"/>
  <c r="J58" i="8"/>
  <c r="H58" i="8"/>
  <c r="G58" i="8"/>
  <c r="E58" i="8"/>
  <c r="D58" i="8"/>
  <c r="O57" i="8"/>
  <c r="L57" i="8"/>
  <c r="I57" i="8"/>
  <c r="F57" i="8"/>
  <c r="O56" i="8"/>
  <c r="L56" i="8"/>
  <c r="I56" i="8"/>
  <c r="F56" i="8"/>
  <c r="F55" i="8" s="1"/>
  <c r="O55" i="8"/>
  <c r="O54" i="8" s="1"/>
  <c r="N55" i="8"/>
  <c r="M55" i="8"/>
  <c r="K55" i="8"/>
  <c r="K54" i="8" s="1"/>
  <c r="J55" i="8"/>
  <c r="J54" i="8" s="1"/>
  <c r="H55" i="8"/>
  <c r="G55" i="8"/>
  <c r="E55" i="8"/>
  <c r="D55" i="8"/>
  <c r="D54" i="8" s="1"/>
  <c r="D53" i="8" s="1"/>
  <c r="N54" i="8"/>
  <c r="H54" i="8"/>
  <c r="H53" i="8" s="1"/>
  <c r="E54" i="8"/>
  <c r="O47" i="8"/>
  <c r="C47" i="8"/>
  <c r="O46" i="8"/>
  <c r="C46" i="8" s="1"/>
  <c r="N45" i="8"/>
  <c r="M45" i="8"/>
  <c r="L44" i="8"/>
  <c r="L43" i="8" s="1"/>
  <c r="I44" i="8"/>
  <c r="I43" i="8" s="1"/>
  <c r="F44" i="8"/>
  <c r="K43" i="8"/>
  <c r="J43" i="8"/>
  <c r="H43" i="8"/>
  <c r="G43" i="8"/>
  <c r="F43" i="8"/>
  <c r="E43" i="8"/>
  <c r="D43" i="8"/>
  <c r="F42" i="8"/>
  <c r="C42" i="8" s="1"/>
  <c r="E41" i="8"/>
  <c r="D41" i="8"/>
  <c r="L40" i="8"/>
  <c r="C40" i="8" s="1"/>
  <c r="L39" i="8"/>
  <c r="C39" i="8" s="1"/>
  <c r="L38" i="8"/>
  <c r="C38" i="8" s="1"/>
  <c r="L37" i="8"/>
  <c r="C37" i="8" s="1"/>
  <c r="K36" i="8"/>
  <c r="J36" i="8"/>
  <c r="L35" i="8"/>
  <c r="C35" i="8" s="1"/>
  <c r="L34" i="8"/>
  <c r="C34" i="8" s="1"/>
  <c r="K33" i="8"/>
  <c r="K26" i="8" s="1"/>
  <c r="J33" i="8"/>
  <c r="L32" i="8"/>
  <c r="C32" i="8"/>
  <c r="L31" i="8"/>
  <c r="C31" i="8" s="1"/>
  <c r="K31" i="8"/>
  <c r="J31" i="8"/>
  <c r="L30" i="8"/>
  <c r="C30" i="8" s="1"/>
  <c r="L29" i="8"/>
  <c r="C29" i="8" s="1"/>
  <c r="L28" i="8"/>
  <c r="C28" i="8" s="1"/>
  <c r="K27" i="8"/>
  <c r="J27" i="8"/>
  <c r="J26" i="8" s="1"/>
  <c r="F25" i="8"/>
  <c r="C25" i="8"/>
  <c r="I24" i="8"/>
  <c r="C24" i="8" s="1"/>
  <c r="F24" i="8"/>
  <c r="O23" i="8"/>
  <c r="L23" i="8"/>
  <c r="C23" i="8" s="1"/>
  <c r="I23" i="8"/>
  <c r="F23" i="8"/>
  <c r="O22" i="8"/>
  <c r="O21" i="8" s="1"/>
  <c r="L22" i="8"/>
  <c r="L21" i="8" s="1"/>
  <c r="L289" i="8" s="1"/>
  <c r="L288" i="8" s="1"/>
  <c r="I22" i="8"/>
  <c r="C22" i="8" s="1"/>
  <c r="F22" i="8"/>
  <c r="F21" i="8" s="1"/>
  <c r="N21" i="8"/>
  <c r="N289" i="8" s="1"/>
  <c r="N288" i="8" s="1"/>
  <c r="M21" i="8"/>
  <c r="M20" i="8" s="1"/>
  <c r="K21" i="8"/>
  <c r="J21" i="8"/>
  <c r="J289" i="8" s="1"/>
  <c r="J288" i="8" s="1"/>
  <c r="I21" i="8"/>
  <c r="H21" i="8"/>
  <c r="H289" i="8" s="1"/>
  <c r="H288" i="8" s="1"/>
  <c r="G21" i="8"/>
  <c r="E21" i="8"/>
  <c r="E289" i="8" s="1"/>
  <c r="E288" i="8" s="1"/>
  <c r="D21" i="8"/>
  <c r="D289" i="8" s="1"/>
  <c r="D288" i="8" s="1"/>
  <c r="E20" i="8"/>
  <c r="J194" i="11" l="1"/>
  <c r="G230" i="8"/>
  <c r="C227" i="8"/>
  <c r="K230" i="9"/>
  <c r="L54" i="11"/>
  <c r="K75" i="11"/>
  <c r="K52" i="11" s="1"/>
  <c r="M195" i="11"/>
  <c r="M194" i="11" s="1"/>
  <c r="G194" i="9"/>
  <c r="H75" i="8"/>
  <c r="H52" i="8" s="1"/>
  <c r="G230" i="9"/>
  <c r="L270" i="9"/>
  <c r="L269" i="9" s="1"/>
  <c r="I54" i="11"/>
  <c r="I53" i="11" s="1"/>
  <c r="K187" i="11"/>
  <c r="H194" i="11"/>
  <c r="N194" i="11"/>
  <c r="J230" i="11"/>
  <c r="J53" i="8"/>
  <c r="O69" i="8"/>
  <c r="O67" i="8" s="1"/>
  <c r="O53" i="8" s="1"/>
  <c r="C112" i="8"/>
  <c r="J195" i="8"/>
  <c r="E230" i="9"/>
  <c r="L260" i="9"/>
  <c r="N194" i="10"/>
  <c r="D230" i="10"/>
  <c r="I276" i="11"/>
  <c r="K53" i="8"/>
  <c r="C74" i="8"/>
  <c r="C97" i="8"/>
  <c r="C140" i="8"/>
  <c r="C148" i="8"/>
  <c r="L187" i="8"/>
  <c r="C214" i="8"/>
  <c r="C226" i="8"/>
  <c r="C228" i="8"/>
  <c r="C240" i="8"/>
  <c r="C241" i="8"/>
  <c r="L252" i="8"/>
  <c r="L251" i="8" s="1"/>
  <c r="J270" i="8"/>
  <c r="J269" i="8" s="1"/>
  <c r="C277" i="8"/>
  <c r="C278" i="8"/>
  <c r="O276" i="8"/>
  <c r="O270" i="8" s="1"/>
  <c r="O269" i="8" s="1"/>
  <c r="C281" i="8"/>
  <c r="C292" i="8"/>
  <c r="C293" i="8"/>
  <c r="C294" i="8"/>
  <c r="M289" i="9"/>
  <c r="M288" i="9" s="1"/>
  <c r="F43" i="9"/>
  <c r="C43" i="9" s="1"/>
  <c r="G54" i="9"/>
  <c r="G53" i="9" s="1"/>
  <c r="I54" i="9"/>
  <c r="I53" i="9" s="1"/>
  <c r="I58" i="9"/>
  <c r="C63" i="9"/>
  <c r="C64" i="9"/>
  <c r="C68" i="9"/>
  <c r="L69" i="9"/>
  <c r="L67" i="9" s="1"/>
  <c r="C79" i="9"/>
  <c r="C80" i="9"/>
  <c r="C87" i="9"/>
  <c r="L89" i="9"/>
  <c r="C97" i="9"/>
  <c r="C98" i="9"/>
  <c r="C99" i="9"/>
  <c r="C109" i="9"/>
  <c r="C110" i="9"/>
  <c r="C111" i="9"/>
  <c r="C126" i="9"/>
  <c r="C127" i="9"/>
  <c r="D130" i="9"/>
  <c r="C137" i="9"/>
  <c r="O141" i="9"/>
  <c r="C141" i="9" s="1"/>
  <c r="C149" i="9"/>
  <c r="C162" i="9"/>
  <c r="C163" i="9"/>
  <c r="C169" i="9"/>
  <c r="G174" i="9"/>
  <c r="G173" i="9" s="1"/>
  <c r="C178" i="9"/>
  <c r="C186" i="9"/>
  <c r="N187" i="9"/>
  <c r="L187" i="9"/>
  <c r="D195" i="9"/>
  <c r="M195" i="9"/>
  <c r="C201" i="9"/>
  <c r="M204" i="9"/>
  <c r="L205" i="9"/>
  <c r="C209" i="9"/>
  <c r="C214" i="9"/>
  <c r="C215" i="9"/>
  <c r="L216" i="9"/>
  <c r="C221" i="9"/>
  <c r="C226" i="9"/>
  <c r="D204" i="9"/>
  <c r="C229" i="9"/>
  <c r="C233" i="9"/>
  <c r="J231" i="9"/>
  <c r="J230" i="9" s="1"/>
  <c r="C236" i="9"/>
  <c r="C240" i="9"/>
  <c r="C244" i="9"/>
  <c r="C255" i="9"/>
  <c r="C258" i="9"/>
  <c r="O259" i="9"/>
  <c r="C267" i="9"/>
  <c r="C272" i="9"/>
  <c r="K270" i="9"/>
  <c r="K269" i="9" s="1"/>
  <c r="C273" i="9"/>
  <c r="C278" i="9"/>
  <c r="C280" i="9"/>
  <c r="C294" i="9"/>
  <c r="G289" i="10"/>
  <c r="G288" i="10" s="1"/>
  <c r="K288" i="10"/>
  <c r="F21" i="10"/>
  <c r="F20" i="10" s="1"/>
  <c r="L58" i="10"/>
  <c r="L54" i="10" s="1"/>
  <c r="C65" i="10"/>
  <c r="G76" i="10"/>
  <c r="K76" i="10"/>
  <c r="K75" i="10" s="1"/>
  <c r="J83" i="10"/>
  <c r="C86" i="10"/>
  <c r="M83" i="10"/>
  <c r="C93" i="10"/>
  <c r="C96" i="10"/>
  <c r="C98" i="10"/>
  <c r="L103" i="10"/>
  <c r="C109" i="10"/>
  <c r="C118" i="10"/>
  <c r="D130" i="10"/>
  <c r="H130" i="10"/>
  <c r="N130" i="10"/>
  <c r="N75" i="10" s="1"/>
  <c r="N52" i="10" s="1"/>
  <c r="N51" i="10" s="1"/>
  <c r="N50" i="10" s="1"/>
  <c r="L131" i="10"/>
  <c r="C139" i="10"/>
  <c r="F144" i="10"/>
  <c r="C144" i="10" s="1"/>
  <c r="O144" i="10"/>
  <c r="F151" i="10"/>
  <c r="C153" i="10"/>
  <c r="C167" i="10"/>
  <c r="C176" i="10"/>
  <c r="C181" i="10"/>
  <c r="C183" i="10"/>
  <c r="G195" i="10"/>
  <c r="G194" i="10" s="1"/>
  <c r="E195" i="10"/>
  <c r="F198" i="10"/>
  <c r="C201" i="10"/>
  <c r="D204" i="10"/>
  <c r="D195" i="10" s="1"/>
  <c r="D194" i="10" s="1"/>
  <c r="C207" i="10"/>
  <c r="C223" i="10"/>
  <c r="E231" i="10"/>
  <c r="C236" i="10"/>
  <c r="C237" i="10"/>
  <c r="C243" i="10"/>
  <c r="C248" i="10"/>
  <c r="C257" i="10"/>
  <c r="E259" i="10"/>
  <c r="O260" i="10"/>
  <c r="C268" i="10"/>
  <c r="M270" i="10"/>
  <c r="M269" i="10" s="1"/>
  <c r="O276" i="10"/>
  <c r="C281" i="10"/>
  <c r="C292" i="10"/>
  <c r="I290" i="10"/>
  <c r="H289" i="11"/>
  <c r="H288" i="11" s="1"/>
  <c r="M288" i="11"/>
  <c r="C57" i="11"/>
  <c r="C63" i="11"/>
  <c r="L69" i="11"/>
  <c r="E76" i="11"/>
  <c r="C81" i="11"/>
  <c r="C82" i="11"/>
  <c r="C88" i="11"/>
  <c r="D83" i="11"/>
  <c r="L89" i="11"/>
  <c r="C100" i="11"/>
  <c r="C101" i="11"/>
  <c r="C102" i="11"/>
  <c r="C113" i="11"/>
  <c r="C114" i="11"/>
  <c r="C115" i="11"/>
  <c r="C123" i="11"/>
  <c r="C128" i="11"/>
  <c r="C129" i="11"/>
  <c r="G130" i="11"/>
  <c r="G75" i="11" s="1"/>
  <c r="G52" i="11" s="1"/>
  <c r="G51" i="11" s="1"/>
  <c r="C132" i="11"/>
  <c r="O136" i="11"/>
  <c r="O130" i="11" s="1"/>
  <c r="C141" i="11"/>
  <c r="C148" i="11"/>
  <c r="C153" i="11"/>
  <c r="C154" i="11"/>
  <c r="F160" i="11"/>
  <c r="C160" i="11" s="1"/>
  <c r="C172" i="11"/>
  <c r="C180" i="11"/>
  <c r="O184" i="11"/>
  <c r="O173" i="11" s="1"/>
  <c r="L187" i="11"/>
  <c r="I196" i="11"/>
  <c r="E195" i="11"/>
  <c r="E194" i="11" s="1"/>
  <c r="K204" i="11"/>
  <c r="K195" i="11" s="1"/>
  <c r="C206" i="11"/>
  <c r="C207" i="11"/>
  <c r="C208" i="11"/>
  <c r="L216" i="11"/>
  <c r="C218" i="11"/>
  <c r="C219" i="11"/>
  <c r="C220" i="11"/>
  <c r="O231" i="11"/>
  <c r="L238" i="11"/>
  <c r="C247" i="11"/>
  <c r="C248" i="11"/>
  <c r="C249" i="11"/>
  <c r="H230" i="11"/>
  <c r="I252" i="11"/>
  <c r="I251" i="11" s="1"/>
  <c r="C258" i="11"/>
  <c r="C266" i="11"/>
  <c r="C267" i="11"/>
  <c r="C268" i="11"/>
  <c r="L270" i="11"/>
  <c r="L269" i="11" s="1"/>
  <c r="C274" i="11"/>
  <c r="C275" i="11"/>
  <c r="C282" i="11"/>
  <c r="C293" i="11"/>
  <c r="C298" i="11"/>
  <c r="E187" i="8"/>
  <c r="I235" i="8"/>
  <c r="C235" i="8" s="1"/>
  <c r="C239" i="8"/>
  <c r="L270" i="8"/>
  <c r="L269" i="8" s="1"/>
  <c r="H53" i="9"/>
  <c r="C77" i="9"/>
  <c r="C277" i="9"/>
  <c r="C282" i="9"/>
  <c r="E75" i="10"/>
  <c r="C79" i="10"/>
  <c r="C179" i="10"/>
  <c r="J194" i="10"/>
  <c r="I259" i="10"/>
  <c r="L67" i="11"/>
  <c r="I69" i="11"/>
  <c r="I67" i="11" s="1"/>
  <c r="G289" i="8"/>
  <c r="G288" i="8" s="1"/>
  <c r="K289" i="8"/>
  <c r="K288" i="8" s="1"/>
  <c r="C60" i="8"/>
  <c r="C64" i="8"/>
  <c r="L67" i="8"/>
  <c r="C92" i="8"/>
  <c r="C101" i="8"/>
  <c r="C106" i="8"/>
  <c r="C111" i="8"/>
  <c r="C127" i="8"/>
  <c r="I144" i="8"/>
  <c r="I151" i="8"/>
  <c r="C157" i="8"/>
  <c r="C169" i="8"/>
  <c r="C172" i="8"/>
  <c r="G174" i="8"/>
  <c r="G173" i="8" s="1"/>
  <c r="G204" i="8"/>
  <c r="G195" i="8" s="1"/>
  <c r="G194" i="8" s="1"/>
  <c r="C229" i="8"/>
  <c r="N20" i="8"/>
  <c r="G20" i="8"/>
  <c r="C44" i="8"/>
  <c r="G54" i="8"/>
  <c r="G53" i="8" s="1"/>
  <c r="C57" i="8"/>
  <c r="C59" i="8"/>
  <c r="C63" i="8"/>
  <c r="M53" i="8"/>
  <c r="M52" i="8" s="1"/>
  <c r="L69" i="8"/>
  <c r="C73" i="8"/>
  <c r="M76" i="8"/>
  <c r="L77" i="8"/>
  <c r="L76" i="8" s="1"/>
  <c r="L84" i="8"/>
  <c r="E83" i="8"/>
  <c r="C90" i="8"/>
  <c r="O89" i="8"/>
  <c r="O83" i="8" s="1"/>
  <c r="C96" i="8"/>
  <c r="C100" i="8"/>
  <c r="C105" i="8"/>
  <c r="C110" i="8"/>
  <c r="O112" i="8"/>
  <c r="O122" i="8"/>
  <c r="L122" i="8"/>
  <c r="F128" i="8"/>
  <c r="C128" i="8" s="1"/>
  <c r="C134" i="8"/>
  <c r="O131" i="8"/>
  <c r="O141" i="8"/>
  <c r="C162" i="8"/>
  <c r="L166" i="8"/>
  <c r="L165" i="8" s="1"/>
  <c r="M174" i="8"/>
  <c r="M173" i="8" s="1"/>
  <c r="H187" i="8"/>
  <c r="H286" i="8" s="1"/>
  <c r="C203" i="8"/>
  <c r="C211" i="8"/>
  <c r="C213" i="8"/>
  <c r="D204" i="8"/>
  <c r="D195" i="8" s="1"/>
  <c r="D286" i="8" s="1"/>
  <c r="C223" i="8"/>
  <c r="C225" i="8"/>
  <c r="C232" i="8"/>
  <c r="M231" i="8"/>
  <c r="M230" i="8" s="1"/>
  <c r="M286" i="8" s="1"/>
  <c r="I238" i="8"/>
  <c r="C254" i="8"/>
  <c r="O252" i="8"/>
  <c r="O251" i="8" s="1"/>
  <c r="C273" i="8"/>
  <c r="C274" i="8"/>
  <c r="I276" i="8"/>
  <c r="C276" i="8" s="1"/>
  <c r="C280" i="8"/>
  <c r="I290" i="8"/>
  <c r="C296" i="8"/>
  <c r="C297" i="8"/>
  <c r="C298" i="8"/>
  <c r="E288" i="9"/>
  <c r="J288" i="9"/>
  <c r="N289" i="9"/>
  <c r="N288" i="9" s="1"/>
  <c r="O21" i="9"/>
  <c r="O289" i="9" s="1"/>
  <c r="O288" i="9" s="1"/>
  <c r="L36" i="9"/>
  <c r="C36" i="9" s="1"/>
  <c r="L58" i="9"/>
  <c r="L54" i="9" s="1"/>
  <c r="L53" i="9" s="1"/>
  <c r="C71" i="9"/>
  <c r="D76" i="9"/>
  <c r="D75" i="9" s="1"/>
  <c r="H76" i="9"/>
  <c r="H75" i="9" s="1"/>
  <c r="E83" i="9"/>
  <c r="E75" i="9" s="1"/>
  <c r="E52" i="9" s="1"/>
  <c r="K83" i="9"/>
  <c r="I84" i="9"/>
  <c r="C91" i="9"/>
  <c r="C117" i="9"/>
  <c r="C118" i="9"/>
  <c r="O116" i="9"/>
  <c r="C125" i="9"/>
  <c r="K130" i="9"/>
  <c r="C132" i="9"/>
  <c r="N130" i="9"/>
  <c r="C142" i="9"/>
  <c r="C143" i="9"/>
  <c r="F151" i="9"/>
  <c r="C154" i="9"/>
  <c r="C155" i="9"/>
  <c r="C161" i="9"/>
  <c r="O166" i="9"/>
  <c r="O165" i="9" s="1"/>
  <c r="L166" i="9"/>
  <c r="L165" i="9" s="1"/>
  <c r="H174" i="9"/>
  <c r="H173" i="9" s="1"/>
  <c r="C177" i="9"/>
  <c r="C180" i="9"/>
  <c r="C185" i="9"/>
  <c r="J187" i="9"/>
  <c r="O187" i="9"/>
  <c r="C193" i="9"/>
  <c r="J195" i="9"/>
  <c r="C197" i="9"/>
  <c r="E195" i="9"/>
  <c r="O198" i="9"/>
  <c r="O196" i="9" s="1"/>
  <c r="N204" i="9"/>
  <c r="N195" i="9" s="1"/>
  <c r="N194" i="9" s="1"/>
  <c r="O205" i="9"/>
  <c r="O204" i="9" s="1"/>
  <c r="C213" i="9"/>
  <c r="C225" i="9"/>
  <c r="C228" i="9"/>
  <c r="C243" i="9"/>
  <c r="L252" i="9"/>
  <c r="L251" i="9" s="1"/>
  <c r="J259" i="9"/>
  <c r="L264" i="9"/>
  <c r="O270" i="9"/>
  <c r="O269" i="9" s="1"/>
  <c r="G270" i="9"/>
  <c r="G269" i="9" s="1"/>
  <c r="C274" i="9"/>
  <c r="C279" i="9"/>
  <c r="C293" i="9"/>
  <c r="C297" i="9"/>
  <c r="N20" i="10"/>
  <c r="M289" i="10"/>
  <c r="M288" i="10" s="1"/>
  <c r="C24" i="10"/>
  <c r="L27" i="10"/>
  <c r="E54" i="10"/>
  <c r="E53" i="10" s="1"/>
  <c r="K54" i="10"/>
  <c r="K53" i="10" s="1"/>
  <c r="C56" i="10"/>
  <c r="D54" i="10"/>
  <c r="D53" i="10" s="1"/>
  <c r="F69" i="10"/>
  <c r="C69" i="10" s="1"/>
  <c r="O69" i="10"/>
  <c r="O67" i="10" s="1"/>
  <c r="M76" i="10"/>
  <c r="M75" i="10" s="1"/>
  <c r="L77" i="10"/>
  <c r="L76" i="10" s="1"/>
  <c r="C85" i="10"/>
  <c r="C88" i="10"/>
  <c r="C97" i="10"/>
  <c r="C100" i="10"/>
  <c r="C102" i="10"/>
  <c r="O112" i="10"/>
  <c r="O83" i="10" s="1"/>
  <c r="O75" i="10" s="1"/>
  <c r="C117" i="10"/>
  <c r="C120" i="10"/>
  <c r="J130" i="10"/>
  <c r="C133" i="10"/>
  <c r="L136" i="10"/>
  <c r="L130" i="10" s="1"/>
  <c r="C140" i="10"/>
  <c r="C147" i="10"/>
  <c r="C149" i="10"/>
  <c r="C152" i="10"/>
  <c r="C155" i="10"/>
  <c r="C157" i="10"/>
  <c r="C163" i="10"/>
  <c r="C169" i="10"/>
  <c r="C171" i="10"/>
  <c r="C177" i="10"/>
  <c r="C182" i="10"/>
  <c r="L196" i="10"/>
  <c r="I196" i="10"/>
  <c r="C211" i="10"/>
  <c r="C221" i="10"/>
  <c r="C228" i="10"/>
  <c r="C229" i="10"/>
  <c r="C234" i="10"/>
  <c r="O231" i="10"/>
  <c r="K231" i="10"/>
  <c r="K230" i="10" s="1"/>
  <c r="K194" i="10" s="1"/>
  <c r="C240" i="10"/>
  <c r="C241" i="10"/>
  <c r="C247" i="10"/>
  <c r="L252" i="10"/>
  <c r="L251" i="10" s="1"/>
  <c r="C256" i="10"/>
  <c r="C267" i="10"/>
  <c r="N270" i="10"/>
  <c r="N269" i="10" s="1"/>
  <c r="C275" i="10"/>
  <c r="C291" i="10"/>
  <c r="C296" i="10"/>
  <c r="D289" i="11"/>
  <c r="D288" i="11" s="1"/>
  <c r="N288" i="11"/>
  <c r="O54" i="11"/>
  <c r="O53" i="11" s="1"/>
  <c r="L58" i="11"/>
  <c r="C62" i="11"/>
  <c r="M83" i="11"/>
  <c r="M75" i="11" s="1"/>
  <c r="M52" i="11" s="1"/>
  <c r="M51" i="11" s="1"/>
  <c r="F89" i="11"/>
  <c r="L95" i="11"/>
  <c r="C104" i="11"/>
  <c r="C105" i="11"/>
  <c r="C106" i="11"/>
  <c r="F112" i="11"/>
  <c r="I112" i="11"/>
  <c r="O116" i="11"/>
  <c r="O83" i="11" s="1"/>
  <c r="L116" i="11"/>
  <c r="C125" i="11"/>
  <c r="C126" i="11"/>
  <c r="N130" i="11"/>
  <c r="L131" i="11"/>
  <c r="E130" i="11"/>
  <c r="C137" i="11"/>
  <c r="C138" i="11"/>
  <c r="O144" i="11"/>
  <c r="C152" i="11"/>
  <c r="C157" i="11"/>
  <c r="C158" i="11"/>
  <c r="C164" i="11"/>
  <c r="C167" i="11"/>
  <c r="O165" i="11"/>
  <c r="J174" i="11"/>
  <c r="J173" i="11" s="1"/>
  <c r="O174" i="11"/>
  <c r="L179" i="11"/>
  <c r="L174" i="11" s="1"/>
  <c r="L173" i="11" s="1"/>
  <c r="C185" i="11"/>
  <c r="C186" i="11"/>
  <c r="E187" i="11"/>
  <c r="C198" i="11"/>
  <c r="C200" i="11"/>
  <c r="G204" i="11"/>
  <c r="G195" i="11" s="1"/>
  <c r="G194" i="11" s="1"/>
  <c r="M204" i="11"/>
  <c r="I205" i="11"/>
  <c r="C210" i="11"/>
  <c r="C211" i="11"/>
  <c r="C212" i="11"/>
  <c r="I216" i="11"/>
  <c r="C222" i="11"/>
  <c r="C223" i="11"/>
  <c r="C224" i="11"/>
  <c r="C227" i="11"/>
  <c r="G231" i="11"/>
  <c r="G230" i="11" s="1"/>
  <c r="G286" i="11" s="1"/>
  <c r="K231" i="11"/>
  <c r="K230" i="11" s="1"/>
  <c r="K286" i="11" s="1"/>
  <c r="C234" i="11"/>
  <c r="C239" i="11"/>
  <c r="C240" i="11"/>
  <c r="F246" i="11"/>
  <c r="C246" i="11" s="1"/>
  <c r="C250" i="11"/>
  <c r="D230" i="11"/>
  <c r="D194" i="11" s="1"/>
  <c r="K259" i="11"/>
  <c r="O259" i="11"/>
  <c r="I264" i="11"/>
  <c r="E269" i="11"/>
  <c r="C271" i="11"/>
  <c r="D270" i="11"/>
  <c r="D269" i="11" s="1"/>
  <c r="H270" i="11"/>
  <c r="H269" i="11" s="1"/>
  <c r="I272" i="11"/>
  <c r="C272" i="11" s="1"/>
  <c r="C281" i="11"/>
  <c r="F290" i="11"/>
  <c r="C290" i="11" s="1"/>
  <c r="C291" i="11"/>
  <c r="O290" i="11"/>
  <c r="C297" i="11"/>
  <c r="I179" i="8"/>
  <c r="C185" i="8"/>
  <c r="O84" i="9"/>
  <c r="M53" i="10"/>
  <c r="H75" i="10"/>
  <c r="H52" i="10" s="1"/>
  <c r="L116" i="10"/>
  <c r="F196" i="10"/>
  <c r="M289" i="8"/>
  <c r="M288" i="8" s="1"/>
  <c r="I20" i="8"/>
  <c r="C56" i="8"/>
  <c r="C62" i="8"/>
  <c r="C66" i="8"/>
  <c r="I67" i="8"/>
  <c r="N53" i="8"/>
  <c r="C72" i="8"/>
  <c r="I76" i="8"/>
  <c r="C80" i="8"/>
  <c r="C82" i="8"/>
  <c r="C88" i="8"/>
  <c r="C94" i="8"/>
  <c r="C99" i="8"/>
  <c r="C104" i="8"/>
  <c r="C109" i="8"/>
  <c r="C114" i="8"/>
  <c r="C119" i="8"/>
  <c r="F122" i="8"/>
  <c r="C124" i="8"/>
  <c r="C133" i="8"/>
  <c r="D75" i="8"/>
  <c r="D52" i="8" s="1"/>
  <c r="C164" i="8"/>
  <c r="O165" i="8"/>
  <c r="L184" i="8"/>
  <c r="K187" i="8"/>
  <c r="F192" i="8"/>
  <c r="C192" i="8" s="1"/>
  <c r="O187" i="8"/>
  <c r="N195" i="8"/>
  <c r="F198" i="8"/>
  <c r="C198" i="8" s="1"/>
  <c r="O205" i="8"/>
  <c r="C218" i="8"/>
  <c r="E231" i="8"/>
  <c r="E230" i="8" s="1"/>
  <c r="C245" i="8"/>
  <c r="C258" i="8"/>
  <c r="F260" i="8"/>
  <c r="C260" i="8" s="1"/>
  <c r="C261" i="8"/>
  <c r="C262" i="8"/>
  <c r="O264" i="8"/>
  <c r="C284" i="8"/>
  <c r="C285" i="8"/>
  <c r="G289" i="9"/>
  <c r="G288" i="9" s="1"/>
  <c r="F21" i="9"/>
  <c r="F289" i="9" s="1"/>
  <c r="C289" i="9" s="1"/>
  <c r="L27" i="9"/>
  <c r="K26" i="9"/>
  <c r="O45" i="9"/>
  <c r="C45" i="9" s="1"/>
  <c r="J54" i="9"/>
  <c r="J53" i="9" s="1"/>
  <c r="O58" i="9"/>
  <c r="O54" i="9" s="1"/>
  <c r="I69" i="9"/>
  <c r="I67" i="9" s="1"/>
  <c r="C73" i="9"/>
  <c r="C74" i="9"/>
  <c r="F76" i="9"/>
  <c r="C76" i="9" s="1"/>
  <c r="I76" i="9"/>
  <c r="M76" i="9"/>
  <c r="G83" i="9"/>
  <c r="G75" i="9" s="1"/>
  <c r="M83" i="9"/>
  <c r="I89" i="9"/>
  <c r="I116" i="9"/>
  <c r="O122" i="9"/>
  <c r="L122" i="9"/>
  <c r="G130" i="9"/>
  <c r="C134" i="9"/>
  <c r="C135" i="9"/>
  <c r="J130" i="9"/>
  <c r="C146" i="9"/>
  <c r="C147" i="9"/>
  <c r="C153" i="9"/>
  <c r="C158" i="9"/>
  <c r="C159" i="9"/>
  <c r="F166" i="9"/>
  <c r="F165" i="9" s="1"/>
  <c r="C165" i="9" s="1"/>
  <c r="C182" i="9"/>
  <c r="C183" i="9"/>
  <c r="C190" i="9"/>
  <c r="K195" i="9"/>
  <c r="K194" i="9" s="1"/>
  <c r="L196" i="9"/>
  <c r="F198" i="9"/>
  <c r="C206" i="9"/>
  <c r="C207" i="9"/>
  <c r="F216" i="9"/>
  <c r="C218" i="9"/>
  <c r="C219" i="9"/>
  <c r="M231" i="9"/>
  <c r="M230" i="9" s="1"/>
  <c r="C241" i="9"/>
  <c r="C248" i="9"/>
  <c r="O251" i="9"/>
  <c r="C263" i="9"/>
  <c r="C275" i="9"/>
  <c r="C285" i="9"/>
  <c r="L290" i="9"/>
  <c r="L288" i="9" s="1"/>
  <c r="E20" i="10"/>
  <c r="L21" i="10"/>
  <c r="L289" i="10" s="1"/>
  <c r="L288" i="10" s="1"/>
  <c r="G54" i="10"/>
  <c r="G53" i="10" s="1"/>
  <c r="M54" i="10"/>
  <c r="C72" i="10"/>
  <c r="C74" i="10"/>
  <c r="C82" i="10"/>
  <c r="E83" i="10"/>
  <c r="F89" i="10"/>
  <c r="C89" i="10" s="1"/>
  <c r="L95" i="10"/>
  <c r="L83" i="10" s="1"/>
  <c r="C101" i="10"/>
  <c r="C104" i="10"/>
  <c r="C106" i="10"/>
  <c r="F112" i="10"/>
  <c r="C112" i="10" s="1"/>
  <c r="C114" i="10"/>
  <c r="C121" i="10"/>
  <c r="C124" i="10"/>
  <c r="F122" i="10"/>
  <c r="C122" i="10" s="1"/>
  <c r="C132" i="10"/>
  <c r="C135" i="10"/>
  <c r="F141" i="10"/>
  <c r="C141" i="10" s="1"/>
  <c r="L144" i="10"/>
  <c r="C148" i="10"/>
  <c r="C156" i="10"/>
  <c r="C159" i="10"/>
  <c r="L160" i="10"/>
  <c r="L166" i="10"/>
  <c r="L165" i="10" s="1"/>
  <c r="C170" i="10"/>
  <c r="H173" i="10"/>
  <c r="C178" i="10"/>
  <c r="C186" i="10"/>
  <c r="H195" i="10"/>
  <c r="C209" i="10"/>
  <c r="C215" i="10"/>
  <c r="I216" i="10"/>
  <c r="I204" i="10" s="1"/>
  <c r="C224" i="10"/>
  <c r="C225" i="10"/>
  <c r="H231" i="10"/>
  <c r="H230" i="10" s="1"/>
  <c r="H286" i="10" s="1"/>
  <c r="G230" i="10"/>
  <c r="I238" i="10"/>
  <c r="C245" i="10"/>
  <c r="C255" i="10"/>
  <c r="L260" i="10"/>
  <c r="L259" i="10" s="1"/>
  <c r="F264" i="10"/>
  <c r="C264" i="10" s="1"/>
  <c r="F272" i="10"/>
  <c r="C272" i="10" s="1"/>
  <c r="O270" i="10"/>
  <c r="O269" i="10" s="1"/>
  <c r="L276" i="10"/>
  <c r="C280" i="10"/>
  <c r="C285" i="10"/>
  <c r="C295" i="10"/>
  <c r="G20" i="11"/>
  <c r="F21" i="11"/>
  <c r="F289" i="11" s="1"/>
  <c r="J26" i="11"/>
  <c r="C44" i="11"/>
  <c r="H53" i="11"/>
  <c r="C61" i="11"/>
  <c r="C66" i="11"/>
  <c r="C72" i="11"/>
  <c r="C73" i="11"/>
  <c r="C74" i="11"/>
  <c r="H75" i="11"/>
  <c r="H286" i="11" s="1"/>
  <c r="N83" i="11"/>
  <c r="N75" i="11" s="1"/>
  <c r="O84" i="11"/>
  <c r="C92" i="11"/>
  <c r="C93" i="11"/>
  <c r="C94" i="11"/>
  <c r="I103" i="11"/>
  <c r="C108" i="11"/>
  <c r="C109" i="11"/>
  <c r="C110" i="11"/>
  <c r="C117" i="11"/>
  <c r="C118" i="11"/>
  <c r="C124" i="11"/>
  <c r="J130" i="11"/>
  <c r="J75" i="11" s="1"/>
  <c r="I136" i="11"/>
  <c r="C145" i="11"/>
  <c r="C146" i="11"/>
  <c r="L151" i="11"/>
  <c r="C156" i="11"/>
  <c r="O160" i="11"/>
  <c r="C169" i="11"/>
  <c r="C170" i="11"/>
  <c r="K174" i="11"/>
  <c r="K173" i="11" s="1"/>
  <c r="C177" i="11"/>
  <c r="C178" i="11"/>
  <c r="F192" i="11"/>
  <c r="F191" i="11" s="1"/>
  <c r="C191" i="11" s="1"/>
  <c r="C202" i="11"/>
  <c r="L205" i="11"/>
  <c r="C214" i="11"/>
  <c r="C215" i="11"/>
  <c r="C226" i="11"/>
  <c r="O235" i="11"/>
  <c r="I238" i="11"/>
  <c r="C238" i="11" s="1"/>
  <c r="C242" i="11"/>
  <c r="C243" i="11"/>
  <c r="C244" i="11"/>
  <c r="O251" i="11"/>
  <c r="G259" i="11"/>
  <c r="C262" i="11"/>
  <c r="C263" i="11"/>
  <c r="C278" i="11"/>
  <c r="C279" i="11"/>
  <c r="C280" i="11"/>
  <c r="F283" i="11"/>
  <c r="C295" i="11"/>
  <c r="O289" i="8"/>
  <c r="O288" i="8" s="1"/>
  <c r="O20" i="8"/>
  <c r="C43" i="8"/>
  <c r="F54" i="8"/>
  <c r="H194" i="8"/>
  <c r="J52" i="8"/>
  <c r="F289" i="8"/>
  <c r="C21" i="8"/>
  <c r="N75" i="8"/>
  <c r="N52" i="8" s="1"/>
  <c r="M75" i="8"/>
  <c r="C58" i="8"/>
  <c r="C115" i="8"/>
  <c r="J20" i="9"/>
  <c r="L55" i="8"/>
  <c r="L54" i="8" s="1"/>
  <c r="L53" i="8" s="1"/>
  <c r="C68" i="8"/>
  <c r="F77" i="8"/>
  <c r="C84" i="8"/>
  <c r="C180" i="8"/>
  <c r="F179" i="8"/>
  <c r="C184" i="8"/>
  <c r="F191" i="8"/>
  <c r="C191" i="8" s="1"/>
  <c r="F196" i="8"/>
  <c r="O196" i="8"/>
  <c r="I216" i="8"/>
  <c r="C242" i="8"/>
  <c r="F238" i="8"/>
  <c r="C238" i="8" s="1"/>
  <c r="I246" i="8"/>
  <c r="C249" i="8"/>
  <c r="C268" i="8"/>
  <c r="L264" i="8"/>
  <c r="L259" i="8" s="1"/>
  <c r="F141" i="8"/>
  <c r="C142" i="8"/>
  <c r="C250" i="8"/>
  <c r="F246" i="8"/>
  <c r="C283" i="8"/>
  <c r="J20" i="8"/>
  <c r="I58" i="8"/>
  <c r="F69" i="8"/>
  <c r="F89" i="8"/>
  <c r="L95" i="8"/>
  <c r="L83" i="8" s="1"/>
  <c r="L103" i="8"/>
  <c r="N173" i="8"/>
  <c r="C176" i="8"/>
  <c r="F175" i="8"/>
  <c r="L27" i="8"/>
  <c r="L33" i="8"/>
  <c r="C33" i="8" s="1"/>
  <c r="L36" i="8"/>
  <c r="C36" i="8" s="1"/>
  <c r="C81" i="8"/>
  <c r="C85" i="8"/>
  <c r="I95" i="8"/>
  <c r="I103" i="8"/>
  <c r="C103" i="8" s="1"/>
  <c r="C113" i="8"/>
  <c r="I122" i="8"/>
  <c r="C126" i="8"/>
  <c r="E130" i="8"/>
  <c r="E75" i="8" s="1"/>
  <c r="E52" i="8" s="1"/>
  <c r="E51" i="8" s="1"/>
  <c r="C150" i="8"/>
  <c r="C154" i="8"/>
  <c r="C155" i="8"/>
  <c r="F166" i="8"/>
  <c r="C167" i="8"/>
  <c r="C178" i="8"/>
  <c r="C182" i="8"/>
  <c r="C183" i="8"/>
  <c r="C186" i="8"/>
  <c r="J187" i="8"/>
  <c r="N187" i="8"/>
  <c r="C202" i="8"/>
  <c r="I205" i="8"/>
  <c r="L205" i="8"/>
  <c r="L204" i="8" s="1"/>
  <c r="L195" i="8" s="1"/>
  <c r="C210" i="8"/>
  <c r="C222" i="8"/>
  <c r="K230" i="8"/>
  <c r="K194" i="8" s="1"/>
  <c r="H231" i="8"/>
  <c r="H230" i="8" s="1"/>
  <c r="C244" i="8"/>
  <c r="F252" i="8"/>
  <c r="I252" i="8"/>
  <c r="I251" i="8" s="1"/>
  <c r="C253" i="8"/>
  <c r="C256" i="8"/>
  <c r="C272" i="8"/>
  <c r="O20" i="9"/>
  <c r="C122" i="8"/>
  <c r="F205" i="8"/>
  <c r="C206" i="8"/>
  <c r="F233" i="8"/>
  <c r="C234" i="8"/>
  <c r="I289" i="8"/>
  <c r="I288" i="8" s="1"/>
  <c r="I130" i="8"/>
  <c r="C152" i="8"/>
  <c r="F151" i="8"/>
  <c r="K20" i="8"/>
  <c r="F41" i="8"/>
  <c r="C41" i="8" s="1"/>
  <c r="O45" i="8"/>
  <c r="I55" i="8"/>
  <c r="I54" i="8" s="1"/>
  <c r="I53" i="8" s="1"/>
  <c r="D20" i="8"/>
  <c r="H20" i="8"/>
  <c r="F116" i="8"/>
  <c r="C117" i="8"/>
  <c r="O116" i="8"/>
  <c r="G130" i="8"/>
  <c r="G75" i="8" s="1"/>
  <c r="G52" i="8" s="1"/>
  <c r="G51" i="8" s="1"/>
  <c r="K130" i="8"/>
  <c r="K75" i="8" s="1"/>
  <c r="C132" i="8"/>
  <c r="F131" i="8"/>
  <c r="F136" i="8"/>
  <c r="C136" i="8" s="1"/>
  <c r="C137" i="8"/>
  <c r="O136" i="8"/>
  <c r="F144" i="8"/>
  <c r="C145" i="8"/>
  <c r="O144" i="8"/>
  <c r="L151" i="8"/>
  <c r="L130" i="8" s="1"/>
  <c r="C156" i="8"/>
  <c r="F160" i="8"/>
  <c r="C160" i="8" s="1"/>
  <c r="C161" i="8"/>
  <c r="C168" i="8"/>
  <c r="J173" i="8"/>
  <c r="I174" i="8"/>
  <c r="I173" i="8" s="1"/>
  <c r="L175" i="8"/>
  <c r="L179" i="8"/>
  <c r="F188" i="8"/>
  <c r="C189" i="8"/>
  <c r="I196" i="8"/>
  <c r="E204" i="8"/>
  <c r="E195" i="8" s="1"/>
  <c r="E194" i="8" s="1"/>
  <c r="C212" i="8"/>
  <c r="F216" i="8"/>
  <c r="C217" i="8"/>
  <c r="O216" i="8"/>
  <c r="C224" i="8"/>
  <c r="L231" i="8"/>
  <c r="L230" i="8" s="1"/>
  <c r="C236" i="8"/>
  <c r="C237" i="8"/>
  <c r="D231" i="8"/>
  <c r="D230" i="8" s="1"/>
  <c r="J259" i="8"/>
  <c r="J230" i="8" s="1"/>
  <c r="N259" i="8"/>
  <c r="N230" i="8" s="1"/>
  <c r="O260" i="8"/>
  <c r="F264" i="8"/>
  <c r="I264" i="8"/>
  <c r="I259" i="8" s="1"/>
  <c r="C265" i="8"/>
  <c r="I270" i="8"/>
  <c r="I269" i="8" s="1"/>
  <c r="F270" i="8"/>
  <c r="F290" i="8"/>
  <c r="I20" i="9"/>
  <c r="K289" i="9"/>
  <c r="K288" i="9" s="1"/>
  <c r="K20" i="9"/>
  <c r="C42" i="9"/>
  <c r="F58" i="9"/>
  <c r="C59" i="9"/>
  <c r="C60" i="9"/>
  <c r="C66" i="9"/>
  <c r="F69" i="9"/>
  <c r="C70" i="9"/>
  <c r="L76" i="9"/>
  <c r="J83" i="9"/>
  <c r="J75" i="9" s="1"/>
  <c r="O89" i="9"/>
  <c r="O103" i="9"/>
  <c r="C113" i="9"/>
  <c r="C114" i="9"/>
  <c r="C115" i="9"/>
  <c r="F112" i="9"/>
  <c r="C112" i="9" s="1"/>
  <c r="L116" i="9"/>
  <c r="F122" i="9"/>
  <c r="C123" i="9"/>
  <c r="O174" i="9"/>
  <c r="O173" i="9" s="1"/>
  <c r="G187" i="9"/>
  <c r="L259" i="9"/>
  <c r="K20" i="10"/>
  <c r="C282" i="8"/>
  <c r="F20" i="9"/>
  <c r="C21" i="9"/>
  <c r="C22" i="9"/>
  <c r="C28" i="9"/>
  <c r="C34" i="9"/>
  <c r="D52" i="9"/>
  <c r="C56" i="9"/>
  <c r="C57" i="9"/>
  <c r="M75" i="9"/>
  <c r="M52" i="9" s="1"/>
  <c r="F84" i="9"/>
  <c r="C85" i="9"/>
  <c r="C86" i="9"/>
  <c r="F89" i="9"/>
  <c r="C89" i="9" s="1"/>
  <c r="C90" i="9"/>
  <c r="O95" i="9"/>
  <c r="C106" i="9"/>
  <c r="F174" i="9"/>
  <c r="C119" i="9"/>
  <c r="F116" i="9"/>
  <c r="D20" i="9"/>
  <c r="H20" i="9"/>
  <c r="M20" i="9"/>
  <c r="C24" i="9"/>
  <c r="C37" i="9"/>
  <c r="N54" i="9"/>
  <c r="N53" i="9" s="1"/>
  <c r="O69" i="9"/>
  <c r="O67" i="9" s="1"/>
  <c r="O53" i="9" s="1"/>
  <c r="C78" i="9"/>
  <c r="C81" i="9"/>
  <c r="C82" i="9"/>
  <c r="N83" i="9"/>
  <c r="N75" i="9" s="1"/>
  <c r="L84" i="9"/>
  <c r="C93" i="9"/>
  <c r="C94" i="9"/>
  <c r="I95" i="9"/>
  <c r="I83" i="9" s="1"/>
  <c r="I75" i="9" s="1"/>
  <c r="C101" i="9"/>
  <c r="C102" i="9"/>
  <c r="C121" i="9"/>
  <c r="L130" i="9"/>
  <c r="C166" i="9"/>
  <c r="C179" i="9"/>
  <c r="F187" i="9"/>
  <c r="K187" i="9"/>
  <c r="F196" i="9"/>
  <c r="F231" i="9"/>
  <c r="F95" i="9"/>
  <c r="F103" i="9"/>
  <c r="C103" i="9" s="1"/>
  <c r="I128" i="9"/>
  <c r="C128" i="9" s="1"/>
  <c r="I136" i="9"/>
  <c r="I144" i="9"/>
  <c r="I160" i="9"/>
  <c r="C160" i="9" s="1"/>
  <c r="I184" i="9"/>
  <c r="C184" i="9" s="1"/>
  <c r="I188" i="9"/>
  <c r="I192" i="9"/>
  <c r="I196" i="9"/>
  <c r="I216" i="9"/>
  <c r="I235" i="9"/>
  <c r="C235" i="9" s="1"/>
  <c r="C239" i="9"/>
  <c r="O238" i="9"/>
  <c r="O231" i="9" s="1"/>
  <c r="O230" i="9" s="1"/>
  <c r="F246" i="9"/>
  <c r="C247" i="9"/>
  <c r="O246" i="9"/>
  <c r="C254" i="9"/>
  <c r="C262" i="9"/>
  <c r="C266" i="9"/>
  <c r="I270" i="9"/>
  <c r="I269" i="9" s="1"/>
  <c r="C271" i="9"/>
  <c r="C276" i="9"/>
  <c r="C291" i="9"/>
  <c r="F136" i="9"/>
  <c r="C136" i="9" s="1"/>
  <c r="F144" i="9"/>
  <c r="C167" i="9"/>
  <c r="C199" i="9"/>
  <c r="F204" i="9"/>
  <c r="I252" i="9"/>
  <c r="I251" i="9" s="1"/>
  <c r="I260" i="9"/>
  <c r="I259" i="9" s="1"/>
  <c r="C21" i="10"/>
  <c r="C37" i="10"/>
  <c r="L36" i="10"/>
  <c r="C36" i="10" s="1"/>
  <c r="I131" i="9"/>
  <c r="I130" i="9" s="1"/>
  <c r="I151" i="9"/>
  <c r="I175" i="9"/>
  <c r="I179" i="9"/>
  <c r="C234" i="9"/>
  <c r="L235" i="9"/>
  <c r="L231" i="9" s="1"/>
  <c r="C242" i="9"/>
  <c r="F252" i="9"/>
  <c r="C253" i="9"/>
  <c r="F259" i="9"/>
  <c r="C261" i="9"/>
  <c r="C264" i="9"/>
  <c r="F270" i="9"/>
  <c r="D270" i="9"/>
  <c r="D269" i="9" s="1"/>
  <c r="H270" i="9"/>
  <c r="H269" i="9" s="1"/>
  <c r="C283" i="9"/>
  <c r="J20" i="10"/>
  <c r="C27" i="10"/>
  <c r="C46" i="10"/>
  <c r="O45" i="10"/>
  <c r="C77" i="10"/>
  <c r="F76" i="10"/>
  <c r="C196" i="10"/>
  <c r="C284" i="9"/>
  <c r="C296" i="9"/>
  <c r="D289" i="10"/>
  <c r="D288" i="10" s="1"/>
  <c r="D20" i="10"/>
  <c r="H289" i="10"/>
  <c r="H288" i="10" s="1"/>
  <c r="H20" i="10"/>
  <c r="C23" i="10"/>
  <c r="L33" i="10"/>
  <c r="C33" i="10" s="1"/>
  <c r="C57" i="10"/>
  <c r="I55" i="10"/>
  <c r="O58" i="10"/>
  <c r="O54" i="10" s="1"/>
  <c r="O53" i="10" s="1"/>
  <c r="C68" i="10"/>
  <c r="J75" i="10"/>
  <c r="J52" i="10" s="1"/>
  <c r="J51" i="10" s="1"/>
  <c r="J50" i="10" s="1"/>
  <c r="C128" i="10"/>
  <c r="O130" i="10"/>
  <c r="C151" i="10"/>
  <c r="C160" i="10"/>
  <c r="C175" i="10"/>
  <c r="O174" i="10"/>
  <c r="O173" i="10" s="1"/>
  <c r="L187" i="10"/>
  <c r="C192" i="10"/>
  <c r="F191" i="10"/>
  <c r="C191" i="10" s="1"/>
  <c r="C198" i="10"/>
  <c r="C292" i="9"/>
  <c r="C44" i="10"/>
  <c r="C60" i="10"/>
  <c r="F58" i="10"/>
  <c r="C62" i="10"/>
  <c r="L173" i="10"/>
  <c r="O187" i="10"/>
  <c r="I290" i="9"/>
  <c r="C290" i="9" s="1"/>
  <c r="I20" i="10"/>
  <c r="I58" i="10"/>
  <c r="L67" i="10"/>
  <c r="L53" i="10" s="1"/>
  <c r="D75" i="10"/>
  <c r="D52" i="10" s="1"/>
  <c r="C80" i="10"/>
  <c r="I174" i="10"/>
  <c r="E187" i="10"/>
  <c r="E52" i="10" s="1"/>
  <c r="M195" i="10"/>
  <c r="F55" i="10"/>
  <c r="F67" i="10"/>
  <c r="C67" i="10" s="1"/>
  <c r="C70" i="10"/>
  <c r="C78" i="10"/>
  <c r="I80" i="10"/>
  <c r="I76" i="10" s="1"/>
  <c r="I84" i="10"/>
  <c r="C84" i="10" s="1"/>
  <c r="C90" i="10"/>
  <c r="F95" i="10"/>
  <c r="F103" i="10"/>
  <c r="F83" i="10" s="1"/>
  <c r="I112" i="10"/>
  <c r="I116" i="10"/>
  <c r="G122" i="10"/>
  <c r="G83" i="10" s="1"/>
  <c r="C126" i="10"/>
  <c r="C129" i="10"/>
  <c r="I131" i="10"/>
  <c r="C137" i="10"/>
  <c r="C145" i="10"/>
  <c r="I151" i="10"/>
  <c r="C161" i="10"/>
  <c r="F166" i="10"/>
  <c r="F174" i="10"/>
  <c r="C185" i="10"/>
  <c r="C189" i="10"/>
  <c r="C193" i="10"/>
  <c r="C197" i="10"/>
  <c r="O216" i="10"/>
  <c r="C219" i="10"/>
  <c r="L216" i="10"/>
  <c r="M230" i="10"/>
  <c r="M286" i="10" s="1"/>
  <c r="F251" i="10"/>
  <c r="C58" i="11"/>
  <c r="I184" i="10"/>
  <c r="C184" i="10" s="1"/>
  <c r="I188" i="10"/>
  <c r="I187" i="10" s="1"/>
  <c r="C199" i="10"/>
  <c r="O205" i="10"/>
  <c r="O204" i="10" s="1"/>
  <c r="O195" i="10" s="1"/>
  <c r="F216" i="10"/>
  <c r="C217" i="10"/>
  <c r="C235" i="10"/>
  <c r="C260" i="10"/>
  <c r="F259" i="10"/>
  <c r="O259" i="10"/>
  <c r="O230" i="10" s="1"/>
  <c r="C276" i="10"/>
  <c r="O288" i="10"/>
  <c r="L289" i="11"/>
  <c r="C200" i="10"/>
  <c r="L205" i="10"/>
  <c r="F205" i="10"/>
  <c r="C208" i="10"/>
  <c r="C220" i="10"/>
  <c r="C227" i="10"/>
  <c r="F270" i="10"/>
  <c r="L26" i="11"/>
  <c r="L20" i="11" s="1"/>
  <c r="C31" i="11"/>
  <c r="I95" i="10"/>
  <c r="I103" i="10"/>
  <c r="C233" i="10"/>
  <c r="C283" i="10"/>
  <c r="C21" i="11"/>
  <c r="F20" i="11"/>
  <c r="O289" i="11"/>
  <c r="O288" i="11" s="1"/>
  <c r="O20" i="11"/>
  <c r="J20" i="11"/>
  <c r="F54" i="11"/>
  <c r="C55" i="11"/>
  <c r="F238" i="10"/>
  <c r="C253" i="10"/>
  <c r="C261" i="10"/>
  <c r="C265" i="10"/>
  <c r="C273" i="10"/>
  <c r="C277" i="10"/>
  <c r="I283" i="10"/>
  <c r="C297" i="10"/>
  <c r="E20" i="11"/>
  <c r="M20" i="11"/>
  <c r="C22" i="11"/>
  <c r="C59" i="11"/>
  <c r="F69" i="11"/>
  <c r="C70" i="11"/>
  <c r="F77" i="11"/>
  <c r="C78" i="11"/>
  <c r="E83" i="11"/>
  <c r="C85" i="11"/>
  <c r="C144" i="11"/>
  <c r="C84" i="11"/>
  <c r="L238" i="10"/>
  <c r="L246" i="10"/>
  <c r="L270" i="10"/>
  <c r="L269" i="10" s="1"/>
  <c r="L290" i="10"/>
  <c r="C290" i="10" s="1"/>
  <c r="K20" i="11"/>
  <c r="D75" i="11"/>
  <c r="D52" i="11" s="1"/>
  <c r="C89" i="11"/>
  <c r="L130" i="11"/>
  <c r="I246" i="10"/>
  <c r="I231" i="10" s="1"/>
  <c r="I43" i="11"/>
  <c r="C43" i="11" s="1"/>
  <c r="C45" i="11"/>
  <c r="C68" i="11"/>
  <c r="O76" i="11"/>
  <c r="C80" i="11"/>
  <c r="L83" i="11"/>
  <c r="L75" i="11" s="1"/>
  <c r="F165" i="11"/>
  <c r="C166" i="11"/>
  <c r="C188" i="11"/>
  <c r="F122" i="11"/>
  <c r="C122" i="11" s="1"/>
  <c r="I131" i="11"/>
  <c r="I130" i="11" s="1"/>
  <c r="I151" i="11"/>
  <c r="I175" i="11"/>
  <c r="I179" i="11"/>
  <c r="C190" i="11"/>
  <c r="C233" i="11"/>
  <c r="L231" i="11"/>
  <c r="L230" i="11" s="1"/>
  <c r="C235" i="11"/>
  <c r="I259" i="11"/>
  <c r="O270" i="11"/>
  <c r="O269" i="11" s="1"/>
  <c r="C90" i="11"/>
  <c r="F95" i="11"/>
  <c r="C95" i="11" s="1"/>
  <c r="F103" i="11"/>
  <c r="C103" i="11" s="1"/>
  <c r="F131" i="11"/>
  <c r="C142" i="11"/>
  <c r="F151" i="11"/>
  <c r="C151" i="11" s="1"/>
  <c r="F175" i="11"/>
  <c r="F179" i="11"/>
  <c r="C192" i="11"/>
  <c r="I204" i="11"/>
  <c r="I195" i="11" s="1"/>
  <c r="C205" i="11"/>
  <c r="I122" i="11"/>
  <c r="I166" i="11"/>
  <c r="I165" i="11" s="1"/>
  <c r="C189" i="11"/>
  <c r="O196" i="11"/>
  <c r="O195" i="11" s="1"/>
  <c r="C283" i="11"/>
  <c r="C199" i="11"/>
  <c r="F216" i="11"/>
  <c r="F252" i="11"/>
  <c r="F260" i="11"/>
  <c r="F264" i="11"/>
  <c r="C264" i="11" s="1"/>
  <c r="F276" i="11"/>
  <c r="L290" i="11"/>
  <c r="C228" i="11"/>
  <c r="C232" i="11"/>
  <c r="C236" i="11"/>
  <c r="C284" i="11"/>
  <c r="I288" i="11"/>
  <c r="J52" i="11" l="1"/>
  <c r="J51" i="11" s="1"/>
  <c r="J50" i="11" s="1"/>
  <c r="J286" i="11"/>
  <c r="J287" i="11"/>
  <c r="M50" i="11"/>
  <c r="M287" i="11"/>
  <c r="L75" i="10"/>
  <c r="L52" i="10" s="1"/>
  <c r="L51" i="10" s="1"/>
  <c r="L50" i="10" s="1"/>
  <c r="N286" i="11"/>
  <c r="N52" i="11"/>
  <c r="N51" i="11" s="1"/>
  <c r="M51" i="8"/>
  <c r="M50" i="8" s="1"/>
  <c r="G52" i="9"/>
  <c r="G51" i="9" s="1"/>
  <c r="G286" i="9"/>
  <c r="G50" i="11"/>
  <c r="G287" i="11"/>
  <c r="E286" i="9"/>
  <c r="O52" i="10"/>
  <c r="F83" i="11"/>
  <c r="N286" i="9"/>
  <c r="F20" i="8"/>
  <c r="L26" i="9"/>
  <c r="C27" i="9"/>
  <c r="O230" i="11"/>
  <c r="O194" i="11" s="1"/>
  <c r="K194" i="11"/>
  <c r="K51" i="11" s="1"/>
  <c r="L53" i="11"/>
  <c r="I231" i="11"/>
  <c r="I230" i="11" s="1"/>
  <c r="C116" i="11"/>
  <c r="C259" i="10"/>
  <c r="I173" i="10"/>
  <c r="D51" i="10"/>
  <c r="D287" i="10" s="1"/>
  <c r="M286" i="9"/>
  <c r="F289" i="10"/>
  <c r="F288" i="10" s="1"/>
  <c r="O83" i="9"/>
  <c r="D194" i="8"/>
  <c r="D51" i="8" s="1"/>
  <c r="C89" i="8"/>
  <c r="C136" i="10"/>
  <c r="M52" i="10"/>
  <c r="K52" i="10"/>
  <c r="K51" i="10" s="1"/>
  <c r="J194" i="9"/>
  <c r="M194" i="9"/>
  <c r="M51" i="9" s="1"/>
  <c r="I83" i="11"/>
  <c r="I75" i="11" s="1"/>
  <c r="M286" i="11"/>
  <c r="C179" i="11"/>
  <c r="I174" i="11"/>
  <c r="I173" i="11" s="1"/>
  <c r="C136" i="11"/>
  <c r="O75" i="11"/>
  <c r="O52" i="11" s="1"/>
  <c r="I230" i="10"/>
  <c r="D51" i="11"/>
  <c r="D287" i="11" s="1"/>
  <c r="C246" i="10"/>
  <c r="L231" i="10"/>
  <c r="L230" i="10" s="1"/>
  <c r="K286" i="10"/>
  <c r="C251" i="10"/>
  <c r="G75" i="10"/>
  <c r="H286" i="9"/>
  <c r="I174" i="9"/>
  <c r="I173" i="9" s="1"/>
  <c r="F288" i="9"/>
  <c r="C205" i="9"/>
  <c r="C58" i="9"/>
  <c r="O259" i="8"/>
  <c r="O230" i="8" s="1"/>
  <c r="O204" i="8"/>
  <c r="C151" i="8"/>
  <c r="F259" i="8"/>
  <c r="I83" i="8"/>
  <c r="I75" i="8" s="1"/>
  <c r="I52" i="8" s="1"/>
  <c r="C69" i="8"/>
  <c r="C141" i="8"/>
  <c r="C95" i="8"/>
  <c r="F231" i="11"/>
  <c r="C231" i="11" s="1"/>
  <c r="L204" i="11"/>
  <c r="L195" i="11" s="1"/>
  <c r="L194" i="11" s="1"/>
  <c r="H194" i="10"/>
  <c r="H51" i="10" s="1"/>
  <c r="C112" i="11"/>
  <c r="O195" i="9"/>
  <c r="O194" i="9" s="1"/>
  <c r="O130" i="9"/>
  <c r="H52" i="9"/>
  <c r="E230" i="10"/>
  <c r="E286" i="10" s="1"/>
  <c r="L204" i="9"/>
  <c r="L195" i="9" s="1"/>
  <c r="L194" i="9" s="1"/>
  <c r="M194" i="8"/>
  <c r="I270" i="11"/>
  <c r="I269" i="11" s="1"/>
  <c r="O286" i="11"/>
  <c r="C184" i="11"/>
  <c r="E75" i="11"/>
  <c r="J286" i="10"/>
  <c r="C252" i="10"/>
  <c r="F130" i="10"/>
  <c r="C116" i="10"/>
  <c r="M194" i="10"/>
  <c r="M51" i="10" s="1"/>
  <c r="D286" i="9"/>
  <c r="L230" i="9"/>
  <c r="C151" i="9"/>
  <c r="C144" i="9"/>
  <c r="C216" i="9"/>
  <c r="C198" i="9"/>
  <c r="L83" i="9"/>
  <c r="C116" i="9"/>
  <c r="F54" i="9"/>
  <c r="C54" i="9" s="1"/>
  <c r="C122" i="9"/>
  <c r="C290" i="8"/>
  <c r="L174" i="8"/>
  <c r="L173" i="8" s="1"/>
  <c r="O130" i="8"/>
  <c r="K52" i="8"/>
  <c r="C116" i="8"/>
  <c r="L194" i="8"/>
  <c r="I231" i="8"/>
  <c r="I230" i="8" s="1"/>
  <c r="H52" i="11"/>
  <c r="H51" i="11" s="1"/>
  <c r="I195" i="10"/>
  <c r="E194" i="9"/>
  <c r="E51" i="9" s="1"/>
  <c r="K75" i="9"/>
  <c r="K52" i="9" s="1"/>
  <c r="K51" i="9" s="1"/>
  <c r="E287" i="8"/>
  <c r="E50" i="8"/>
  <c r="O51" i="10"/>
  <c r="O50" i="10" s="1"/>
  <c r="G287" i="8"/>
  <c r="G50" i="8"/>
  <c r="O194" i="10"/>
  <c r="O286" i="10"/>
  <c r="G286" i="10"/>
  <c r="G52" i="10"/>
  <c r="G51" i="10" s="1"/>
  <c r="L286" i="11"/>
  <c r="L52" i="11"/>
  <c r="J286" i="8"/>
  <c r="J194" i="8"/>
  <c r="E286" i="11"/>
  <c r="E52" i="11"/>
  <c r="E51" i="11" s="1"/>
  <c r="M50" i="10"/>
  <c r="M287" i="10"/>
  <c r="J52" i="9"/>
  <c r="J51" i="9" s="1"/>
  <c r="J286" i="9"/>
  <c r="N194" i="8"/>
  <c r="N51" i="8" s="1"/>
  <c r="N286" i="8"/>
  <c r="K51" i="8"/>
  <c r="O75" i="8"/>
  <c r="O52" i="8" s="1"/>
  <c r="F270" i="11"/>
  <c r="C276" i="11"/>
  <c r="C131" i="11"/>
  <c r="F130" i="11"/>
  <c r="C130" i="11" s="1"/>
  <c r="C205" i="10"/>
  <c r="F204" i="10"/>
  <c r="C103" i="10"/>
  <c r="C188" i="10"/>
  <c r="C196" i="9"/>
  <c r="F195" i="9"/>
  <c r="F165" i="8"/>
  <c r="C165" i="8" s="1"/>
  <c r="C166" i="8"/>
  <c r="G287" i="9"/>
  <c r="G50" i="9"/>
  <c r="C175" i="11"/>
  <c r="F174" i="11"/>
  <c r="C165" i="11"/>
  <c r="I20" i="11"/>
  <c r="C54" i="11"/>
  <c r="L204" i="10"/>
  <c r="L195" i="10" s="1"/>
  <c r="L194" i="10" s="1"/>
  <c r="C216" i="10"/>
  <c r="I130" i="10"/>
  <c r="C130" i="10" s="1"/>
  <c r="C95" i="10"/>
  <c r="C55" i="10"/>
  <c r="F54" i="10"/>
  <c r="I54" i="10"/>
  <c r="I53" i="10" s="1"/>
  <c r="C76" i="10"/>
  <c r="L26" i="10"/>
  <c r="C252" i="9"/>
  <c r="F251" i="9"/>
  <c r="C251" i="9" s="1"/>
  <c r="I191" i="9"/>
  <c r="C191" i="9" s="1"/>
  <c r="C192" i="9"/>
  <c r="C95" i="9"/>
  <c r="F130" i="9"/>
  <c r="C130" i="9" s="1"/>
  <c r="I288" i="9"/>
  <c r="D194" i="9"/>
  <c r="D51" i="9" s="1"/>
  <c r="H194" i="9"/>
  <c r="H51" i="9" s="1"/>
  <c r="C69" i="9"/>
  <c r="C216" i="8"/>
  <c r="C45" i="8"/>
  <c r="F204" i="8"/>
  <c r="F195" i="8" s="1"/>
  <c r="C205" i="8"/>
  <c r="G286" i="8"/>
  <c r="O195" i="8"/>
  <c r="F76" i="8"/>
  <c r="C77" i="8"/>
  <c r="C55" i="8"/>
  <c r="C216" i="11"/>
  <c r="F204" i="11"/>
  <c r="C69" i="11"/>
  <c r="F67" i="11"/>
  <c r="C67" i="11" s="1"/>
  <c r="C289" i="11"/>
  <c r="F288" i="11"/>
  <c r="C26" i="11"/>
  <c r="F165" i="10"/>
  <c r="C165" i="10" s="1"/>
  <c r="C166" i="10"/>
  <c r="C131" i="9"/>
  <c r="C252" i="8"/>
  <c r="F251" i="8"/>
  <c r="C251" i="8" s="1"/>
  <c r="F83" i="8"/>
  <c r="C196" i="11"/>
  <c r="F259" i="11"/>
  <c r="C259" i="11" s="1"/>
  <c r="C260" i="11"/>
  <c r="C77" i="11"/>
  <c r="F76" i="11"/>
  <c r="C20" i="11"/>
  <c r="F269" i="10"/>
  <c r="C270" i="10"/>
  <c r="L288" i="11"/>
  <c r="N286" i="10"/>
  <c r="I289" i="10"/>
  <c r="I288" i="10" s="1"/>
  <c r="C288" i="10" s="1"/>
  <c r="C259" i="9"/>
  <c r="C204" i="9"/>
  <c r="I187" i="9"/>
  <c r="C187" i="9" s="1"/>
  <c r="C188" i="9"/>
  <c r="C231" i="9"/>
  <c r="I231" i="9"/>
  <c r="I230" i="9" s="1"/>
  <c r="C264" i="8"/>
  <c r="C188" i="8"/>
  <c r="F187" i="8"/>
  <c r="C187" i="8" s="1"/>
  <c r="C144" i="8"/>
  <c r="F130" i="8"/>
  <c r="C131" i="8"/>
  <c r="C27" i="8"/>
  <c r="L26" i="8"/>
  <c r="C246" i="8"/>
  <c r="C196" i="8"/>
  <c r="C179" i="8"/>
  <c r="L75" i="8"/>
  <c r="L286" i="8" s="1"/>
  <c r="F288" i="8"/>
  <c r="C288" i="8" s="1"/>
  <c r="C289" i="8"/>
  <c r="C54" i="8"/>
  <c r="I194" i="11"/>
  <c r="C238" i="9"/>
  <c r="F173" i="9"/>
  <c r="C173" i="9" s="1"/>
  <c r="C174" i="9"/>
  <c r="F269" i="8"/>
  <c r="C270" i="8"/>
  <c r="F251" i="11"/>
  <c r="C252" i="11"/>
  <c r="D286" i="11"/>
  <c r="F187" i="11"/>
  <c r="C187" i="11" s="1"/>
  <c r="C238" i="10"/>
  <c r="F231" i="10"/>
  <c r="N287" i="10"/>
  <c r="D286" i="10"/>
  <c r="F173" i="10"/>
  <c r="C173" i="10" s="1"/>
  <c r="C174" i="10"/>
  <c r="I83" i="10"/>
  <c r="F187" i="10"/>
  <c r="C187" i="10" s="1"/>
  <c r="C131" i="10"/>
  <c r="C58" i="10"/>
  <c r="C45" i="10"/>
  <c r="O20" i="10"/>
  <c r="F269" i="9"/>
  <c r="C270" i="9"/>
  <c r="C260" i="9"/>
  <c r="J287" i="10"/>
  <c r="C246" i="9"/>
  <c r="N52" i="9"/>
  <c r="N51" i="9" s="1"/>
  <c r="C288" i="9"/>
  <c r="C175" i="9"/>
  <c r="F83" i="9"/>
  <c r="C84" i="9"/>
  <c r="F67" i="9"/>
  <c r="C67" i="9" s="1"/>
  <c r="I204" i="9"/>
  <c r="I195" i="9" s="1"/>
  <c r="I194" i="9" s="1"/>
  <c r="L75" i="9"/>
  <c r="L52" i="9" s="1"/>
  <c r="K286" i="8"/>
  <c r="F231" i="8"/>
  <c r="C233" i="8"/>
  <c r="E286" i="8"/>
  <c r="I204" i="8"/>
  <c r="I195" i="8" s="1"/>
  <c r="F174" i="8"/>
  <c r="C175" i="8"/>
  <c r="M287" i="8"/>
  <c r="J51" i="8"/>
  <c r="F67" i="8"/>
  <c r="C67" i="8" s="1"/>
  <c r="H51" i="8"/>
  <c r="E287" i="9" l="1"/>
  <c r="E50" i="9"/>
  <c r="H287" i="10"/>
  <c r="H50" i="10"/>
  <c r="M50" i="9"/>
  <c r="M287" i="9"/>
  <c r="K50" i="11"/>
  <c r="K287" i="11"/>
  <c r="K286" i="9"/>
  <c r="I52" i="11"/>
  <c r="K50" i="10"/>
  <c r="K287" i="10"/>
  <c r="C130" i="8"/>
  <c r="F230" i="9"/>
  <c r="O194" i="8"/>
  <c r="I52" i="9"/>
  <c r="I194" i="10"/>
  <c r="O75" i="9"/>
  <c r="I51" i="11"/>
  <c r="D50" i="11"/>
  <c r="D50" i="10"/>
  <c r="I286" i="11"/>
  <c r="O51" i="11"/>
  <c r="E194" i="10"/>
  <c r="E51" i="10" s="1"/>
  <c r="C26" i="9"/>
  <c r="L20" i="9"/>
  <c r="C20" i="9" s="1"/>
  <c r="N50" i="11"/>
  <c r="N287" i="11"/>
  <c r="L51" i="9"/>
  <c r="I194" i="8"/>
  <c r="C259" i="8"/>
  <c r="L52" i="8"/>
  <c r="L51" i="8" s="1"/>
  <c r="L50" i="8" s="1"/>
  <c r="O287" i="10"/>
  <c r="I75" i="10"/>
  <c r="I286" i="10" s="1"/>
  <c r="C83" i="10"/>
  <c r="C83" i="8"/>
  <c r="C83" i="11"/>
  <c r="L51" i="11"/>
  <c r="H50" i="11"/>
  <c r="H287" i="11"/>
  <c r="I287" i="11"/>
  <c r="I50" i="11"/>
  <c r="D287" i="9"/>
  <c r="D50" i="9"/>
  <c r="C26" i="8"/>
  <c r="L20" i="8"/>
  <c r="C20" i="8" s="1"/>
  <c r="L287" i="10"/>
  <c r="C26" i="10"/>
  <c r="L20" i="10"/>
  <c r="C20" i="10" s="1"/>
  <c r="K50" i="8"/>
  <c r="K287" i="8"/>
  <c r="E287" i="11"/>
  <c r="E50" i="11"/>
  <c r="I51" i="9"/>
  <c r="J50" i="8"/>
  <c r="J287" i="8"/>
  <c r="L50" i="9"/>
  <c r="L287" i="9"/>
  <c r="N50" i="9"/>
  <c r="N287" i="9"/>
  <c r="C195" i="8"/>
  <c r="I286" i="9"/>
  <c r="C230" i="9"/>
  <c r="C289" i="10"/>
  <c r="C288" i="11"/>
  <c r="C204" i="11"/>
  <c r="F195" i="11"/>
  <c r="F75" i="8"/>
  <c r="C75" i="8" s="1"/>
  <c r="C76" i="8"/>
  <c r="C204" i="8"/>
  <c r="F75" i="10"/>
  <c r="C75" i="10" s="1"/>
  <c r="C270" i="11"/>
  <c r="F269" i="11"/>
  <c r="L286" i="9"/>
  <c r="L286" i="10"/>
  <c r="C251" i="11"/>
  <c r="F230" i="11"/>
  <c r="C230" i="11" s="1"/>
  <c r="F53" i="10"/>
  <c r="C54" i="10"/>
  <c r="J50" i="9"/>
  <c r="J287" i="9"/>
  <c r="N50" i="8"/>
  <c r="N287" i="8"/>
  <c r="D287" i="8"/>
  <c r="D50" i="8"/>
  <c r="F173" i="8"/>
  <c r="C173" i="8" s="1"/>
  <c r="C174" i="8"/>
  <c r="F230" i="8"/>
  <c r="C230" i="8" s="1"/>
  <c r="C231" i="8"/>
  <c r="C83" i="9"/>
  <c r="F75" i="9"/>
  <c r="C75" i="9" s="1"/>
  <c r="K50" i="9"/>
  <c r="K287" i="9"/>
  <c r="C76" i="11"/>
  <c r="F75" i="11"/>
  <c r="C75" i="11" s="1"/>
  <c r="H287" i="9"/>
  <c r="H50" i="9"/>
  <c r="F53" i="11"/>
  <c r="F194" i="9"/>
  <c r="C194" i="9" s="1"/>
  <c r="C195" i="9"/>
  <c r="O51" i="8"/>
  <c r="G287" i="10"/>
  <c r="G50" i="10"/>
  <c r="O286" i="8"/>
  <c r="C269" i="10"/>
  <c r="H287" i="8"/>
  <c r="H50" i="8"/>
  <c r="C269" i="9"/>
  <c r="C231" i="10"/>
  <c r="F230" i="10"/>
  <c r="C230" i="10" s="1"/>
  <c r="C269" i="8"/>
  <c r="F286" i="8"/>
  <c r="F53" i="8"/>
  <c r="F53" i="9"/>
  <c r="F286" i="9" s="1"/>
  <c r="I51" i="8"/>
  <c r="I52" i="10"/>
  <c r="I51" i="10" s="1"/>
  <c r="F173" i="11"/>
  <c r="C173" i="11" s="1"/>
  <c r="C174" i="11"/>
  <c r="C204" i="10"/>
  <c r="F195" i="10"/>
  <c r="I286" i="8"/>
  <c r="E287" i="10" l="1"/>
  <c r="E50" i="10"/>
  <c r="O287" i="11"/>
  <c r="O50" i="11"/>
  <c r="F286" i="10"/>
  <c r="C286" i="10" s="1"/>
  <c r="C286" i="8"/>
  <c r="L50" i="11"/>
  <c r="L287" i="11"/>
  <c r="O286" i="9"/>
  <c r="C286" i="9" s="1"/>
  <c r="O52" i="9"/>
  <c r="O51" i="9" s="1"/>
  <c r="L287" i="8"/>
  <c r="C53" i="11"/>
  <c r="F52" i="11"/>
  <c r="C53" i="10"/>
  <c r="F52" i="10"/>
  <c r="I287" i="8"/>
  <c r="I50" i="8"/>
  <c r="O50" i="8"/>
  <c r="O287" i="8"/>
  <c r="C269" i="11"/>
  <c r="F286" i="11"/>
  <c r="C286" i="11" s="1"/>
  <c r="I50" i="9"/>
  <c r="I287" i="9"/>
  <c r="C53" i="9"/>
  <c r="F52" i="9"/>
  <c r="F194" i="8"/>
  <c r="C194" i="8" s="1"/>
  <c r="C195" i="10"/>
  <c r="F194" i="10"/>
  <c r="C194" i="10" s="1"/>
  <c r="I287" i="10"/>
  <c r="I50" i="10"/>
  <c r="C53" i="8"/>
  <c r="F52" i="8"/>
  <c r="C195" i="11"/>
  <c r="F194" i="11"/>
  <c r="C194" i="11" s="1"/>
  <c r="O50" i="9" l="1"/>
  <c r="O287" i="9"/>
  <c r="C52" i="10"/>
  <c r="F51" i="10"/>
  <c r="C52" i="9"/>
  <c r="F51" i="9"/>
  <c r="F51" i="11"/>
  <c r="C52" i="11"/>
  <c r="F51" i="8"/>
  <c r="C52" i="8"/>
  <c r="F287" i="9" l="1"/>
  <c r="C287" i="9" s="1"/>
  <c r="F50" i="9"/>
  <c r="C50" i="9" s="1"/>
  <c r="C51" i="9"/>
  <c r="F287" i="8"/>
  <c r="C287" i="8" s="1"/>
  <c r="F50" i="8"/>
  <c r="C50" i="8" s="1"/>
  <c r="C51" i="8"/>
  <c r="F287" i="10"/>
  <c r="C287" i="10" s="1"/>
  <c r="F50" i="10"/>
  <c r="C50" i="10" s="1"/>
  <c r="C51" i="10"/>
  <c r="F287" i="11"/>
  <c r="C287" i="11" s="1"/>
  <c r="F50" i="11"/>
  <c r="C50" i="11" s="1"/>
  <c r="C51" i="11"/>
  <c r="O298" i="7" l="1"/>
  <c r="L298" i="7"/>
  <c r="I298" i="7"/>
  <c r="F298" i="7"/>
  <c r="O297" i="7"/>
  <c r="L297" i="7"/>
  <c r="I297" i="7"/>
  <c r="F297" i="7"/>
  <c r="O296" i="7"/>
  <c r="L296" i="7"/>
  <c r="I296" i="7"/>
  <c r="F296" i="7"/>
  <c r="C296" i="7" s="1"/>
  <c r="O295" i="7"/>
  <c r="L295" i="7"/>
  <c r="I295" i="7"/>
  <c r="F295" i="7"/>
  <c r="C295" i="7" s="1"/>
  <c r="O294" i="7"/>
  <c r="L294" i="7"/>
  <c r="I294" i="7"/>
  <c r="F294" i="7"/>
  <c r="C294" i="7" s="1"/>
  <c r="O293" i="7"/>
  <c r="L293" i="7"/>
  <c r="I293" i="7"/>
  <c r="F293" i="7"/>
  <c r="C293" i="7" s="1"/>
  <c r="O292" i="7"/>
  <c r="L292" i="7"/>
  <c r="I292" i="7"/>
  <c r="F292" i="7"/>
  <c r="C292" i="7" s="1"/>
  <c r="O291" i="7"/>
  <c r="L291" i="7"/>
  <c r="L290" i="7" s="1"/>
  <c r="I291" i="7"/>
  <c r="F291" i="7"/>
  <c r="O290" i="7"/>
  <c r="N290" i="7"/>
  <c r="M290" i="7"/>
  <c r="K290" i="7"/>
  <c r="J290" i="7"/>
  <c r="I290" i="7"/>
  <c r="H290" i="7"/>
  <c r="G290" i="7"/>
  <c r="F290" i="7"/>
  <c r="E290" i="7"/>
  <c r="D290" i="7"/>
  <c r="O285" i="7"/>
  <c r="L285" i="7"/>
  <c r="I285" i="7"/>
  <c r="F285" i="7"/>
  <c r="O284" i="7"/>
  <c r="L284" i="7"/>
  <c r="L283" i="7" s="1"/>
  <c r="I284" i="7"/>
  <c r="F284" i="7"/>
  <c r="O283" i="7"/>
  <c r="N283" i="7"/>
  <c r="M283" i="7"/>
  <c r="K283" i="7"/>
  <c r="J283" i="7"/>
  <c r="I283" i="7"/>
  <c r="H283" i="7"/>
  <c r="G283" i="7"/>
  <c r="F283" i="7"/>
  <c r="C283" i="7" s="1"/>
  <c r="E283" i="7"/>
  <c r="D283" i="7"/>
  <c r="O282" i="7"/>
  <c r="L282" i="7"/>
  <c r="L281" i="7" s="1"/>
  <c r="I282" i="7"/>
  <c r="F282" i="7"/>
  <c r="O281" i="7"/>
  <c r="N281" i="7"/>
  <c r="M281" i="7"/>
  <c r="K281" i="7"/>
  <c r="J281" i="7"/>
  <c r="I281" i="7"/>
  <c r="H281" i="7"/>
  <c r="G281" i="7"/>
  <c r="F281" i="7"/>
  <c r="E281" i="7"/>
  <c r="D281" i="7"/>
  <c r="O280" i="7"/>
  <c r="L280" i="7"/>
  <c r="I280" i="7"/>
  <c r="F280" i="7"/>
  <c r="O279" i="7"/>
  <c r="L279" i="7"/>
  <c r="I279" i="7"/>
  <c r="F279" i="7"/>
  <c r="O278" i="7"/>
  <c r="L278" i="7"/>
  <c r="I278" i="7"/>
  <c r="F278" i="7"/>
  <c r="O277" i="7"/>
  <c r="L277" i="7"/>
  <c r="I277" i="7"/>
  <c r="F277" i="7"/>
  <c r="O276" i="7"/>
  <c r="N276" i="7"/>
  <c r="M276" i="7"/>
  <c r="L276" i="7"/>
  <c r="K276" i="7"/>
  <c r="J276" i="7"/>
  <c r="I276" i="7"/>
  <c r="H276" i="7"/>
  <c r="G276" i="7"/>
  <c r="E276" i="7"/>
  <c r="D276" i="7"/>
  <c r="O275" i="7"/>
  <c r="L275" i="7"/>
  <c r="I275" i="7"/>
  <c r="F275" i="7"/>
  <c r="C275" i="7" s="1"/>
  <c r="O274" i="7"/>
  <c r="L274" i="7"/>
  <c r="I274" i="7"/>
  <c r="F274" i="7"/>
  <c r="C274" i="7" s="1"/>
  <c r="O273" i="7"/>
  <c r="L273" i="7"/>
  <c r="I273" i="7"/>
  <c r="F273" i="7"/>
  <c r="C273" i="7" s="1"/>
  <c r="O272" i="7"/>
  <c r="N272" i="7"/>
  <c r="M272" i="7"/>
  <c r="M270" i="7" s="1"/>
  <c r="M269" i="7" s="1"/>
  <c r="M194" i="7" s="1"/>
  <c r="L272" i="7"/>
  <c r="K272" i="7"/>
  <c r="J272" i="7"/>
  <c r="I272" i="7"/>
  <c r="H272" i="7"/>
  <c r="G272" i="7"/>
  <c r="E272" i="7"/>
  <c r="D272" i="7"/>
  <c r="O271" i="7"/>
  <c r="L271" i="7"/>
  <c r="L270" i="7" s="1"/>
  <c r="I271" i="7"/>
  <c r="F271" i="7"/>
  <c r="O270" i="7"/>
  <c r="N270" i="7"/>
  <c r="K270" i="7"/>
  <c r="J270" i="7"/>
  <c r="I270" i="7"/>
  <c r="H270" i="7"/>
  <c r="G270" i="7"/>
  <c r="E270" i="7"/>
  <c r="D270" i="7"/>
  <c r="O269" i="7"/>
  <c r="N269" i="7"/>
  <c r="K269" i="7"/>
  <c r="J269" i="7"/>
  <c r="I269" i="7"/>
  <c r="H269" i="7"/>
  <c r="G269" i="7"/>
  <c r="E269" i="7"/>
  <c r="D269" i="7"/>
  <c r="O268" i="7"/>
  <c r="L268" i="7"/>
  <c r="I268" i="7"/>
  <c r="F268" i="7"/>
  <c r="C268" i="7" s="1"/>
  <c r="O267" i="7"/>
  <c r="L267" i="7"/>
  <c r="I267" i="7"/>
  <c r="F267" i="7"/>
  <c r="C267" i="7" s="1"/>
  <c r="O266" i="7"/>
  <c r="L266" i="7"/>
  <c r="I266" i="7"/>
  <c r="F266" i="7"/>
  <c r="C266" i="7" s="1"/>
  <c r="O265" i="7"/>
  <c r="O264" i="7" s="1"/>
  <c r="O259" i="7" s="1"/>
  <c r="L265" i="7"/>
  <c r="I265" i="7"/>
  <c r="F265" i="7"/>
  <c r="C265" i="7" s="1"/>
  <c r="N264" i="7"/>
  <c r="M264" i="7"/>
  <c r="L264" i="7"/>
  <c r="K264" i="7"/>
  <c r="J264" i="7"/>
  <c r="I264" i="7"/>
  <c r="H264" i="7"/>
  <c r="G264" i="7"/>
  <c r="E264" i="7"/>
  <c r="D264" i="7"/>
  <c r="O263" i="7"/>
  <c r="L263" i="7"/>
  <c r="I263" i="7"/>
  <c r="F263" i="7"/>
  <c r="O262" i="7"/>
  <c r="L262" i="7"/>
  <c r="C262" i="7" s="1"/>
  <c r="I262" i="7"/>
  <c r="F262" i="7"/>
  <c r="O261" i="7"/>
  <c r="L261" i="7"/>
  <c r="I261" i="7"/>
  <c r="F261" i="7"/>
  <c r="C261" i="7" s="1"/>
  <c r="O260" i="7"/>
  <c r="N260" i="7"/>
  <c r="M260" i="7"/>
  <c r="L260" i="7"/>
  <c r="K260" i="7"/>
  <c r="J260" i="7"/>
  <c r="I260" i="7"/>
  <c r="H260" i="7"/>
  <c r="G260" i="7"/>
  <c r="F260" i="7"/>
  <c r="E260" i="7"/>
  <c r="D260" i="7"/>
  <c r="N259" i="7"/>
  <c r="M259" i="7"/>
  <c r="L259" i="7"/>
  <c r="K259" i="7"/>
  <c r="J259" i="7"/>
  <c r="I259" i="7"/>
  <c r="H259" i="7"/>
  <c r="G259" i="7"/>
  <c r="E259" i="7"/>
  <c r="D259" i="7"/>
  <c r="O258" i="7"/>
  <c r="L258" i="7"/>
  <c r="I258" i="7"/>
  <c r="F258" i="7"/>
  <c r="C258" i="7" s="1"/>
  <c r="O257" i="7"/>
  <c r="L257" i="7"/>
  <c r="I257" i="7"/>
  <c r="F257" i="7"/>
  <c r="C257" i="7" s="1"/>
  <c r="O256" i="7"/>
  <c r="L256" i="7"/>
  <c r="I256" i="7"/>
  <c r="F256" i="7"/>
  <c r="C256" i="7" s="1"/>
  <c r="O255" i="7"/>
  <c r="L255" i="7"/>
  <c r="I255" i="7"/>
  <c r="F255" i="7"/>
  <c r="C255" i="7" s="1"/>
  <c r="O254" i="7"/>
  <c r="L254" i="7"/>
  <c r="I254" i="7"/>
  <c r="F254" i="7"/>
  <c r="C254" i="7" s="1"/>
  <c r="O253" i="7"/>
  <c r="L253" i="7"/>
  <c r="I253" i="7"/>
  <c r="F253" i="7"/>
  <c r="O252" i="7"/>
  <c r="O251" i="7" s="1"/>
  <c r="N252" i="7"/>
  <c r="M252" i="7"/>
  <c r="L252" i="7"/>
  <c r="K252" i="7"/>
  <c r="K251" i="7" s="1"/>
  <c r="J252" i="7"/>
  <c r="I252" i="7"/>
  <c r="H252" i="7"/>
  <c r="G252" i="7"/>
  <c r="G251" i="7" s="1"/>
  <c r="G230" i="7" s="1"/>
  <c r="G194" i="7" s="1"/>
  <c r="F252" i="7"/>
  <c r="E252" i="7"/>
  <c r="D252" i="7"/>
  <c r="C252" i="7"/>
  <c r="N251" i="7"/>
  <c r="M251" i="7"/>
  <c r="L251" i="7"/>
  <c r="J251" i="7"/>
  <c r="I251" i="7"/>
  <c r="H251" i="7"/>
  <c r="F251" i="7"/>
  <c r="E251" i="7"/>
  <c r="D251" i="7"/>
  <c r="O250" i="7"/>
  <c r="L250" i="7"/>
  <c r="I250" i="7"/>
  <c r="F250" i="7"/>
  <c r="O249" i="7"/>
  <c r="L249" i="7"/>
  <c r="I249" i="7"/>
  <c r="F249" i="7"/>
  <c r="O248" i="7"/>
  <c r="L248" i="7"/>
  <c r="I248" i="7"/>
  <c r="F248" i="7"/>
  <c r="C248" i="7" s="1"/>
  <c r="O247" i="7"/>
  <c r="L247" i="7"/>
  <c r="I247" i="7"/>
  <c r="F247" i="7"/>
  <c r="C247" i="7" s="1"/>
  <c r="O246" i="7"/>
  <c r="N246" i="7"/>
  <c r="M246" i="7"/>
  <c r="L246" i="7"/>
  <c r="K246" i="7"/>
  <c r="J246" i="7"/>
  <c r="I246" i="7"/>
  <c r="H246" i="7"/>
  <c r="G246" i="7"/>
  <c r="F246" i="7"/>
  <c r="C246" i="7" s="1"/>
  <c r="E246" i="7"/>
  <c r="D246" i="7"/>
  <c r="O245" i="7"/>
  <c r="L245" i="7"/>
  <c r="I245" i="7"/>
  <c r="F245" i="7"/>
  <c r="O244" i="7"/>
  <c r="L244" i="7"/>
  <c r="I244" i="7"/>
  <c r="F244" i="7"/>
  <c r="O243" i="7"/>
  <c r="L243" i="7"/>
  <c r="I243" i="7"/>
  <c r="F243" i="7"/>
  <c r="O242" i="7"/>
  <c r="L242" i="7"/>
  <c r="I242" i="7"/>
  <c r="F242" i="7"/>
  <c r="O241" i="7"/>
  <c r="L241" i="7"/>
  <c r="I241" i="7"/>
  <c r="C241" i="7" s="1"/>
  <c r="F241" i="7"/>
  <c r="O240" i="7"/>
  <c r="L240" i="7"/>
  <c r="I240" i="7"/>
  <c r="F240" i="7"/>
  <c r="O239" i="7"/>
  <c r="O238" i="7" s="1"/>
  <c r="L239" i="7"/>
  <c r="I239" i="7"/>
  <c r="F239" i="7"/>
  <c r="C239" i="7"/>
  <c r="N238" i="7"/>
  <c r="M238" i="7"/>
  <c r="L238" i="7"/>
  <c r="K238" i="7"/>
  <c r="J238" i="7"/>
  <c r="I238" i="7"/>
  <c r="H238" i="7"/>
  <c r="G238" i="7"/>
  <c r="F238" i="7"/>
  <c r="E238" i="7"/>
  <c r="D238" i="7"/>
  <c r="O237" i="7"/>
  <c r="L237" i="7"/>
  <c r="I237" i="7"/>
  <c r="F237" i="7"/>
  <c r="O236" i="7"/>
  <c r="L236" i="7"/>
  <c r="L235" i="7" s="1"/>
  <c r="I236" i="7"/>
  <c r="I235" i="7" s="1"/>
  <c r="I231" i="7" s="1"/>
  <c r="I230" i="7" s="1"/>
  <c r="I194" i="7" s="1"/>
  <c r="F236" i="7"/>
  <c r="O235" i="7"/>
  <c r="N235" i="7"/>
  <c r="M235" i="7"/>
  <c r="K235" i="7"/>
  <c r="J235" i="7"/>
  <c r="H235" i="7"/>
  <c r="G235" i="7"/>
  <c r="F235" i="7"/>
  <c r="E235" i="7"/>
  <c r="D235" i="7"/>
  <c r="O234" i="7"/>
  <c r="L234" i="7"/>
  <c r="I234" i="7"/>
  <c r="F234" i="7"/>
  <c r="O233" i="7"/>
  <c r="N233" i="7"/>
  <c r="M233" i="7"/>
  <c r="L233" i="7"/>
  <c r="K233" i="7"/>
  <c r="J233" i="7"/>
  <c r="I233" i="7"/>
  <c r="H233" i="7"/>
  <c r="G233" i="7"/>
  <c r="F233" i="7"/>
  <c r="C233" i="7" s="1"/>
  <c r="E233" i="7"/>
  <c r="D233" i="7"/>
  <c r="O232" i="7"/>
  <c r="L232" i="7"/>
  <c r="I232" i="7"/>
  <c r="F232" i="7"/>
  <c r="N231" i="7"/>
  <c r="M231" i="7"/>
  <c r="K231" i="7"/>
  <c r="J231" i="7"/>
  <c r="H231" i="7"/>
  <c r="G231" i="7"/>
  <c r="F231" i="7"/>
  <c r="E231" i="7"/>
  <c r="D231" i="7"/>
  <c r="N230" i="7"/>
  <c r="M230" i="7"/>
  <c r="J230" i="7"/>
  <c r="H230" i="7"/>
  <c r="E230" i="7"/>
  <c r="D230" i="7"/>
  <c r="O229" i="7"/>
  <c r="L229" i="7"/>
  <c r="I229" i="7"/>
  <c r="F229" i="7"/>
  <c r="C229" i="7" s="1"/>
  <c r="O228" i="7"/>
  <c r="L228" i="7"/>
  <c r="I228" i="7"/>
  <c r="F228" i="7"/>
  <c r="O227" i="7"/>
  <c r="N227" i="7"/>
  <c r="M227" i="7"/>
  <c r="L227" i="7"/>
  <c r="K227" i="7"/>
  <c r="J227" i="7"/>
  <c r="I227" i="7"/>
  <c r="H227" i="7"/>
  <c r="G227" i="7"/>
  <c r="F227" i="7"/>
  <c r="C227" i="7" s="1"/>
  <c r="E227" i="7"/>
  <c r="D227" i="7"/>
  <c r="O226" i="7"/>
  <c r="L226" i="7"/>
  <c r="I226" i="7"/>
  <c r="F226" i="7"/>
  <c r="C226" i="7" s="1"/>
  <c r="O225" i="7"/>
  <c r="L225" i="7"/>
  <c r="I225" i="7"/>
  <c r="F225" i="7"/>
  <c r="C225" i="7" s="1"/>
  <c r="O224" i="7"/>
  <c r="L224" i="7"/>
  <c r="I224" i="7"/>
  <c r="F224" i="7"/>
  <c r="C224" i="7" s="1"/>
  <c r="O223" i="7"/>
  <c r="L223" i="7"/>
  <c r="I223" i="7"/>
  <c r="F223" i="7"/>
  <c r="C223" i="7" s="1"/>
  <c r="O222" i="7"/>
  <c r="L222" i="7"/>
  <c r="I222" i="7"/>
  <c r="F222" i="7"/>
  <c r="C222" i="7" s="1"/>
  <c r="O221" i="7"/>
  <c r="L221" i="7"/>
  <c r="I221" i="7"/>
  <c r="F221" i="7"/>
  <c r="C221" i="7" s="1"/>
  <c r="O220" i="7"/>
  <c r="L220" i="7"/>
  <c r="C220" i="7" s="1"/>
  <c r="I220" i="7"/>
  <c r="F220" i="7"/>
  <c r="O219" i="7"/>
  <c r="L219" i="7"/>
  <c r="C219" i="7" s="1"/>
  <c r="I219" i="7"/>
  <c r="F219" i="7"/>
  <c r="O218" i="7"/>
  <c r="L218" i="7"/>
  <c r="I218" i="7"/>
  <c r="F218" i="7"/>
  <c r="C218" i="7" s="1"/>
  <c r="O217" i="7"/>
  <c r="L217" i="7"/>
  <c r="I217" i="7"/>
  <c r="F217" i="7"/>
  <c r="O216" i="7"/>
  <c r="N216" i="7"/>
  <c r="M216" i="7"/>
  <c r="L216" i="7"/>
  <c r="K216" i="7"/>
  <c r="J216" i="7"/>
  <c r="I216" i="7"/>
  <c r="H216" i="7"/>
  <c r="G216" i="7"/>
  <c r="F216" i="7"/>
  <c r="E216" i="7"/>
  <c r="D216" i="7"/>
  <c r="C216" i="7"/>
  <c r="O215" i="7"/>
  <c r="L215" i="7"/>
  <c r="I215" i="7"/>
  <c r="F215" i="7"/>
  <c r="C215" i="7" s="1"/>
  <c r="O214" i="7"/>
  <c r="L214" i="7"/>
  <c r="I214" i="7"/>
  <c r="F214" i="7"/>
  <c r="O213" i="7"/>
  <c r="L213" i="7"/>
  <c r="I213" i="7"/>
  <c r="F213" i="7"/>
  <c r="C213" i="7"/>
  <c r="O212" i="7"/>
  <c r="L212" i="7"/>
  <c r="I212" i="7"/>
  <c r="F212" i="7"/>
  <c r="C212" i="7" s="1"/>
  <c r="O211" i="7"/>
  <c r="L211" i="7"/>
  <c r="I211" i="7"/>
  <c r="F211" i="7"/>
  <c r="O210" i="7"/>
  <c r="L210" i="7"/>
  <c r="I210" i="7"/>
  <c r="F210" i="7"/>
  <c r="C210" i="7" s="1"/>
  <c r="O209" i="7"/>
  <c r="L209" i="7"/>
  <c r="I209" i="7"/>
  <c r="F209" i="7"/>
  <c r="C209" i="7" s="1"/>
  <c r="O208" i="7"/>
  <c r="L208" i="7"/>
  <c r="I208" i="7"/>
  <c r="F208" i="7"/>
  <c r="C208" i="7" s="1"/>
  <c r="O207" i="7"/>
  <c r="L207" i="7"/>
  <c r="I207" i="7"/>
  <c r="F207" i="7"/>
  <c r="C207" i="7" s="1"/>
  <c r="O206" i="7"/>
  <c r="L206" i="7"/>
  <c r="I206" i="7"/>
  <c r="F206" i="7"/>
  <c r="C206" i="7" s="1"/>
  <c r="O205" i="7"/>
  <c r="N205" i="7"/>
  <c r="M205" i="7"/>
  <c r="L205" i="7"/>
  <c r="K205" i="7"/>
  <c r="J205" i="7"/>
  <c r="I205" i="7"/>
  <c r="H205" i="7"/>
  <c r="G205" i="7"/>
  <c r="F205" i="7"/>
  <c r="C205" i="7" s="1"/>
  <c r="E205" i="7"/>
  <c r="D205" i="7"/>
  <c r="O204" i="7"/>
  <c r="N204" i="7"/>
  <c r="M204" i="7"/>
  <c r="L204" i="7"/>
  <c r="K204" i="7"/>
  <c r="J204" i="7"/>
  <c r="I204" i="7"/>
  <c r="H204" i="7"/>
  <c r="G204" i="7"/>
  <c r="F204" i="7"/>
  <c r="C204" i="7" s="1"/>
  <c r="E204" i="7"/>
  <c r="D204" i="7"/>
  <c r="O203" i="7"/>
  <c r="L203" i="7"/>
  <c r="I203" i="7"/>
  <c r="F203" i="7"/>
  <c r="C203" i="7" s="1"/>
  <c r="O202" i="7"/>
  <c r="L202" i="7"/>
  <c r="I202" i="7"/>
  <c r="F202" i="7"/>
  <c r="O201" i="7"/>
  <c r="L201" i="7"/>
  <c r="I201" i="7"/>
  <c r="F201" i="7"/>
  <c r="C201" i="7" s="1"/>
  <c r="O200" i="7"/>
  <c r="L200" i="7"/>
  <c r="I200" i="7"/>
  <c r="F200" i="7"/>
  <c r="O199" i="7"/>
  <c r="L199" i="7"/>
  <c r="I199" i="7"/>
  <c r="F199" i="7"/>
  <c r="O198" i="7"/>
  <c r="N198" i="7"/>
  <c r="M198" i="7"/>
  <c r="K198" i="7"/>
  <c r="J198" i="7"/>
  <c r="I198" i="7"/>
  <c r="H198" i="7"/>
  <c r="G198" i="7"/>
  <c r="F198" i="7"/>
  <c r="E198" i="7"/>
  <c r="D198" i="7"/>
  <c r="O197" i="7"/>
  <c r="L197" i="7"/>
  <c r="I197" i="7"/>
  <c r="F197" i="7"/>
  <c r="C197" i="7" s="1"/>
  <c r="O196" i="7"/>
  <c r="N196" i="7"/>
  <c r="M196" i="7"/>
  <c r="K196" i="7"/>
  <c r="J196" i="7"/>
  <c r="I196" i="7"/>
  <c r="H196" i="7"/>
  <c r="G196" i="7"/>
  <c r="F196" i="7"/>
  <c r="E196" i="7"/>
  <c r="D196" i="7"/>
  <c r="O195" i="7"/>
  <c r="N195" i="7"/>
  <c r="M195" i="7"/>
  <c r="K195" i="7"/>
  <c r="J195" i="7"/>
  <c r="I195" i="7"/>
  <c r="H195" i="7"/>
  <c r="G195" i="7"/>
  <c r="F195" i="7"/>
  <c r="E195" i="7"/>
  <c r="D195" i="7"/>
  <c r="N194" i="7"/>
  <c r="J194" i="7"/>
  <c r="H194" i="7"/>
  <c r="E194" i="7"/>
  <c r="D194" i="7"/>
  <c r="O193" i="7"/>
  <c r="L193" i="7"/>
  <c r="L192" i="7" s="1"/>
  <c r="I193" i="7"/>
  <c r="F193" i="7"/>
  <c r="C193" i="7" s="1"/>
  <c r="O192" i="7"/>
  <c r="N192" i="7"/>
  <c r="M192" i="7"/>
  <c r="K192" i="7"/>
  <c r="J192" i="7"/>
  <c r="I192" i="7"/>
  <c r="H192" i="7"/>
  <c r="G192" i="7"/>
  <c r="F192" i="7"/>
  <c r="E192" i="7"/>
  <c r="D192" i="7"/>
  <c r="O191" i="7"/>
  <c r="N191" i="7"/>
  <c r="M191" i="7"/>
  <c r="K191" i="7"/>
  <c r="J191" i="7"/>
  <c r="I191" i="7"/>
  <c r="H191" i="7"/>
  <c r="G191" i="7"/>
  <c r="F191" i="7"/>
  <c r="E191" i="7"/>
  <c r="D191" i="7"/>
  <c r="O190" i="7"/>
  <c r="L190" i="7"/>
  <c r="I190" i="7"/>
  <c r="F190" i="7"/>
  <c r="C190" i="7" s="1"/>
  <c r="O189" i="7"/>
  <c r="L189" i="7"/>
  <c r="I189" i="7"/>
  <c r="F189" i="7"/>
  <c r="C189" i="7" s="1"/>
  <c r="O188" i="7"/>
  <c r="N188" i="7"/>
  <c r="M188" i="7"/>
  <c r="L188" i="7"/>
  <c r="K188" i="7"/>
  <c r="J188" i="7"/>
  <c r="I188" i="7"/>
  <c r="H188" i="7"/>
  <c r="G188" i="7"/>
  <c r="F188" i="7"/>
  <c r="C188" i="7" s="1"/>
  <c r="E188" i="7"/>
  <c r="D188" i="7"/>
  <c r="O187" i="7"/>
  <c r="N187" i="7"/>
  <c r="M187" i="7"/>
  <c r="K187" i="7"/>
  <c r="J187" i="7"/>
  <c r="I187" i="7"/>
  <c r="H187" i="7"/>
  <c r="G187" i="7"/>
  <c r="F187" i="7"/>
  <c r="E187" i="7"/>
  <c r="D187" i="7"/>
  <c r="O186" i="7"/>
  <c r="L186" i="7"/>
  <c r="I186" i="7"/>
  <c r="F186" i="7"/>
  <c r="C186" i="7" s="1"/>
  <c r="O185" i="7"/>
  <c r="L185" i="7"/>
  <c r="L184" i="7" s="1"/>
  <c r="I185" i="7"/>
  <c r="I184" i="7" s="1"/>
  <c r="F185" i="7"/>
  <c r="O184" i="7"/>
  <c r="N184" i="7"/>
  <c r="M184" i="7"/>
  <c r="K184" i="7"/>
  <c r="J184" i="7"/>
  <c r="H184" i="7"/>
  <c r="G184" i="7"/>
  <c r="F184" i="7"/>
  <c r="E184" i="7"/>
  <c r="D184" i="7"/>
  <c r="O183" i="7"/>
  <c r="L183" i="7"/>
  <c r="I183" i="7"/>
  <c r="F183" i="7"/>
  <c r="C183" i="7" s="1"/>
  <c r="O182" i="7"/>
  <c r="L182" i="7"/>
  <c r="I182" i="7"/>
  <c r="F182" i="7"/>
  <c r="C182" i="7" s="1"/>
  <c r="O181" i="7"/>
  <c r="L181" i="7"/>
  <c r="I181" i="7"/>
  <c r="F181" i="7"/>
  <c r="O180" i="7"/>
  <c r="L180" i="7"/>
  <c r="I180" i="7"/>
  <c r="I179" i="7" s="1"/>
  <c r="F180" i="7"/>
  <c r="N179" i="7"/>
  <c r="M179" i="7"/>
  <c r="L179" i="7"/>
  <c r="K179" i="7"/>
  <c r="J179" i="7"/>
  <c r="H179" i="7"/>
  <c r="G179" i="7"/>
  <c r="E179" i="7"/>
  <c r="D179" i="7"/>
  <c r="O178" i="7"/>
  <c r="O175" i="7" s="1"/>
  <c r="L178" i="7"/>
  <c r="I178" i="7"/>
  <c r="F178" i="7"/>
  <c r="C178" i="7"/>
  <c r="O177" i="7"/>
  <c r="L177" i="7"/>
  <c r="I177" i="7"/>
  <c r="F177" i="7"/>
  <c r="C177" i="7" s="1"/>
  <c r="O176" i="7"/>
  <c r="L176" i="7"/>
  <c r="I176" i="7"/>
  <c r="F176" i="7"/>
  <c r="F175" i="7" s="1"/>
  <c r="N175" i="7"/>
  <c r="M175" i="7"/>
  <c r="L175" i="7"/>
  <c r="K175" i="7"/>
  <c r="J175" i="7"/>
  <c r="I175" i="7"/>
  <c r="H175" i="7"/>
  <c r="G175" i="7"/>
  <c r="E175" i="7"/>
  <c r="E174" i="7" s="1"/>
  <c r="E173" i="7" s="1"/>
  <c r="D175" i="7"/>
  <c r="N174" i="7"/>
  <c r="M174" i="7"/>
  <c r="M173" i="7" s="1"/>
  <c r="L174" i="7"/>
  <c r="K174" i="7"/>
  <c r="K173" i="7" s="1"/>
  <c r="J174" i="7"/>
  <c r="H174" i="7"/>
  <c r="H173" i="7" s="1"/>
  <c r="G174" i="7"/>
  <c r="D174" i="7"/>
  <c r="D173" i="7" s="1"/>
  <c r="N173" i="7"/>
  <c r="J173" i="7"/>
  <c r="G173" i="7"/>
  <c r="O172" i="7"/>
  <c r="L172" i="7"/>
  <c r="I172" i="7"/>
  <c r="F172" i="7"/>
  <c r="O171" i="7"/>
  <c r="L171" i="7"/>
  <c r="I171" i="7"/>
  <c r="F171" i="7"/>
  <c r="C171" i="7" s="1"/>
  <c r="O170" i="7"/>
  <c r="L170" i="7"/>
  <c r="I170" i="7"/>
  <c r="F170" i="7"/>
  <c r="C170" i="7" s="1"/>
  <c r="O169" i="7"/>
  <c r="L169" i="7"/>
  <c r="I169" i="7"/>
  <c r="F169" i="7"/>
  <c r="O168" i="7"/>
  <c r="L168" i="7"/>
  <c r="I168" i="7"/>
  <c r="F168" i="7"/>
  <c r="O167" i="7"/>
  <c r="L167" i="7"/>
  <c r="L166" i="7" s="1"/>
  <c r="L165" i="7" s="1"/>
  <c r="I167" i="7"/>
  <c r="F167" i="7"/>
  <c r="O166" i="7"/>
  <c r="O165" i="7" s="1"/>
  <c r="N166" i="7"/>
  <c r="M166" i="7"/>
  <c r="M165" i="7" s="1"/>
  <c r="K166" i="7"/>
  <c r="J166" i="7"/>
  <c r="J165" i="7" s="1"/>
  <c r="I166" i="7"/>
  <c r="I165" i="7" s="1"/>
  <c r="H166" i="7"/>
  <c r="G166" i="7"/>
  <c r="E166" i="7"/>
  <c r="D166" i="7"/>
  <c r="D165" i="7" s="1"/>
  <c r="D75" i="7" s="1"/>
  <c r="N165" i="7"/>
  <c r="K165" i="7"/>
  <c r="H165" i="7"/>
  <c r="G165" i="7"/>
  <c r="E165" i="7"/>
  <c r="O164" i="7"/>
  <c r="L164" i="7"/>
  <c r="I164" i="7"/>
  <c r="C164" i="7" s="1"/>
  <c r="F164" i="7"/>
  <c r="O163" i="7"/>
  <c r="L163" i="7"/>
  <c r="I163" i="7"/>
  <c r="F163" i="7"/>
  <c r="O162" i="7"/>
  <c r="L162" i="7"/>
  <c r="I162" i="7"/>
  <c r="F162" i="7"/>
  <c r="O161" i="7"/>
  <c r="L161" i="7"/>
  <c r="L160" i="7" s="1"/>
  <c r="I161" i="7"/>
  <c r="F161" i="7"/>
  <c r="F160" i="7" s="1"/>
  <c r="O160" i="7"/>
  <c r="N160" i="7"/>
  <c r="M160" i="7"/>
  <c r="K160" i="7"/>
  <c r="J160" i="7"/>
  <c r="I160" i="7"/>
  <c r="H160" i="7"/>
  <c r="G160" i="7"/>
  <c r="E160" i="7"/>
  <c r="D160" i="7"/>
  <c r="O159" i="7"/>
  <c r="L159" i="7"/>
  <c r="I159" i="7"/>
  <c r="F159" i="7"/>
  <c r="O158" i="7"/>
  <c r="L158" i="7"/>
  <c r="I158" i="7"/>
  <c r="F158" i="7"/>
  <c r="O157" i="7"/>
  <c r="L157" i="7"/>
  <c r="I157" i="7"/>
  <c r="F157" i="7"/>
  <c r="O156" i="7"/>
  <c r="L156" i="7"/>
  <c r="I156" i="7"/>
  <c r="C156" i="7" s="1"/>
  <c r="F156" i="7"/>
  <c r="O155" i="7"/>
  <c r="L155" i="7"/>
  <c r="I155" i="7"/>
  <c r="F155" i="7"/>
  <c r="C155" i="7" s="1"/>
  <c r="O154" i="7"/>
  <c r="L154" i="7"/>
  <c r="I154" i="7"/>
  <c r="F154" i="7"/>
  <c r="C154" i="7" s="1"/>
  <c r="O153" i="7"/>
  <c r="L153" i="7"/>
  <c r="I153" i="7"/>
  <c r="F153" i="7"/>
  <c r="C153" i="7" s="1"/>
  <c r="O152" i="7"/>
  <c r="L152" i="7"/>
  <c r="I152" i="7"/>
  <c r="F152" i="7"/>
  <c r="C152" i="7" s="1"/>
  <c r="O151" i="7"/>
  <c r="N151" i="7"/>
  <c r="M151" i="7"/>
  <c r="L151" i="7"/>
  <c r="K151" i="7"/>
  <c r="J151" i="7"/>
  <c r="I151" i="7"/>
  <c r="H151" i="7"/>
  <c r="G151" i="7"/>
  <c r="F151" i="7"/>
  <c r="E151" i="7"/>
  <c r="D151" i="7"/>
  <c r="O150" i="7"/>
  <c r="L150" i="7"/>
  <c r="I150" i="7"/>
  <c r="F150" i="7"/>
  <c r="C150" i="7" s="1"/>
  <c r="O149" i="7"/>
  <c r="L149" i="7"/>
  <c r="I149" i="7"/>
  <c r="F149" i="7"/>
  <c r="O148" i="7"/>
  <c r="L148" i="7"/>
  <c r="I148" i="7"/>
  <c r="C148" i="7" s="1"/>
  <c r="F148" i="7"/>
  <c r="O147" i="7"/>
  <c r="L147" i="7"/>
  <c r="I147" i="7"/>
  <c r="F147" i="7"/>
  <c r="O146" i="7"/>
  <c r="L146" i="7"/>
  <c r="I146" i="7"/>
  <c r="C146" i="7" s="1"/>
  <c r="F146" i="7"/>
  <c r="O145" i="7"/>
  <c r="L145" i="7"/>
  <c r="L144" i="7" s="1"/>
  <c r="I145" i="7"/>
  <c r="F145" i="7"/>
  <c r="C145" i="7" s="1"/>
  <c r="O144" i="7"/>
  <c r="N144" i="7"/>
  <c r="M144" i="7"/>
  <c r="K144" i="7"/>
  <c r="J144" i="7"/>
  <c r="I144" i="7"/>
  <c r="H144" i="7"/>
  <c r="G144" i="7"/>
  <c r="F144" i="7"/>
  <c r="E144" i="7"/>
  <c r="D144" i="7"/>
  <c r="O143" i="7"/>
  <c r="L143" i="7"/>
  <c r="I143" i="7"/>
  <c r="F143" i="7"/>
  <c r="O142" i="7"/>
  <c r="L142" i="7"/>
  <c r="L141" i="7" s="1"/>
  <c r="I142" i="7"/>
  <c r="F142" i="7"/>
  <c r="O141" i="7"/>
  <c r="N141" i="7"/>
  <c r="M141" i="7"/>
  <c r="K141" i="7"/>
  <c r="J141" i="7"/>
  <c r="I141" i="7"/>
  <c r="H141" i="7"/>
  <c r="G141" i="7"/>
  <c r="F141" i="7"/>
  <c r="E141" i="7"/>
  <c r="D141" i="7"/>
  <c r="O140" i="7"/>
  <c r="L140" i="7"/>
  <c r="I140" i="7"/>
  <c r="F140" i="7"/>
  <c r="C140" i="7"/>
  <c r="O139" i="7"/>
  <c r="L139" i="7"/>
  <c r="I139" i="7"/>
  <c r="F139" i="7"/>
  <c r="C139" i="7" s="1"/>
  <c r="O138" i="7"/>
  <c r="O136" i="7" s="1"/>
  <c r="L138" i="7"/>
  <c r="I138" i="7"/>
  <c r="I136" i="7" s="1"/>
  <c r="F138" i="7"/>
  <c r="O137" i="7"/>
  <c r="L137" i="7"/>
  <c r="I137" i="7"/>
  <c r="F137" i="7"/>
  <c r="N136" i="7"/>
  <c r="M136" i="7"/>
  <c r="L136" i="7"/>
  <c r="K136" i="7"/>
  <c r="J136" i="7"/>
  <c r="H136" i="7"/>
  <c r="G136" i="7"/>
  <c r="F136" i="7"/>
  <c r="C136" i="7" s="1"/>
  <c r="E136" i="7"/>
  <c r="D136" i="7"/>
  <c r="O135" i="7"/>
  <c r="L135" i="7"/>
  <c r="I135" i="7"/>
  <c r="F135" i="7"/>
  <c r="O134" i="7"/>
  <c r="O131" i="7" s="1"/>
  <c r="O130" i="7" s="1"/>
  <c r="L134" i="7"/>
  <c r="I134" i="7"/>
  <c r="I131" i="7" s="1"/>
  <c r="I130" i="7" s="1"/>
  <c r="F134" i="7"/>
  <c r="C134" i="7"/>
  <c r="O133" i="7"/>
  <c r="L133" i="7"/>
  <c r="I133" i="7"/>
  <c r="F133" i="7"/>
  <c r="C133" i="7" s="1"/>
  <c r="O132" i="7"/>
  <c r="L132" i="7"/>
  <c r="I132" i="7"/>
  <c r="F132" i="7"/>
  <c r="C132" i="7" s="1"/>
  <c r="N131" i="7"/>
  <c r="M131" i="7"/>
  <c r="L131" i="7"/>
  <c r="K131" i="7"/>
  <c r="J131" i="7"/>
  <c r="H131" i="7"/>
  <c r="G131" i="7"/>
  <c r="E131" i="7"/>
  <c r="D131" i="7"/>
  <c r="N130" i="7"/>
  <c r="M130" i="7"/>
  <c r="K130" i="7"/>
  <c r="J130" i="7"/>
  <c r="H130" i="7"/>
  <c r="G130" i="7"/>
  <c r="E130" i="7"/>
  <c r="D130" i="7"/>
  <c r="O129" i="7"/>
  <c r="L129" i="7"/>
  <c r="L128" i="7" s="1"/>
  <c r="I129" i="7"/>
  <c r="F129" i="7"/>
  <c r="C129" i="7" s="1"/>
  <c r="O128" i="7"/>
  <c r="N128" i="7"/>
  <c r="M128" i="7"/>
  <c r="K128" i="7"/>
  <c r="J128" i="7"/>
  <c r="I128" i="7"/>
  <c r="H128" i="7"/>
  <c r="G128" i="7"/>
  <c r="E128" i="7"/>
  <c r="D128" i="7"/>
  <c r="O127" i="7"/>
  <c r="L127" i="7"/>
  <c r="I127" i="7"/>
  <c r="F127" i="7"/>
  <c r="O126" i="7"/>
  <c r="L126" i="7"/>
  <c r="I126" i="7"/>
  <c r="F126" i="7"/>
  <c r="O125" i="7"/>
  <c r="L125" i="7"/>
  <c r="I125" i="7"/>
  <c r="F125" i="7"/>
  <c r="O124" i="7"/>
  <c r="L124" i="7"/>
  <c r="L122" i="7" s="1"/>
  <c r="I124" i="7"/>
  <c r="F124" i="7"/>
  <c r="C124" i="7" s="1"/>
  <c r="O123" i="7"/>
  <c r="L123" i="7"/>
  <c r="I123" i="7"/>
  <c r="F123" i="7"/>
  <c r="O122" i="7"/>
  <c r="N122" i="7"/>
  <c r="M122" i="7"/>
  <c r="K122" i="7"/>
  <c r="J122" i="7"/>
  <c r="I122" i="7"/>
  <c r="H122" i="7"/>
  <c r="G122" i="7"/>
  <c r="E122" i="7"/>
  <c r="D122" i="7"/>
  <c r="O121" i="7"/>
  <c r="L121" i="7"/>
  <c r="I121" i="7"/>
  <c r="F121" i="7"/>
  <c r="O120" i="7"/>
  <c r="L120" i="7"/>
  <c r="I120" i="7"/>
  <c r="F120" i="7"/>
  <c r="C120" i="7"/>
  <c r="O119" i="7"/>
  <c r="L119" i="7"/>
  <c r="I119" i="7"/>
  <c r="F119" i="7"/>
  <c r="C119" i="7" s="1"/>
  <c r="O118" i="7"/>
  <c r="L118" i="7"/>
  <c r="I118" i="7"/>
  <c r="F118" i="7"/>
  <c r="O117" i="7"/>
  <c r="L117" i="7"/>
  <c r="I117" i="7"/>
  <c r="F117" i="7"/>
  <c r="F116" i="7" s="1"/>
  <c r="O116" i="7"/>
  <c r="N116" i="7"/>
  <c r="M116" i="7"/>
  <c r="L116" i="7"/>
  <c r="K116" i="7"/>
  <c r="J116" i="7"/>
  <c r="H116" i="7"/>
  <c r="G116" i="7"/>
  <c r="E116" i="7"/>
  <c r="D116" i="7"/>
  <c r="O115" i="7"/>
  <c r="O112" i="7" s="1"/>
  <c r="L115" i="7"/>
  <c r="I115" i="7"/>
  <c r="F115" i="7"/>
  <c r="C115" i="7"/>
  <c r="O114" i="7"/>
  <c r="L114" i="7"/>
  <c r="I114" i="7"/>
  <c r="F114" i="7"/>
  <c r="C114" i="7" s="1"/>
  <c r="O113" i="7"/>
  <c r="L113" i="7"/>
  <c r="I113" i="7"/>
  <c r="I112" i="7" s="1"/>
  <c r="F113" i="7"/>
  <c r="C113" i="7" s="1"/>
  <c r="N112" i="7"/>
  <c r="M112" i="7"/>
  <c r="L112" i="7"/>
  <c r="K112" i="7"/>
  <c r="J112" i="7"/>
  <c r="H112" i="7"/>
  <c r="G112" i="7"/>
  <c r="F112" i="7"/>
  <c r="C112" i="7" s="1"/>
  <c r="E112" i="7"/>
  <c r="D112" i="7"/>
  <c r="O111" i="7"/>
  <c r="L111" i="7"/>
  <c r="C111" i="7" s="1"/>
  <c r="I111" i="7"/>
  <c r="F111" i="7"/>
  <c r="O110" i="7"/>
  <c r="L110" i="7"/>
  <c r="I110" i="7"/>
  <c r="F110" i="7"/>
  <c r="O109" i="7"/>
  <c r="L109" i="7"/>
  <c r="I109" i="7"/>
  <c r="F109" i="7"/>
  <c r="O108" i="7"/>
  <c r="L108" i="7"/>
  <c r="I108" i="7"/>
  <c r="F108" i="7"/>
  <c r="O107" i="7"/>
  <c r="L107" i="7"/>
  <c r="I107" i="7"/>
  <c r="F107" i="7"/>
  <c r="C107" i="7" s="1"/>
  <c r="O106" i="7"/>
  <c r="L106" i="7"/>
  <c r="I106" i="7"/>
  <c r="F106" i="7"/>
  <c r="C106" i="7" s="1"/>
  <c r="O105" i="7"/>
  <c r="L105" i="7"/>
  <c r="I105" i="7"/>
  <c r="F105" i="7"/>
  <c r="C105" i="7" s="1"/>
  <c r="O104" i="7"/>
  <c r="L104" i="7"/>
  <c r="I104" i="7"/>
  <c r="F104" i="7"/>
  <c r="C104" i="7" s="1"/>
  <c r="O103" i="7"/>
  <c r="N103" i="7"/>
  <c r="M103" i="7"/>
  <c r="L103" i="7"/>
  <c r="K103" i="7"/>
  <c r="J103" i="7"/>
  <c r="I103" i="7"/>
  <c r="H103" i="7"/>
  <c r="G103" i="7"/>
  <c r="E103" i="7"/>
  <c r="D103" i="7"/>
  <c r="O102" i="7"/>
  <c r="L102" i="7"/>
  <c r="I102" i="7"/>
  <c r="F102" i="7"/>
  <c r="C102" i="7" s="1"/>
  <c r="O101" i="7"/>
  <c r="L101" i="7"/>
  <c r="I101" i="7"/>
  <c r="F101" i="7"/>
  <c r="O100" i="7"/>
  <c r="L100" i="7"/>
  <c r="I100" i="7"/>
  <c r="F100" i="7"/>
  <c r="C100" i="7" s="1"/>
  <c r="O99" i="7"/>
  <c r="L99" i="7"/>
  <c r="I99" i="7"/>
  <c r="F99" i="7"/>
  <c r="C99" i="7"/>
  <c r="O98" i="7"/>
  <c r="L98" i="7"/>
  <c r="I98" i="7"/>
  <c r="F98" i="7"/>
  <c r="C98" i="7" s="1"/>
  <c r="O97" i="7"/>
  <c r="L97" i="7"/>
  <c r="I97" i="7"/>
  <c r="F97" i="7"/>
  <c r="C97" i="7" s="1"/>
  <c r="O96" i="7"/>
  <c r="L96" i="7"/>
  <c r="L95" i="7" s="1"/>
  <c r="I96" i="7"/>
  <c r="F96" i="7"/>
  <c r="C96" i="7" s="1"/>
  <c r="O95" i="7"/>
  <c r="N95" i="7"/>
  <c r="M95" i="7"/>
  <c r="K95" i="7"/>
  <c r="J95" i="7"/>
  <c r="I95" i="7"/>
  <c r="H95" i="7"/>
  <c r="G95" i="7"/>
  <c r="E95" i="7"/>
  <c r="D95" i="7"/>
  <c r="O94" i="7"/>
  <c r="L94" i="7"/>
  <c r="I94" i="7"/>
  <c r="F94" i="7"/>
  <c r="O93" i="7"/>
  <c r="L93" i="7"/>
  <c r="I93" i="7"/>
  <c r="F93" i="7"/>
  <c r="O92" i="7"/>
  <c r="L92" i="7"/>
  <c r="L89" i="7" s="1"/>
  <c r="I92" i="7"/>
  <c r="F92" i="7"/>
  <c r="C92" i="7" s="1"/>
  <c r="O91" i="7"/>
  <c r="L91" i="7"/>
  <c r="I91" i="7"/>
  <c r="F91" i="7"/>
  <c r="O90" i="7"/>
  <c r="L90" i="7"/>
  <c r="I90" i="7"/>
  <c r="F90" i="7"/>
  <c r="O89" i="7"/>
  <c r="N89" i="7"/>
  <c r="M89" i="7"/>
  <c r="K89" i="7"/>
  <c r="J89" i="7"/>
  <c r="I89" i="7"/>
  <c r="H89" i="7"/>
  <c r="G89" i="7"/>
  <c r="F89" i="7"/>
  <c r="E89" i="7"/>
  <c r="D89" i="7"/>
  <c r="O88" i="7"/>
  <c r="L88" i="7"/>
  <c r="I88" i="7"/>
  <c r="F88" i="7"/>
  <c r="C88" i="7"/>
  <c r="O87" i="7"/>
  <c r="L87" i="7"/>
  <c r="I87" i="7"/>
  <c r="F87" i="7"/>
  <c r="C87" i="7" s="1"/>
  <c r="O86" i="7"/>
  <c r="L86" i="7"/>
  <c r="I86" i="7"/>
  <c r="F86" i="7"/>
  <c r="C86" i="7" s="1"/>
  <c r="O85" i="7"/>
  <c r="L85" i="7"/>
  <c r="I85" i="7"/>
  <c r="F85" i="7"/>
  <c r="C85" i="7" s="1"/>
  <c r="O84" i="7"/>
  <c r="N84" i="7"/>
  <c r="M84" i="7"/>
  <c r="L84" i="7"/>
  <c r="K84" i="7"/>
  <c r="J84" i="7"/>
  <c r="I84" i="7"/>
  <c r="H84" i="7"/>
  <c r="G84" i="7"/>
  <c r="E84" i="7"/>
  <c r="D84" i="7"/>
  <c r="N83" i="7"/>
  <c r="M83" i="7"/>
  <c r="K83" i="7"/>
  <c r="J83" i="7"/>
  <c r="H83" i="7"/>
  <c r="G83" i="7"/>
  <c r="E83" i="7"/>
  <c r="D83" i="7"/>
  <c r="O82" i="7"/>
  <c r="L82" i="7"/>
  <c r="I82" i="7"/>
  <c r="F82" i="7"/>
  <c r="O81" i="7"/>
  <c r="L81" i="7"/>
  <c r="L80" i="7" s="1"/>
  <c r="I81" i="7"/>
  <c r="F81" i="7"/>
  <c r="O80" i="7"/>
  <c r="N80" i="7"/>
  <c r="M80" i="7"/>
  <c r="K80" i="7"/>
  <c r="J80" i="7"/>
  <c r="H80" i="7"/>
  <c r="G80" i="7"/>
  <c r="F80" i="7"/>
  <c r="E80" i="7"/>
  <c r="D80" i="7"/>
  <c r="O79" i="7"/>
  <c r="L79" i="7"/>
  <c r="I79" i="7"/>
  <c r="F79" i="7"/>
  <c r="O78" i="7"/>
  <c r="L78" i="7"/>
  <c r="I78" i="7"/>
  <c r="F78" i="7"/>
  <c r="O77" i="7"/>
  <c r="N77" i="7"/>
  <c r="M77" i="7"/>
  <c r="L77" i="7"/>
  <c r="K77" i="7"/>
  <c r="J77" i="7"/>
  <c r="I77" i="7"/>
  <c r="H77" i="7"/>
  <c r="G77" i="7"/>
  <c r="F77" i="7"/>
  <c r="C77" i="7" s="1"/>
  <c r="E77" i="7"/>
  <c r="E76" i="7" s="1"/>
  <c r="E75" i="7" s="1"/>
  <c r="D77" i="7"/>
  <c r="O76" i="7"/>
  <c r="N76" i="7"/>
  <c r="N75" i="7" s="1"/>
  <c r="M76" i="7"/>
  <c r="K76" i="7"/>
  <c r="J76" i="7"/>
  <c r="H76" i="7"/>
  <c r="G76" i="7"/>
  <c r="G75" i="7" s="1"/>
  <c r="F76" i="7"/>
  <c r="D76" i="7"/>
  <c r="K75" i="7"/>
  <c r="H75" i="7"/>
  <c r="O74" i="7"/>
  <c r="L74" i="7"/>
  <c r="I74" i="7"/>
  <c r="F74" i="7"/>
  <c r="C74" i="7" s="1"/>
  <c r="O73" i="7"/>
  <c r="L73" i="7"/>
  <c r="I73" i="7"/>
  <c r="F73" i="7"/>
  <c r="D73" i="7"/>
  <c r="O72" i="7"/>
  <c r="O69" i="7" s="1"/>
  <c r="L72" i="7"/>
  <c r="I72" i="7"/>
  <c r="F72" i="7"/>
  <c r="C72" i="7"/>
  <c r="O71" i="7"/>
  <c r="L71" i="7"/>
  <c r="I71" i="7"/>
  <c r="F71" i="7"/>
  <c r="C71" i="7" s="1"/>
  <c r="O70" i="7"/>
  <c r="L70" i="7"/>
  <c r="I70" i="7"/>
  <c r="I69" i="7" s="1"/>
  <c r="F70" i="7"/>
  <c r="C70" i="7" s="1"/>
  <c r="N69" i="7"/>
  <c r="N67" i="7" s="1"/>
  <c r="M69" i="7"/>
  <c r="L69" i="7"/>
  <c r="K69" i="7"/>
  <c r="K67" i="7" s="1"/>
  <c r="J69" i="7"/>
  <c r="J67" i="7" s="1"/>
  <c r="H69" i="7"/>
  <c r="G69" i="7"/>
  <c r="F69" i="7"/>
  <c r="E69" i="7"/>
  <c r="D69" i="7"/>
  <c r="O68" i="7"/>
  <c r="O67" i="7" s="1"/>
  <c r="L68" i="7"/>
  <c r="I68" i="7"/>
  <c r="D68" i="7"/>
  <c r="D67" i="7" s="1"/>
  <c r="M67" i="7"/>
  <c r="L67" i="7"/>
  <c r="H67" i="7"/>
  <c r="G67" i="7"/>
  <c r="E67" i="7"/>
  <c r="O66" i="7"/>
  <c r="L66" i="7"/>
  <c r="I66" i="7"/>
  <c r="F66" i="7"/>
  <c r="O65" i="7"/>
  <c r="L65" i="7"/>
  <c r="I65" i="7"/>
  <c r="F65" i="7"/>
  <c r="C65" i="7" s="1"/>
  <c r="O64" i="7"/>
  <c r="L64" i="7"/>
  <c r="I64" i="7"/>
  <c r="F64" i="7"/>
  <c r="O63" i="7"/>
  <c r="L63" i="7"/>
  <c r="I63" i="7"/>
  <c r="C63" i="7" s="1"/>
  <c r="F63" i="7"/>
  <c r="O62" i="7"/>
  <c r="L62" i="7"/>
  <c r="I62" i="7"/>
  <c r="F62" i="7"/>
  <c r="O61" i="7"/>
  <c r="L61" i="7"/>
  <c r="I61" i="7"/>
  <c r="F61" i="7"/>
  <c r="C61" i="7" s="1"/>
  <c r="O60" i="7"/>
  <c r="L60" i="7"/>
  <c r="I60" i="7"/>
  <c r="F60" i="7"/>
  <c r="O59" i="7"/>
  <c r="L59" i="7"/>
  <c r="I59" i="7"/>
  <c r="I58" i="7" s="1"/>
  <c r="F59" i="7"/>
  <c r="N58" i="7"/>
  <c r="M58" i="7"/>
  <c r="K58" i="7"/>
  <c r="J58" i="7"/>
  <c r="H58" i="7"/>
  <c r="G58" i="7"/>
  <c r="F58" i="7"/>
  <c r="E58" i="7"/>
  <c r="D58" i="7"/>
  <c r="O57" i="7"/>
  <c r="L57" i="7"/>
  <c r="I57" i="7"/>
  <c r="D57" i="7"/>
  <c r="F57" i="7" s="1"/>
  <c r="C57" i="7" s="1"/>
  <c r="O56" i="7"/>
  <c r="L56" i="7"/>
  <c r="L55" i="7" s="1"/>
  <c r="I56" i="7"/>
  <c r="F56" i="7"/>
  <c r="N55" i="7"/>
  <c r="N54" i="7" s="1"/>
  <c r="N53" i="7" s="1"/>
  <c r="N52" i="7" s="1"/>
  <c r="N51" i="7" s="1"/>
  <c r="N50" i="7" s="1"/>
  <c r="M55" i="7"/>
  <c r="K55" i="7"/>
  <c r="J55" i="7"/>
  <c r="H55" i="7"/>
  <c r="H54" i="7" s="1"/>
  <c r="H53" i="7" s="1"/>
  <c r="H52" i="7" s="1"/>
  <c r="H51" i="7" s="1"/>
  <c r="G55" i="7"/>
  <c r="F55" i="7"/>
  <c r="E55" i="7"/>
  <c r="E54" i="7" s="1"/>
  <c r="E53" i="7" s="1"/>
  <c r="M54" i="7"/>
  <c r="M53" i="7" s="1"/>
  <c r="K54" i="7"/>
  <c r="J54" i="7"/>
  <c r="J53" i="7" s="1"/>
  <c r="G54" i="7"/>
  <c r="F54" i="7"/>
  <c r="G53" i="7"/>
  <c r="O47" i="7"/>
  <c r="C47" i="7" s="1"/>
  <c r="O46" i="7"/>
  <c r="C46" i="7"/>
  <c r="O45" i="7"/>
  <c r="N45" i="7"/>
  <c r="M45" i="7"/>
  <c r="L44" i="7"/>
  <c r="I44" i="7"/>
  <c r="F44" i="7"/>
  <c r="K43" i="7"/>
  <c r="J43" i="7"/>
  <c r="I43" i="7"/>
  <c r="H43" i="7"/>
  <c r="G43" i="7"/>
  <c r="F43" i="7"/>
  <c r="E43" i="7"/>
  <c r="D43" i="7"/>
  <c r="F42" i="7"/>
  <c r="C42" i="7"/>
  <c r="F41" i="7"/>
  <c r="C41" i="7" s="1"/>
  <c r="E41" i="7"/>
  <c r="D41" i="7"/>
  <c r="L40" i="7"/>
  <c r="C40" i="7" s="1"/>
  <c r="L39" i="7"/>
  <c r="C39" i="7"/>
  <c r="L38" i="7"/>
  <c r="C38" i="7" s="1"/>
  <c r="L37" i="7"/>
  <c r="C37" i="7" s="1"/>
  <c r="K36" i="7"/>
  <c r="J36" i="7"/>
  <c r="L35" i="7"/>
  <c r="C35" i="7" s="1"/>
  <c r="L34" i="7"/>
  <c r="L33" i="7" s="1"/>
  <c r="C33" i="7" s="1"/>
  <c r="C34" i="7"/>
  <c r="K33" i="7"/>
  <c r="J33" i="7"/>
  <c r="L32" i="7"/>
  <c r="L31" i="7" s="1"/>
  <c r="K31" i="7"/>
  <c r="J31" i="7"/>
  <c r="L30" i="7"/>
  <c r="C30" i="7" s="1"/>
  <c r="L29" i="7"/>
  <c r="C29" i="7" s="1"/>
  <c r="L28" i="7"/>
  <c r="C28" i="7" s="1"/>
  <c r="K27" i="7"/>
  <c r="K26" i="7" s="1"/>
  <c r="K20" i="7" s="1"/>
  <c r="J27" i="7"/>
  <c r="J26" i="7" s="1"/>
  <c r="J20" i="7" s="1"/>
  <c r="F25" i="7"/>
  <c r="C25" i="7" s="1"/>
  <c r="I24" i="7"/>
  <c r="D24" i="7"/>
  <c r="F24" i="7" s="1"/>
  <c r="O23" i="7"/>
  <c r="L23" i="7"/>
  <c r="I23" i="7"/>
  <c r="C23" i="7" s="1"/>
  <c r="F23" i="7"/>
  <c r="O22" i="7"/>
  <c r="L22" i="7"/>
  <c r="L21" i="7" s="1"/>
  <c r="L289" i="7" s="1"/>
  <c r="L288" i="7" s="1"/>
  <c r="I22" i="7"/>
  <c r="F22" i="7"/>
  <c r="N21" i="7"/>
  <c r="N289" i="7" s="1"/>
  <c r="N288" i="7" s="1"/>
  <c r="M21" i="7"/>
  <c r="M289" i="7" s="1"/>
  <c r="M288" i="7" s="1"/>
  <c r="K21" i="7"/>
  <c r="K289" i="7" s="1"/>
  <c r="K288" i="7" s="1"/>
  <c r="J21" i="7"/>
  <c r="J289" i="7" s="1"/>
  <c r="J288" i="7" s="1"/>
  <c r="I21" i="7"/>
  <c r="I289" i="7" s="1"/>
  <c r="I288" i="7" s="1"/>
  <c r="H21" i="7"/>
  <c r="H289" i="7" s="1"/>
  <c r="H288" i="7" s="1"/>
  <c r="G21" i="7"/>
  <c r="G289" i="7" s="1"/>
  <c r="G288" i="7" s="1"/>
  <c r="F21" i="7"/>
  <c r="F289" i="7" s="1"/>
  <c r="E21" i="7"/>
  <c r="E289" i="7" s="1"/>
  <c r="E288" i="7" s="1"/>
  <c r="D21" i="7"/>
  <c r="D289" i="7" s="1"/>
  <c r="D288" i="7" s="1"/>
  <c r="N20" i="7"/>
  <c r="M20" i="7"/>
  <c r="I20" i="7"/>
  <c r="H20" i="7"/>
  <c r="G20" i="7"/>
  <c r="D20" i="7"/>
  <c r="O298" i="6"/>
  <c r="L298" i="6"/>
  <c r="C298" i="6" s="1"/>
  <c r="I298" i="6"/>
  <c r="F298" i="6"/>
  <c r="O297" i="6"/>
  <c r="L297" i="6"/>
  <c r="I297" i="6"/>
  <c r="F297" i="6"/>
  <c r="O296" i="6"/>
  <c r="L296" i="6"/>
  <c r="I296" i="6"/>
  <c r="F296" i="6"/>
  <c r="C296" i="6" s="1"/>
  <c r="O295" i="6"/>
  <c r="L295" i="6"/>
  <c r="I295" i="6"/>
  <c r="F295" i="6"/>
  <c r="C295" i="6" s="1"/>
  <c r="O294" i="6"/>
  <c r="L294" i="6"/>
  <c r="I294" i="6"/>
  <c r="F294" i="6"/>
  <c r="C294" i="6" s="1"/>
  <c r="O293" i="6"/>
  <c r="L293" i="6"/>
  <c r="I293" i="6"/>
  <c r="F293" i="6"/>
  <c r="O292" i="6"/>
  <c r="L292" i="6"/>
  <c r="I292" i="6"/>
  <c r="F292" i="6"/>
  <c r="O291" i="6"/>
  <c r="L291" i="6"/>
  <c r="I291" i="6"/>
  <c r="F291" i="6"/>
  <c r="C291" i="6" s="1"/>
  <c r="O290" i="6"/>
  <c r="N290" i="6"/>
  <c r="M290" i="6"/>
  <c r="L290" i="6"/>
  <c r="K290" i="6"/>
  <c r="J290" i="6"/>
  <c r="I290" i="6"/>
  <c r="H290" i="6"/>
  <c r="G290" i="6"/>
  <c r="F290" i="6"/>
  <c r="E290" i="6"/>
  <c r="D290" i="6"/>
  <c r="C290" i="6"/>
  <c r="O285" i="6"/>
  <c r="L285" i="6"/>
  <c r="I285" i="6"/>
  <c r="F285" i="6"/>
  <c r="O284" i="6"/>
  <c r="L284" i="6"/>
  <c r="L283" i="6" s="1"/>
  <c r="I284" i="6"/>
  <c r="I283" i="6" s="1"/>
  <c r="F284" i="6"/>
  <c r="C284" i="6" s="1"/>
  <c r="O283" i="6"/>
  <c r="N283" i="6"/>
  <c r="M283" i="6"/>
  <c r="K283" i="6"/>
  <c r="J283" i="6"/>
  <c r="H283" i="6"/>
  <c r="G283" i="6"/>
  <c r="F283" i="6"/>
  <c r="C283" i="6" s="1"/>
  <c r="E283" i="6"/>
  <c r="D283" i="6"/>
  <c r="O282" i="6"/>
  <c r="L282" i="6"/>
  <c r="I282" i="6"/>
  <c r="F282" i="6"/>
  <c r="O281" i="6"/>
  <c r="N281" i="6"/>
  <c r="M281" i="6"/>
  <c r="L281" i="6"/>
  <c r="K281" i="6"/>
  <c r="J281" i="6"/>
  <c r="I281" i="6"/>
  <c r="H281" i="6"/>
  <c r="G281" i="6"/>
  <c r="F281" i="6"/>
  <c r="C281" i="6" s="1"/>
  <c r="E281" i="6"/>
  <c r="D281" i="6"/>
  <c r="O280" i="6"/>
  <c r="L280" i="6"/>
  <c r="C280" i="6" s="1"/>
  <c r="I280" i="6"/>
  <c r="F280" i="6"/>
  <c r="O279" i="6"/>
  <c r="L279" i="6"/>
  <c r="C279" i="6" s="1"/>
  <c r="I279" i="6"/>
  <c r="F279" i="6"/>
  <c r="O278" i="6"/>
  <c r="L278" i="6"/>
  <c r="I278" i="6"/>
  <c r="F278" i="6"/>
  <c r="O277" i="6"/>
  <c r="L277" i="6"/>
  <c r="I277" i="6"/>
  <c r="F277" i="6"/>
  <c r="C277" i="6" s="1"/>
  <c r="O276" i="6"/>
  <c r="N276" i="6"/>
  <c r="M276" i="6"/>
  <c r="L276" i="6"/>
  <c r="K276" i="6"/>
  <c r="J276" i="6"/>
  <c r="I276" i="6"/>
  <c r="H276" i="6"/>
  <c r="G276" i="6"/>
  <c r="E276" i="6"/>
  <c r="D276" i="6"/>
  <c r="O275" i="6"/>
  <c r="L275" i="6"/>
  <c r="I275" i="6"/>
  <c r="F275" i="6"/>
  <c r="C275" i="6" s="1"/>
  <c r="O274" i="6"/>
  <c r="L274" i="6"/>
  <c r="I274" i="6"/>
  <c r="F274" i="6"/>
  <c r="O273" i="6"/>
  <c r="L273" i="6"/>
  <c r="L272" i="6" s="1"/>
  <c r="I273" i="6"/>
  <c r="F273" i="6"/>
  <c r="C273" i="6" s="1"/>
  <c r="O272" i="6"/>
  <c r="N272" i="6"/>
  <c r="M272" i="6"/>
  <c r="K272" i="6"/>
  <c r="J272" i="6"/>
  <c r="I272" i="6"/>
  <c r="H272" i="6"/>
  <c r="G272" i="6"/>
  <c r="F272" i="6"/>
  <c r="C272" i="6" s="1"/>
  <c r="E272" i="6"/>
  <c r="D272" i="6"/>
  <c r="O271" i="6"/>
  <c r="L271" i="6"/>
  <c r="L270" i="6" s="1"/>
  <c r="L269" i="6" s="1"/>
  <c r="I271" i="6"/>
  <c r="F271" i="6"/>
  <c r="O270" i="6"/>
  <c r="N270" i="6"/>
  <c r="M270" i="6"/>
  <c r="K270" i="6"/>
  <c r="J270" i="6"/>
  <c r="I270" i="6"/>
  <c r="H270" i="6"/>
  <c r="G270" i="6"/>
  <c r="E270" i="6"/>
  <c r="D270" i="6"/>
  <c r="O269" i="6"/>
  <c r="N269" i="6"/>
  <c r="M269" i="6"/>
  <c r="K269" i="6"/>
  <c r="J269" i="6"/>
  <c r="I269" i="6"/>
  <c r="H269" i="6"/>
  <c r="G269" i="6"/>
  <c r="E269" i="6"/>
  <c r="D269" i="6"/>
  <c r="O268" i="6"/>
  <c r="L268" i="6"/>
  <c r="I268" i="6"/>
  <c r="F268" i="6"/>
  <c r="C268" i="6" s="1"/>
  <c r="O267" i="6"/>
  <c r="L267" i="6"/>
  <c r="I267" i="6"/>
  <c r="F267" i="6"/>
  <c r="C267" i="6" s="1"/>
  <c r="O266" i="6"/>
  <c r="L266" i="6"/>
  <c r="I266" i="6"/>
  <c r="F266" i="6"/>
  <c r="C266" i="6" s="1"/>
  <c r="O265" i="6"/>
  <c r="L265" i="6"/>
  <c r="I265" i="6"/>
  <c r="F265" i="6"/>
  <c r="O264" i="6"/>
  <c r="N264" i="6"/>
  <c r="M264" i="6"/>
  <c r="L264" i="6"/>
  <c r="K264" i="6"/>
  <c r="J264" i="6"/>
  <c r="I264" i="6"/>
  <c r="H264" i="6"/>
  <c r="G264" i="6"/>
  <c r="F264" i="6"/>
  <c r="C264" i="6" s="1"/>
  <c r="E264" i="6"/>
  <c r="D264" i="6"/>
  <c r="O263" i="6"/>
  <c r="L263" i="6"/>
  <c r="I263" i="6"/>
  <c r="F263" i="6"/>
  <c r="C263" i="6"/>
  <c r="O262" i="6"/>
  <c r="L262" i="6"/>
  <c r="I262" i="6"/>
  <c r="F262" i="6"/>
  <c r="C262" i="6" s="1"/>
  <c r="O261" i="6"/>
  <c r="L261" i="6"/>
  <c r="I261" i="6"/>
  <c r="F261" i="6"/>
  <c r="C261" i="6" s="1"/>
  <c r="O260" i="6"/>
  <c r="N260" i="6"/>
  <c r="M260" i="6"/>
  <c r="L260" i="6"/>
  <c r="K260" i="6"/>
  <c r="J260" i="6"/>
  <c r="I260" i="6"/>
  <c r="H260" i="6"/>
  <c r="G260" i="6"/>
  <c r="F260" i="6"/>
  <c r="E260" i="6"/>
  <c r="D260" i="6"/>
  <c r="C260" i="6"/>
  <c r="O259" i="6"/>
  <c r="N259" i="6"/>
  <c r="M259" i="6"/>
  <c r="L259" i="6"/>
  <c r="K259" i="6"/>
  <c r="J259" i="6"/>
  <c r="I259" i="6"/>
  <c r="C259" i="6" s="1"/>
  <c r="H259" i="6"/>
  <c r="G259" i="6"/>
  <c r="F259" i="6"/>
  <c r="E259" i="6"/>
  <c r="D259" i="6"/>
  <c r="O258" i="6"/>
  <c r="L258" i="6"/>
  <c r="I258" i="6"/>
  <c r="F258" i="6"/>
  <c r="C258" i="6" s="1"/>
  <c r="O257" i="6"/>
  <c r="L257" i="6"/>
  <c r="I257" i="6"/>
  <c r="F257" i="6"/>
  <c r="C257" i="6" s="1"/>
  <c r="O256" i="6"/>
  <c r="L256" i="6"/>
  <c r="I256" i="6"/>
  <c r="F256" i="6"/>
  <c r="C256" i="6" s="1"/>
  <c r="O255" i="6"/>
  <c r="L255" i="6"/>
  <c r="I255" i="6"/>
  <c r="F255" i="6"/>
  <c r="C255" i="6" s="1"/>
  <c r="O254" i="6"/>
  <c r="L254" i="6"/>
  <c r="I254" i="6"/>
  <c r="F254" i="6"/>
  <c r="C254" i="6" s="1"/>
  <c r="O253" i="6"/>
  <c r="L253" i="6"/>
  <c r="I253" i="6"/>
  <c r="F253" i="6"/>
  <c r="O252" i="6"/>
  <c r="N252" i="6"/>
  <c r="M252" i="6"/>
  <c r="L252" i="6"/>
  <c r="K252" i="6"/>
  <c r="J252" i="6"/>
  <c r="I252" i="6"/>
  <c r="H252" i="6"/>
  <c r="G252" i="6"/>
  <c r="F252" i="6"/>
  <c r="E252" i="6"/>
  <c r="D252" i="6"/>
  <c r="C252" i="6"/>
  <c r="O251" i="6"/>
  <c r="N251" i="6"/>
  <c r="M251" i="6"/>
  <c r="L251" i="6"/>
  <c r="K251" i="6"/>
  <c r="J251" i="6"/>
  <c r="I251" i="6"/>
  <c r="H251" i="6"/>
  <c r="G251" i="6"/>
  <c r="F251" i="6"/>
  <c r="C251" i="6" s="1"/>
  <c r="E251" i="6"/>
  <c r="D251" i="6"/>
  <c r="O250" i="6"/>
  <c r="L250" i="6"/>
  <c r="I250" i="6"/>
  <c r="F250" i="6"/>
  <c r="O249" i="6"/>
  <c r="L249" i="6"/>
  <c r="I249" i="6"/>
  <c r="F249" i="6"/>
  <c r="C249" i="6" s="1"/>
  <c r="O248" i="6"/>
  <c r="L248" i="6"/>
  <c r="I248" i="6"/>
  <c r="F248" i="6"/>
  <c r="O247" i="6"/>
  <c r="L247" i="6"/>
  <c r="I247" i="6"/>
  <c r="F247" i="6"/>
  <c r="C247" i="6" s="1"/>
  <c r="O246" i="6"/>
  <c r="N246" i="6"/>
  <c r="M246" i="6"/>
  <c r="L246" i="6"/>
  <c r="K246" i="6"/>
  <c r="J246" i="6"/>
  <c r="I246" i="6"/>
  <c r="H246" i="6"/>
  <c r="G246" i="6"/>
  <c r="F246" i="6"/>
  <c r="C246" i="6" s="1"/>
  <c r="E246" i="6"/>
  <c r="D246" i="6"/>
  <c r="O245" i="6"/>
  <c r="L245" i="6"/>
  <c r="I245" i="6"/>
  <c r="F245" i="6"/>
  <c r="C245" i="6" s="1"/>
  <c r="O244" i="6"/>
  <c r="L244" i="6"/>
  <c r="I244" i="6"/>
  <c r="F244" i="6"/>
  <c r="C244" i="6" s="1"/>
  <c r="O243" i="6"/>
  <c r="L243" i="6"/>
  <c r="I243" i="6"/>
  <c r="F243" i="6"/>
  <c r="C243" i="6" s="1"/>
  <c r="O242" i="6"/>
  <c r="L242" i="6"/>
  <c r="I242" i="6"/>
  <c r="F242" i="6"/>
  <c r="O241" i="6"/>
  <c r="L241" i="6"/>
  <c r="I241" i="6"/>
  <c r="F241" i="6"/>
  <c r="C241" i="6" s="1"/>
  <c r="O240" i="6"/>
  <c r="L240" i="6"/>
  <c r="I240" i="6"/>
  <c r="F240" i="6"/>
  <c r="C240" i="6" s="1"/>
  <c r="O239" i="6"/>
  <c r="L239" i="6"/>
  <c r="I239" i="6"/>
  <c r="F239" i="6"/>
  <c r="C239" i="6" s="1"/>
  <c r="O238" i="6"/>
  <c r="N238" i="6"/>
  <c r="M238" i="6"/>
  <c r="L238" i="6"/>
  <c r="K238" i="6"/>
  <c r="J238" i="6"/>
  <c r="I238" i="6"/>
  <c r="H238" i="6"/>
  <c r="G238" i="6"/>
  <c r="F238" i="6"/>
  <c r="C238" i="6" s="1"/>
  <c r="E238" i="6"/>
  <c r="D238" i="6"/>
  <c r="O237" i="6"/>
  <c r="L237" i="6"/>
  <c r="I237" i="6"/>
  <c r="F237" i="6"/>
  <c r="C237" i="6" s="1"/>
  <c r="O236" i="6"/>
  <c r="L236" i="6"/>
  <c r="I236" i="6"/>
  <c r="F236" i="6"/>
  <c r="C236" i="6" s="1"/>
  <c r="O235" i="6"/>
  <c r="N235" i="6"/>
  <c r="M235" i="6"/>
  <c r="L235" i="6"/>
  <c r="K235" i="6"/>
  <c r="J235" i="6"/>
  <c r="I235" i="6"/>
  <c r="H235" i="6"/>
  <c r="G235" i="6"/>
  <c r="F235" i="6"/>
  <c r="C235" i="6" s="1"/>
  <c r="E235" i="6"/>
  <c r="D235" i="6"/>
  <c r="O234" i="6"/>
  <c r="L234" i="6"/>
  <c r="L233" i="6" s="1"/>
  <c r="I234" i="6"/>
  <c r="F234" i="6"/>
  <c r="O233" i="6"/>
  <c r="N233" i="6"/>
  <c r="M233" i="6"/>
  <c r="K233" i="6"/>
  <c r="J233" i="6"/>
  <c r="I233" i="6"/>
  <c r="H233" i="6"/>
  <c r="G233" i="6"/>
  <c r="E233" i="6"/>
  <c r="D233" i="6"/>
  <c r="O232" i="6"/>
  <c r="L232" i="6"/>
  <c r="I232" i="6"/>
  <c r="F232" i="6"/>
  <c r="C232" i="6" s="1"/>
  <c r="O231" i="6"/>
  <c r="N231" i="6"/>
  <c r="M231" i="6"/>
  <c r="K231" i="6"/>
  <c r="J231" i="6"/>
  <c r="I231" i="6"/>
  <c r="H231" i="6"/>
  <c r="G231" i="6"/>
  <c r="E231" i="6"/>
  <c r="D231" i="6"/>
  <c r="O230" i="6"/>
  <c r="N230" i="6"/>
  <c r="M230" i="6"/>
  <c r="K230" i="6"/>
  <c r="J230" i="6"/>
  <c r="I230" i="6"/>
  <c r="H230" i="6"/>
  <c r="G230" i="6"/>
  <c r="E230" i="6"/>
  <c r="D230" i="6"/>
  <c r="O229" i="6"/>
  <c r="L229" i="6"/>
  <c r="I229" i="6"/>
  <c r="F229" i="6"/>
  <c r="O228" i="6"/>
  <c r="L228" i="6"/>
  <c r="I228" i="6"/>
  <c r="F228" i="6"/>
  <c r="C228" i="6" s="1"/>
  <c r="O227" i="6"/>
  <c r="N227" i="6"/>
  <c r="M227" i="6"/>
  <c r="L227" i="6"/>
  <c r="K227" i="6"/>
  <c r="J227" i="6"/>
  <c r="I227" i="6"/>
  <c r="H227" i="6"/>
  <c r="G227" i="6"/>
  <c r="F227" i="6"/>
  <c r="C227" i="6" s="1"/>
  <c r="E227" i="6"/>
  <c r="D227" i="6"/>
  <c r="O226" i="6"/>
  <c r="L226" i="6"/>
  <c r="I226" i="6"/>
  <c r="F226" i="6"/>
  <c r="C226" i="6" s="1"/>
  <c r="O225" i="6"/>
  <c r="L225" i="6"/>
  <c r="I225" i="6"/>
  <c r="F225" i="6"/>
  <c r="C225" i="6" s="1"/>
  <c r="O224" i="6"/>
  <c r="L224" i="6"/>
  <c r="I224" i="6"/>
  <c r="F224" i="6"/>
  <c r="O223" i="6"/>
  <c r="L223" i="6"/>
  <c r="I223" i="6"/>
  <c r="F223" i="6"/>
  <c r="C223" i="6" s="1"/>
  <c r="O222" i="6"/>
  <c r="L222" i="6"/>
  <c r="I222" i="6"/>
  <c r="F222" i="6"/>
  <c r="C222" i="6" s="1"/>
  <c r="O221" i="6"/>
  <c r="L221" i="6"/>
  <c r="I221" i="6"/>
  <c r="F221" i="6"/>
  <c r="O220" i="6"/>
  <c r="L220" i="6"/>
  <c r="I220" i="6"/>
  <c r="F220" i="6"/>
  <c r="C220" i="6" s="1"/>
  <c r="O219" i="6"/>
  <c r="L219" i="6"/>
  <c r="I219" i="6"/>
  <c r="F219" i="6"/>
  <c r="O218" i="6"/>
  <c r="L218" i="6"/>
  <c r="I218" i="6"/>
  <c r="F218" i="6"/>
  <c r="C218" i="6" s="1"/>
  <c r="O217" i="6"/>
  <c r="L217" i="6"/>
  <c r="L216" i="6" s="1"/>
  <c r="I217" i="6"/>
  <c r="F217" i="6"/>
  <c r="C217" i="6" s="1"/>
  <c r="O216" i="6"/>
  <c r="N216" i="6"/>
  <c r="M216" i="6"/>
  <c r="K216" i="6"/>
  <c r="J216" i="6"/>
  <c r="I216" i="6"/>
  <c r="H216" i="6"/>
  <c r="G216" i="6"/>
  <c r="F216" i="6"/>
  <c r="E216" i="6"/>
  <c r="D216" i="6"/>
  <c r="O215" i="6"/>
  <c r="L215" i="6"/>
  <c r="I215" i="6"/>
  <c r="F215" i="6"/>
  <c r="C215" i="6"/>
  <c r="O214" i="6"/>
  <c r="L214" i="6"/>
  <c r="I214" i="6"/>
  <c r="F214" i="6"/>
  <c r="C214" i="6" s="1"/>
  <c r="O213" i="6"/>
  <c r="L213" i="6"/>
  <c r="I213" i="6"/>
  <c r="F213" i="6"/>
  <c r="C213" i="6" s="1"/>
  <c r="O212" i="6"/>
  <c r="L212" i="6"/>
  <c r="I212" i="6"/>
  <c r="F212" i="6"/>
  <c r="C212" i="6" s="1"/>
  <c r="O211" i="6"/>
  <c r="L211" i="6"/>
  <c r="I211" i="6"/>
  <c r="F211" i="6"/>
  <c r="C211" i="6" s="1"/>
  <c r="O210" i="6"/>
  <c r="L210" i="6"/>
  <c r="I210" i="6"/>
  <c r="F210" i="6"/>
  <c r="C210" i="6" s="1"/>
  <c r="O209" i="6"/>
  <c r="L209" i="6"/>
  <c r="I209" i="6"/>
  <c r="F209" i="6"/>
  <c r="C209" i="6" s="1"/>
  <c r="O208" i="6"/>
  <c r="L208" i="6"/>
  <c r="I208" i="6"/>
  <c r="F208" i="6"/>
  <c r="C208" i="6" s="1"/>
  <c r="O207" i="6"/>
  <c r="L207" i="6"/>
  <c r="I207" i="6"/>
  <c r="F207" i="6"/>
  <c r="O206" i="6"/>
  <c r="L206" i="6"/>
  <c r="I206" i="6"/>
  <c r="F206" i="6"/>
  <c r="C206" i="6" s="1"/>
  <c r="O205" i="6"/>
  <c r="N205" i="6"/>
  <c r="M205" i="6"/>
  <c r="L205" i="6"/>
  <c r="K205" i="6"/>
  <c r="J205" i="6"/>
  <c r="I205" i="6"/>
  <c r="H205" i="6"/>
  <c r="G205" i="6"/>
  <c r="F205" i="6"/>
  <c r="C205" i="6" s="1"/>
  <c r="E205" i="6"/>
  <c r="D205" i="6"/>
  <c r="O204" i="6"/>
  <c r="N204" i="6"/>
  <c r="M204" i="6"/>
  <c r="K204" i="6"/>
  <c r="J204" i="6"/>
  <c r="I204" i="6"/>
  <c r="H204" i="6"/>
  <c r="G204" i="6"/>
  <c r="F204" i="6"/>
  <c r="E204" i="6"/>
  <c r="D204" i="6"/>
  <c r="O203" i="6"/>
  <c r="L203" i="6"/>
  <c r="I203" i="6"/>
  <c r="F203" i="6"/>
  <c r="O202" i="6"/>
  <c r="L202" i="6"/>
  <c r="I202" i="6"/>
  <c r="F202" i="6"/>
  <c r="C202" i="6" s="1"/>
  <c r="O201" i="6"/>
  <c r="L201" i="6"/>
  <c r="I201" i="6"/>
  <c r="F201" i="6"/>
  <c r="O200" i="6"/>
  <c r="L200" i="6"/>
  <c r="I200" i="6"/>
  <c r="C200" i="6" s="1"/>
  <c r="F200" i="6"/>
  <c r="O199" i="6"/>
  <c r="O198" i="6" s="1"/>
  <c r="L199" i="6"/>
  <c r="I199" i="6"/>
  <c r="F199" i="6"/>
  <c r="N198" i="6"/>
  <c r="M198" i="6"/>
  <c r="L198" i="6"/>
  <c r="K198" i="6"/>
  <c r="J198" i="6"/>
  <c r="I198" i="6"/>
  <c r="H198" i="6"/>
  <c r="G198" i="6"/>
  <c r="F198" i="6"/>
  <c r="E198" i="6"/>
  <c r="D198" i="6"/>
  <c r="O197" i="6"/>
  <c r="L197" i="6"/>
  <c r="I197" i="6"/>
  <c r="F197" i="6"/>
  <c r="N196" i="6"/>
  <c r="M196" i="6"/>
  <c r="L196" i="6"/>
  <c r="K196" i="6"/>
  <c r="J196" i="6"/>
  <c r="I196" i="6"/>
  <c r="H196" i="6"/>
  <c r="G196" i="6"/>
  <c r="F196" i="6"/>
  <c r="E196" i="6"/>
  <c r="D196" i="6"/>
  <c r="N195" i="6"/>
  <c r="M195" i="6"/>
  <c r="K195" i="6"/>
  <c r="J195" i="6"/>
  <c r="I195" i="6"/>
  <c r="H195" i="6"/>
  <c r="G195" i="6"/>
  <c r="F195" i="6"/>
  <c r="E195" i="6"/>
  <c r="D195" i="6"/>
  <c r="N194" i="6"/>
  <c r="M194" i="6"/>
  <c r="K194" i="6"/>
  <c r="J194" i="6"/>
  <c r="I194" i="6"/>
  <c r="H194" i="6"/>
  <c r="G194" i="6"/>
  <c r="E194" i="6"/>
  <c r="D194" i="6"/>
  <c r="O193" i="6"/>
  <c r="L193" i="6"/>
  <c r="I193" i="6"/>
  <c r="F193" i="6"/>
  <c r="O192" i="6"/>
  <c r="N192" i="6"/>
  <c r="M192" i="6"/>
  <c r="L192" i="6"/>
  <c r="K192" i="6"/>
  <c r="J192" i="6"/>
  <c r="I192" i="6"/>
  <c r="H192" i="6"/>
  <c r="G192" i="6"/>
  <c r="F192" i="6"/>
  <c r="E192" i="6"/>
  <c r="D192" i="6"/>
  <c r="C192" i="6"/>
  <c r="O191" i="6"/>
  <c r="N191" i="6"/>
  <c r="M191" i="6"/>
  <c r="L191" i="6"/>
  <c r="K191" i="6"/>
  <c r="J191" i="6"/>
  <c r="I191" i="6"/>
  <c r="H191" i="6"/>
  <c r="G191" i="6"/>
  <c r="F191" i="6"/>
  <c r="C191" i="6" s="1"/>
  <c r="E191" i="6"/>
  <c r="D191" i="6"/>
  <c r="O190" i="6"/>
  <c r="L190" i="6"/>
  <c r="I190" i="6"/>
  <c r="F190" i="6"/>
  <c r="O189" i="6"/>
  <c r="L189" i="6"/>
  <c r="L188" i="6" s="1"/>
  <c r="L187" i="6" s="1"/>
  <c r="I189" i="6"/>
  <c r="C189" i="6" s="1"/>
  <c r="F189" i="6"/>
  <c r="O188" i="6"/>
  <c r="N188" i="6"/>
  <c r="M188" i="6"/>
  <c r="K188" i="6"/>
  <c r="J188" i="6"/>
  <c r="I188" i="6"/>
  <c r="H188" i="6"/>
  <c r="G188" i="6"/>
  <c r="F188" i="6"/>
  <c r="E188" i="6"/>
  <c r="D188" i="6"/>
  <c r="O187" i="6"/>
  <c r="N187" i="6"/>
  <c r="M187" i="6"/>
  <c r="K187" i="6"/>
  <c r="J187" i="6"/>
  <c r="I187" i="6"/>
  <c r="H187" i="6"/>
  <c r="G187" i="6"/>
  <c r="F187" i="6"/>
  <c r="E187" i="6"/>
  <c r="D187" i="6"/>
  <c r="O186" i="6"/>
  <c r="L186" i="6"/>
  <c r="I186" i="6"/>
  <c r="F186" i="6"/>
  <c r="O185" i="6"/>
  <c r="O184" i="6" s="1"/>
  <c r="L185" i="6"/>
  <c r="L184" i="6" s="1"/>
  <c r="L173" i="6" s="1"/>
  <c r="I185" i="6"/>
  <c r="F185" i="6"/>
  <c r="C185" i="6"/>
  <c r="N184" i="6"/>
  <c r="M184" i="6"/>
  <c r="K184" i="6"/>
  <c r="J184" i="6"/>
  <c r="H184" i="6"/>
  <c r="G184" i="6"/>
  <c r="F184" i="6"/>
  <c r="E184" i="6"/>
  <c r="D184" i="6"/>
  <c r="O183" i="6"/>
  <c r="L183" i="6"/>
  <c r="I183" i="6"/>
  <c r="F183" i="6"/>
  <c r="O182" i="6"/>
  <c r="L182" i="6"/>
  <c r="I182" i="6"/>
  <c r="F182" i="6"/>
  <c r="O181" i="6"/>
  <c r="L181" i="6"/>
  <c r="I181" i="6"/>
  <c r="F181" i="6"/>
  <c r="C181" i="6" s="1"/>
  <c r="O180" i="6"/>
  <c r="L180" i="6"/>
  <c r="I180" i="6"/>
  <c r="F180" i="6"/>
  <c r="F179" i="6" s="1"/>
  <c r="O179" i="6"/>
  <c r="N179" i="6"/>
  <c r="M179" i="6"/>
  <c r="L179" i="6"/>
  <c r="K179" i="6"/>
  <c r="J179" i="6"/>
  <c r="I179" i="6"/>
  <c r="H179" i="6"/>
  <c r="G179" i="6"/>
  <c r="E179" i="6"/>
  <c r="D179" i="6"/>
  <c r="O178" i="6"/>
  <c r="L178" i="6"/>
  <c r="I178" i="6"/>
  <c r="F178" i="6"/>
  <c r="O177" i="6"/>
  <c r="L177" i="6"/>
  <c r="C177" i="6" s="1"/>
  <c r="I177" i="6"/>
  <c r="F177" i="6"/>
  <c r="O176" i="6"/>
  <c r="L176" i="6"/>
  <c r="I176" i="6"/>
  <c r="F176" i="6"/>
  <c r="O175" i="6"/>
  <c r="N175" i="6"/>
  <c r="M175" i="6"/>
  <c r="L175" i="6"/>
  <c r="K175" i="6"/>
  <c r="J175" i="6"/>
  <c r="I175" i="6"/>
  <c r="H175" i="6"/>
  <c r="G175" i="6"/>
  <c r="F175" i="6"/>
  <c r="C175" i="6" s="1"/>
  <c r="E175" i="6"/>
  <c r="D175" i="6"/>
  <c r="O174" i="6"/>
  <c r="N174" i="6"/>
  <c r="M174" i="6"/>
  <c r="L174" i="6"/>
  <c r="K174" i="6"/>
  <c r="J174" i="6"/>
  <c r="I174" i="6"/>
  <c r="H174" i="6"/>
  <c r="G174" i="6"/>
  <c r="E174" i="6"/>
  <c r="D174" i="6"/>
  <c r="N173" i="6"/>
  <c r="M173" i="6"/>
  <c r="K173" i="6"/>
  <c r="J173" i="6"/>
  <c r="H173" i="6"/>
  <c r="G173" i="6"/>
  <c r="E173" i="6"/>
  <c r="D173" i="6"/>
  <c r="O172" i="6"/>
  <c r="L172" i="6"/>
  <c r="I172" i="6"/>
  <c r="F172" i="6"/>
  <c r="O171" i="6"/>
  <c r="L171" i="6"/>
  <c r="I171" i="6"/>
  <c r="C171" i="6" s="1"/>
  <c r="F171" i="6"/>
  <c r="O170" i="6"/>
  <c r="L170" i="6"/>
  <c r="I170" i="6"/>
  <c r="F170" i="6"/>
  <c r="O169" i="6"/>
  <c r="L169" i="6"/>
  <c r="I169" i="6"/>
  <c r="F169" i="6"/>
  <c r="C169" i="6" s="1"/>
  <c r="O168" i="6"/>
  <c r="L168" i="6"/>
  <c r="I168" i="6"/>
  <c r="F168" i="6"/>
  <c r="C168" i="6" s="1"/>
  <c r="O167" i="6"/>
  <c r="L167" i="6"/>
  <c r="I167" i="6"/>
  <c r="F167" i="6"/>
  <c r="C167" i="6" s="1"/>
  <c r="O166" i="6"/>
  <c r="N166" i="6"/>
  <c r="M166" i="6"/>
  <c r="L166" i="6"/>
  <c r="K166" i="6"/>
  <c r="J166" i="6"/>
  <c r="I166" i="6"/>
  <c r="H166" i="6"/>
  <c r="G166" i="6"/>
  <c r="E166" i="6"/>
  <c r="D166" i="6"/>
  <c r="O165" i="6"/>
  <c r="N165" i="6"/>
  <c r="M165" i="6"/>
  <c r="L165" i="6"/>
  <c r="K165" i="6"/>
  <c r="J165" i="6"/>
  <c r="I165" i="6"/>
  <c r="H165" i="6"/>
  <c r="G165" i="6"/>
  <c r="E165" i="6"/>
  <c r="D165" i="6"/>
  <c r="O164" i="6"/>
  <c r="L164" i="6"/>
  <c r="I164" i="6"/>
  <c r="F164" i="6"/>
  <c r="C164" i="6" s="1"/>
  <c r="O163" i="6"/>
  <c r="L163" i="6"/>
  <c r="I163" i="6"/>
  <c r="F163" i="6"/>
  <c r="O162" i="6"/>
  <c r="L162" i="6"/>
  <c r="I162" i="6"/>
  <c r="F162" i="6"/>
  <c r="O161" i="6"/>
  <c r="L161" i="6"/>
  <c r="L160" i="6" s="1"/>
  <c r="I161" i="6"/>
  <c r="I160" i="6" s="1"/>
  <c r="F161" i="6"/>
  <c r="O160" i="6"/>
  <c r="N160" i="6"/>
  <c r="M160" i="6"/>
  <c r="K160" i="6"/>
  <c r="J160" i="6"/>
  <c r="H160" i="6"/>
  <c r="G160" i="6"/>
  <c r="F160" i="6"/>
  <c r="E160" i="6"/>
  <c r="D160" i="6"/>
  <c r="O159" i="6"/>
  <c r="L159" i="6"/>
  <c r="I159" i="6"/>
  <c r="F159" i="6"/>
  <c r="C159" i="6" s="1"/>
  <c r="O158" i="6"/>
  <c r="L158" i="6"/>
  <c r="I158" i="6"/>
  <c r="F158" i="6"/>
  <c r="C158" i="6" s="1"/>
  <c r="O157" i="6"/>
  <c r="L157" i="6"/>
  <c r="I157" i="6"/>
  <c r="F157" i="6"/>
  <c r="C157" i="6" s="1"/>
  <c r="O156" i="6"/>
  <c r="L156" i="6"/>
  <c r="I156" i="6"/>
  <c r="F156" i="6"/>
  <c r="C156" i="6" s="1"/>
  <c r="O155" i="6"/>
  <c r="L155" i="6"/>
  <c r="I155" i="6"/>
  <c r="F155" i="6"/>
  <c r="C155" i="6" s="1"/>
  <c r="O154" i="6"/>
  <c r="L154" i="6"/>
  <c r="I154" i="6"/>
  <c r="F154" i="6"/>
  <c r="O153" i="6"/>
  <c r="L153" i="6"/>
  <c r="I153" i="6"/>
  <c r="I151" i="6" s="1"/>
  <c r="I130" i="6" s="1"/>
  <c r="F153" i="6"/>
  <c r="C153" i="6" s="1"/>
  <c r="O152" i="6"/>
  <c r="L152" i="6"/>
  <c r="L151" i="6" s="1"/>
  <c r="I152" i="6"/>
  <c r="F152" i="6"/>
  <c r="O151" i="6"/>
  <c r="N151" i="6"/>
  <c r="M151" i="6"/>
  <c r="K151" i="6"/>
  <c r="J151" i="6"/>
  <c r="H151" i="6"/>
  <c r="G151" i="6"/>
  <c r="F151" i="6"/>
  <c r="C151" i="6" s="1"/>
  <c r="E151" i="6"/>
  <c r="D151" i="6"/>
  <c r="O150" i="6"/>
  <c r="L150" i="6"/>
  <c r="I150" i="6"/>
  <c r="F150" i="6"/>
  <c r="O149" i="6"/>
  <c r="L149" i="6"/>
  <c r="I149" i="6"/>
  <c r="F149" i="6"/>
  <c r="O148" i="6"/>
  <c r="L148" i="6"/>
  <c r="I148" i="6"/>
  <c r="F148" i="6"/>
  <c r="C148" i="6"/>
  <c r="O147" i="6"/>
  <c r="L147" i="6"/>
  <c r="I147" i="6"/>
  <c r="F147" i="6"/>
  <c r="C147" i="6" s="1"/>
  <c r="O146" i="6"/>
  <c r="O144" i="6" s="1"/>
  <c r="L146" i="6"/>
  <c r="I146" i="6"/>
  <c r="F146" i="6"/>
  <c r="C146" i="6" s="1"/>
  <c r="O145" i="6"/>
  <c r="L145" i="6"/>
  <c r="L144" i="6" s="1"/>
  <c r="I145" i="6"/>
  <c r="F145" i="6"/>
  <c r="F144" i="6" s="1"/>
  <c r="N144" i="6"/>
  <c r="M144" i="6"/>
  <c r="K144" i="6"/>
  <c r="J144" i="6"/>
  <c r="I144" i="6"/>
  <c r="H144" i="6"/>
  <c r="G144" i="6"/>
  <c r="E144" i="6"/>
  <c r="D144" i="6"/>
  <c r="O143" i="6"/>
  <c r="L143" i="6"/>
  <c r="I143" i="6"/>
  <c r="F143" i="6"/>
  <c r="O142" i="6"/>
  <c r="L142" i="6"/>
  <c r="I142" i="6"/>
  <c r="F142" i="6"/>
  <c r="C142" i="6" s="1"/>
  <c r="O141" i="6"/>
  <c r="N141" i="6"/>
  <c r="M141" i="6"/>
  <c r="L141" i="6"/>
  <c r="K141" i="6"/>
  <c r="J141" i="6"/>
  <c r="I141" i="6"/>
  <c r="H141" i="6"/>
  <c r="G141" i="6"/>
  <c r="E141" i="6"/>
  <c r="D141" i="6"/>
  <c r="O140" i="6"/>
  <c r="L140" i="6"/>
  <c r="I140" i="6"/>
  <c r="F140" i="6"/>
  <c r="O139" i="6"/>
  <c r="L139" i="6"/>
  <c r="I139" i="6"/>
  <c r="C139" i="6" s="1"/>
  <c r="F139" i="6"/>
  <c r="O138" i="6"/>
  <c r="L138" i="6"/>
  <c r="I138" i="6"/>
  <c r="F138" i="6"/>
  <c r="O137" i="6"/>
  <c r="O136" i="6" s="1"/>
  <c r="L137" i="6"/>
  <c r="I137" i="6"/>
  <c r="F137" i="6"/>
  <c r="C137" i="6" s="1"/>
  <c r="N136" i="6"/>
  <c r="M136" i="6"/>
  <c r="L136" i="6"/>
  <c r="K136" i="6"/>
  <c r="J136" i="6"/>
  <c r="I136" i="6"/>
  <c r="H136" i="6"/>
  <c r="G136" i="6"/>
  <c r="F136" i="6"/>
  <c r="E136" i="6"/>
  <c r="D136" i="6"/>
  <c r="O135" i="6"/>
  <c r="L135" i="6"/>
  <c r="I135" i="6"/>
  <c r="F135" i="6"/>
  <c r="C135" i="6" s="1"/>
  <c r="O134" i="6"/>
  <c r="L134" i="6"/>
  <c r="I134" i="6"/>
  <c r="F134" i="6"/>
  <c r="O133" i="6"/>
  <c r="L133" i="6"/>
  <c r="I133" i="6"/>
  <c r="F133" i="6"/>
  <c r="O132" i="6"/>
  <c r="L132" i="6"/>
  <c r="L131" i="6" s="1"/>
  <c r="I132" i="6"/>
  <c r="F132" i="6"/>
  <c r="F131" i="6" s="1"/>
  <c r="O131" i="6"/>
  <c r="N131" i="6"/>
  <c r="M131" i="6"/>
  <c r="K131" i="6"/>
  <c r="J131" i="6"/>
  <c r="I131" i="6"/>
  <c r="H131" i="6"/>
  <c r="G131" i="6"/>
  <c r="E131" i="6"/>
  <c r="D131" i="6"/>
  <c r="N130" i="6"/>
  <c r="M130" i="6"/>
  <c r="K130" i="6"/>
  <c r="J130" i="6"/>
  <c r="H130" i="6"/>
  <c r="G130" i="6"/>
  <c r="E130" i="6"/>
  <c r="D130" i="6"/>
  <c r="O129" i="6"/>
  <c r="L129" i="6"/>
  <c r="L128" i="6" s="1"/>
  <c r="I129" i="6"/>
  <c r="I128" i="6" s="1"/>
  <c r="F129" i="6"/>
  <c r="C129" i="6" s="1"/>
  <c r="O128" i="6"/>
  <c r="N128" i="6"/>
  <c r="M128" i="6"/>
  <c r="K128" i="6"/>
  <c r="J128" i="6"/>
  <c r="H128" i="6"/>
  <c r="G128" i="6"/>
  <c r="F128" i="6"/>
  <c r="C128" i="6" s="1"/>
  <c r="E128" i="6"/>
  <c r="D128" i="6"/>
  <c r="O127" i="6"/>
  <c r="L127" i="6"/>
  <c r="C127" i="6" s="1"/>
  <c r="I127" i="6"/>
  <c r="F127" i="6"/>
  <c r="O126" i="6"/>
  <c r="L126" i="6"/>
  <c r="I126" i="6"/>
  <c r="F126" i="6"/>
  <c r="O125" i="6"/>
  <c r="L125" i="6"/>
  <c r="I125" i="6"/>
  <c r="F125" i="6"/>
  <c r="O124" i="6"/>
  <c r="L124" i="6"/>
  <c r="I124" i="6"/>
  <c r="F124" i="6"/>
  <c r="O123" i="6"/>
  <c r="O122" i="6" s="1"/>
  <c r="L123" i="6"/>
  <c r="I123" i="6"/>
  <c r="F123" i="6"/>
  <c r="F122" i="6" s="1"/>
  <c r="C123" i="6"/>
  <c r="N122" i="6"/>
  <c r="M122" i="6"/>
  <c r="L122" i="6"/>
  <c r="K122" i="6"/>
  <c r="J122" i="6"/>
  <c r="H122" i="6"/>
  <c r="G122" i="6"/>
  <c r="E122" i="6"/>
  <c r="D122" i="6"/>
  <c r="O121" i="6"/>
  <c r="L121" i="6"/>
  <c r="I121" i="6"/>
  <c r="F121" i="6"/>
  <c r="O120" i="6"/>
  <c r="L120" i="6"/>
  <c r="I120" i="6"/>
  <c r="F120" i="6"/>
  <c r="O119" i="6"/>
  <c r="L119" i="6"/>
  <c r="I119" i="6"/>
  <c r="C119" i="6" s="1"/>
  <c r="F119" i="6"/>
  <c r="O118" i="6"/>
  <c r="L118" i="6"/>
  <c r="I118" i="6"/>
  <c r="F118" i="6"/>
  <c r="C118" i="6" s="1"/>
  <c r="O117" i="6"/>
  <c r="L117" i="6"/>
  <c r="L116" i="6" s="1"/>
  <c r="I117" i="6"/>
  <c r="I116" i="6" s="1"/>
  <c r="F117" i="6"/>
  <c r="C117" i="6" s="1"/>
  <c r="N116" i="6"/>
  <c r="M116" i="6"/>
  <c r="K116" i="6"/>
  <c r="J116" i="6"/>
  <c r="H116" i="6"/>
  <c r="G116" i="6"/>
  <c r="F116" i="6"/>
  <c r="E116" i="6"/>
  <c r="D116" i="6"/>
  <c r="O115" i="6"/>
  <c r="O112" i="6" s="1"/>
  <c r="L115" i="6"/>
  <c r="I115" i="6"/>
  <c r="F115" i="6"/>
  <c r="C115" i="6"/>
  <c r="O114" i="6"/>
  <c r="L114" i="6"/>
  <c r="I114" i="6"/>
  <c r="F114" i="6"/>
  <c r="C114" i="6" s="1"/>
  <c r="O113" i="6"/>
  <c r="L113" i="6"/>
  <c r="L112" i="6" s="1"/>
  <c r="I113" i="6"/>
  <c r="I112" i="6" s="1"/>
  <c r="F113" i="6"/>
  <c r="C113" i="6" s="1"/>
  <c r="N112" i="6"/>
  <c r="M112" i="6"/>
  <c r="K112" i="6"/>
  <c r="J112" i="6"/>
  <c r="H112" i="6"/>
  <c r="G112" i="6"/>
  <c r="E112" i="6"/>
  <c r="D112" i="6"/>
  <c r="O111" i="6"/>
  <c r="L111" i="6"/>
  <c r="I111" i="6"/>
  <c r="C111" i="6" s="1"/>
  <c r="F111" i="6"/>
  <c r="O110" i="6"/>
  <c r="L110" i="6"/>
  <c r="I110" i="6"/>
  <c r="F110" i="6"/>
  <c r="O109" i="6"/>
  <c r="L109" i="6"/>
  <c r="I109" i="6"/>
  <c r="F109" i="6"/>
  <c r="O108" i="6"/>
  <c r="L108" i="6"/>
  <c r="C108" i="6" s="1"/>
  <c r="I108" i="6"/>
  <c r="F108" i="6"/>
  <c r="O107" i="6"/>
  <c r="L107" i="6"/>
  <c r="I107" i="6"/>
  <c r="F107" i="6"/>
  <c r="C107" i="6" s="1"/>
  <c r="O106" i="6"/>
  <c r="L106" i="6"/>
  <c r="I106" i="6"/>
  <c r="F106" i="6"/>
  <c r="O105" i="6"/>
  <c r="L105" i="6"/>
  <c r="I105" i="6"/>
  <c r="F105" i="6"/>
  <c r="C105" i="6" s="1"/>
  <c r="O104" i="6"/>
  <c r="L104" i="6"/>
  <c r="I104" i="6"/>
  <c r="I103" i="6" s="1"/>
  <c r="F104" i="6"/>
  <c r="O103" i="6"/>
  <c r="N103" i="6"/>
  <c r="M103" i="6"/>
  <c r="K103" i="6"/>
  <c r="J103" i="6"/>
  <c r="H103" i="6"/>
  <c r="G103" i="6"/>
  <c r="E103" i="6"/>
  <c r="D103" i="6"/>
  <c r="O102" i="6"/>
  <c r="L102" i="6"/>
  <c r="I102" i="6"/>
  <c r="F102" i="6"/>
  <c r="C102" i="6" s="1"/>
  <c r="O101" i="6"/>
  <c r="L101" i="6"/>
  <c r="I101" i="6"/>
  <c r="F101" i="6"/>
  <c r="C101" i="6" s="1"/>
  <c r="O100" i="6"/>
  <c r="L100" i="6"/>
  <c r="I100" i="6"/>
  <c r="F100" i="6"/>
  <c r="O99" i="6"/>
  <c r="L99" i="6"/>
  <c r="I99" i="6"/>
  <c r="F99" i="6"/>
  <c r="C99" i="6" s="1"/>
  <c r="O98" i="6"/>
  <c r="L98" i="6"/>
  <c r="I98" i="6"/>
  <c r="F98" i="6"/>
  <c r="O97" i="6"/>
  <c r="L97" i="6"/>
  <c r="I97" i="6"/>
  <c r="F97" i="6"/>
  <c r="O96" i="6"/>
  <c r="L96" i="6"/>
  <c r="I96" i="6"/>
  <c r="F96" i="6"/>
  <c r="O95" i="6"/>
  <c r="N95" i="6"/>
  <c r="M95" i="6"/>
  <c r="K95" i="6"/>
  <c r="J95" i="6"/>
  <c r="H95" i="6"/>
  <c r="G95" i="6"/>
  <c r="F95" i="6"/>
  <c r="E95" i="6"/>
  <c r="D95" i="6"/>
  <c r="O94" i="6"/>
  <c r="L94" i="6"/>
  <c r="I94" i="6"/>
  <c r="F94" i="6"/>
  <c r="C94" i="6" s="1"/>
  <c r="O93" i="6"/>
  <c r="L93" i="6"/>
  <c r="I93" i="6"/>
  <c r="F93" i="6"/>
  <c r="O92" i="6"/>
  <c r="L92" i="6"/>
  <c r="I92" i="6"/>
  <c r="F92" i="6"/>
  <c r="C92" i="6" s="1"/>
  <c r="O91" i="6"/>
  <c r="L91" i="6"/>
  <c r="I91" i="6"/>
  <c r="F91" i="6"/>
  <c r="C91" i="6" s="1"/>
  <c r="O90" i="6"/>
  <c r="L90" i="6"/>
  <c r="I90" i="6"/>
  <c r="F90" i="6"/>
  <c r="C90" i="6" s="1"/>
  <c r="O89" i="6"/>
  <c r="N89" i="6"/>
  <c r="M89" i="6"/>
  <c r="L89" i="6"/>
  <c r="K89" i="6"/>
  <c r="J89" i="6"/>
  <c r="I89" i="6"/>
  <c r="H89" i="6"/>
  <c r="G89" i="6"/>
  <c r="E89" i="6"/>
  <c r="D89" i="6"/>
  <c r="O88" i="6"/>
  <c r="L88" i="6"/>
  <c r="I88" i="6"/>
  <c r="F88" i="6"/>
  <c r="C88" i="6" s="1"/>
  <c r="O87" i="6"/>
  <c r="L87" i="6"/>
  <c r="I87" i="6"/>
  <c r="F87" i="6"/>
  <c r="O86" i="6"/>
  <c r="L86" i="6"/>
  <c r="I86" i="6"/>
  <c r="F86" i="6"/>
  <c r="O85" i="6"/>
  <c r="L85" i="6"/>
  <c r="I85" i="6"/>
  <c r="F85" i="6"/>
  <c r="F84" i="6" s="1"/>
  <c r="C84" i="6" s="1"/>
  <c r="O84" i="6"/>
  <c r="N84" i="6"/>
  <c r="M84" i="6"/>
  <c r="L84" i="6"/>
  <c r="K84" i="6"/>
  <c r="J84" i="6"/>
  <c r="I84" i="6"/>
  <c r="H84" i="6"/>
  <c r="G84" i="6"/>
  <c r="E84" i="6"/>
  <c r="D84" i="6"/>
  <c r="N83" i="6"/>
  <c r="M83" i="6"/>
  <c r="K83" i="6"/>
  <c r="J83" i="6"/>
  <c r="H83" i="6"/>
  <c r="G83" i="6"/>
  <c r="E83" i="6"/>
  <c r="D83" i="6"/>
  <c r="O82" i="6"/>
  <c r="L82" i="6"/>
  <c r="I82" i="6"/>
  <c r="F82" i="6"/>
  <c r="C82" i="6" s="1"/>
  <c r="O81" i="6"/>
  <c r="O80" i="6" s="1"/>
  <c r="L81" i="6"/>
  <c r="I81" i="6"/>
  <c r="F81" i="6"/>
  <c r="C81" i="6" s="1"/>
  <c r="N80" i="6"/>
  <c r="M80" i="6"/>
  <c r="L80" i="6"/>
  <c r="K80" i="6"/>
  <c r="J80" i="6"/>
  <c r="I80" i="6"/>
  <c r="H80" i="6"/>
  <c r="G80" i="6"/>
  <c r="F80" i="6"/>
  <c r="E80" i="6"/>
  <c r="D80" i="6"/>
  <c r="O79" i="6"/>
  <c r="L79" i="6"/>
  <c r="I79" i="6"/>
  <c r="F79" i="6"/>
  <c r="C79" i="6" s="1"/>
  <c r="O78" i="6"/>
  <c r="L78" i="6"/>
  <c r="I78" i="6"/>
  <c r="F78" i="6"/>
  <c r="O77" i="6"/>
  <c r="N77" i="6"/>
  <c r="M77" i="6"/>
  <c r="L77" i="6"/>
  <c r="K77" i="6"/>
  <c r="J77" i="6"/>
  <c r="I77" i="6"/>
  <c r="H77" i="6"/>
  <c r="G77" i="6"/>
  <c r="F77" i="6"/>
  <c r="C77" i="6" s="1"/>
  <c r="E77" i="6"/>
  <c r="D77" i="6"/>
  <c r="N76" i="6"/>
  <c r="M76" i="6"/>
  <c r="L76" i="6"/>
  <c r="K76" i="6"/>
  <c r="J76" i="6"/>
  <c r="I76" i="6"/>
  <c r="H76" i="6"/>
  <c r="G76" i="6"/>
  <c r="F76" i="6"/>
  <c r="E76" i="6"/>
  <c r="D76" i="6"/>
  <c r="N75" i="6"/>
  <c r="M75" i="6"/>
  <c r="K75" i="6"/>
  <c r="J75" i="6"/>
  <c r="H75" i="6"/>
  <c r="G75" i="6"/>
  <c r="E75" i="6"/>
  <c r="D75" i="6"/>
  <c r="O74" i="6"/>
  <c r="L74" i="6"/>
  <c r="I74" i="6"/>
  <c r="F74" i="6"/>
  <c r="O73" i="6"/>
  <c r="L73" i="6"/>
  <c r="I73" i="6"/>
  <c r="F73" i="6"/>
  <c r="C73" i="6" s="1"/>
  <c r="O72" i="6"/>
  <c r="L72" i="6"/>
  <c r="I72" i="6"/>
  <c r="F72" i="6"/>
  <c r="O71" i="6"/>
  <c r="L71" i="6"/>
  <c r="I71" i="6"/>
  <c r="C71" i="6" s="1"/>
  <c r="F71" i="6"/>
  <c r="O70" i="6"/>
  <c r="L70" i="6"/>
  <c r="I70" i="6"/>
  <c r="F70" i="6"/>
  <c r="C70" i="6" s="1"/>
  <c r="O69" i="6"/>
  <c r="N69" i="6"/>
  <c r="M69" i="6"/>
  <c r="L69" i="6"/>
  <c r="K69" i="6"/>
  <c r="J69" i="6"/>
  <c r="I69" i="6"/>
  <c r="H69" i="6"/>
  <c r="G69" i="6"/>
  <c r="F69" i="6"/>
  <c r="E69" i="6"/>
  <c r="D69" i="6"/>
  <c r="D67" i="6" s="1"/>
  <c r="C69" i="6"/>
  <c r="O68" i="6"/>
  <c r="L68" i="6"/>
  <c r="G68" i="6"/>
  <c r="I68" i="6" s="1"/>
  <c r="F68" i="6"/>
  <c r="O67" i="6"/>
  <c r="N67" i="6"/>
  <c r="M67" i="6"/>
  <c r="L67" i="6"/>
  <c r="K67" i="6"/>
  <c r="J67" i="6"/>
  <c r="H67" i="6"/>
  <c r="F67" i="6"/>
  <c r="E67" i="6"/>
  <c r="O66" i="6"/>
  <c r="L66" i="6"/>
  <c r="I66" i="6"/>
  <c r="F66" i="6"/>
  <c r="C66" i="6"/>
  <c r="O65" i="6"/>
  <c r="L65" i="6"/>
  <c r="I65" i="6"/>
  <c r="F65" i="6"/>
  <c r="C65" i="6" s="1"/>
  <c r="O64" i="6"/>
  <c r="L64" i="6"/>
  <c r="I64" i="6"/>
  <c r="F64" i="6"/>
  <c r="C64" i="6" s="1"/>
  <c r="O63" i="6"/>
  <c r="L63" i="6"/>
  <c r="I63" i="6"/>
  <c r="F63" i="6"/>
  <c r="C63" i="6" s="1"/>
  <c r="O62" i="6"/>
  <c r="L62" i="6"/>
  <c r="I62" i="6"/>
  <c r="F62" i="6"/>
  <c r="C62" i="6" s="1"/>
  <c r="O61" i="6"/>
  <c r="L61" i="6"/>
  <c r="G61" i="6"/>
  <c r="I61" i="6" s="1"/>
  <c r="F61" i="6"/>
  <c r="O60" i="6"/>
  <c r="L60" i="6"/>
  <c r="I60" i="6"/>
  <c r="F60" i="6"/>
  <c r="O59" i="6"/>
  <c r="O58" i="6" s="1"/>
  <c r="L59" i="6"/>
  <c r="I59" i="6"/>
  <c r="C59" i="6" s="1"/>
  <c r="F59" i="6"/>
  <c r="N58" i="6"/>
  <c r="M58" i="6"/>
  <c r="L58" i="6"/>
  <c r="K58" i="6"/>
  <c r="J58" i="6"/>
  <c r="H58" i="6"/>
  <c r="G58" i="6"/>
  <c r="F58" i="6"/>
  <c r="E58" i="6"/>
  <c r="D58" i="6"/>
  <c r="O57" i="6"/>
  <c r="L57" i="6"/>
  <c r="G57" i="6"/>
  <c r="I57" i="6" s="1"/>
  <c r="F57" i="6"/>
  <c r="O56" i="6"/>
  <c r="O55" i="6" s="1"/>
  <c r="O54" i="6" s="1"/>
  <c r="O53" i="6" s="1"/>
  <c r="L56" i="6"/>
  <c r="I56" i="6"/>
  <c r="F56" i="6"/>
  <c r="C56" i="6"/>
  <c r="N55" i="6"/>
  <c r="M55" i="6"/>
  <c r="L55" i="6"/>
  <c r="L54" i="6" s="1"/>
  <c r="L53" i="6" s="1"/>
  <c r="K55" i="6"/>
  <c r="K54" i="6" s="1"/>
  <c r="K53" i="6" s="1"/>
  <c r="K52" i="6" s="1"/>
  <c r="K51" i="6" s="1"/>
  <c r="K50" i="6" s="1"/>
  <c r="J55" i="6"/>
  <c r="H55" i="6"/>
  <c r="H54" i="6" s="1"/>
  <c r="H53" i="6" s="1"/>
  <c r="H52" i="6" s="1"/>
  <c r="H51" i="6" s="1"/>
  <c r="G55" i="6"/>
  <c r="F55" i="6"/>
  <c r="E55" i="6"/>
  <c r="D55" i="6"/>
  <c r="D54" i="6" s="1"/>
  <c r="N54" i="6"/>
  <c r="M54" i="6"/>
  <c r="M53" i="6" s="1"/>
  <c r="M52" i="6" s="1"/>
  <c r="M51" i="6" s="1"/>
  <c r="M50" i="6" s="1"/>
  <c r="J54" i="6"/>
  <c r="G54" i="6"/>
  <c r="F54" i="6"/>
  <c r="F53" i="6" s="1"/>
  <c r="E54" i="6"/>
  <c r="E53" i="6" s="1"/>
  <c r="E52" i="6" s="1"/>
  <c r="E51" i="6" s="1"/>
  <c r="N53" i="6"/>
  <c r="N52" i="6" s="1"/>
  <c r="N51" i="6" s="1"/>
  <c r="N50" i="6" s="1"/>
  <c r="J53" i="6"/>
  <c r="J52" i="6" s="1"/>
  <c r="J51" i="6" s="1"/>
  <c r="J50" i="6" s="1"/>
  <c r="O47" i="6"/>
  <c r="C47" i="6"/>
  <c r="O46" i="6"/>
  <c r="C46" i="6"/>
  <c r="O45" i="6"/>
  <c r="N45" i="6"/>
  <c r="M45" i="6"/>
  <c r="L44" i="6"/>
  <c r="L43" i="6" s="1"/>
  <c r="I44" i="6"/>
  <c r="F44" i="6"/>
  <c r="K43" i="6"/>
  <c r="J43" i="6"/>
  <c r="H43" i="6"/>
  <c r="G43" i="6"/>
  <c r="F43" i="6"/>
  <c r="E43" i="6"/>
  <c r="D43" i="6"/>
  <c r="F42" i="6"/>
  <c r="C42" i="6"/>
  <c r="F41" i="6"/>
  <c r="C41" i="6" s="1"/>
  <c r="E41" i="6"/>
  <c r="D41" i="6"/>
  <c r="L40" i="6"/>
  <c r="C40" i="6" s="1"/>
  <c r="L39" i="6"/>
  <c r="C39" i="6" s="1"/>
  <c r="L38" i="6"/>
  <c r="C38" i="6" s="1"/>
  <c r="L37" i="6"/>
  <c r="C37" i="6" s="1"/>
  <c r="L36" i="6"/>
  <c r="C36" i="6" s="1"/>
  <c r="K36" i="6"/>
  <c r="J36" i="6"/>
  <c r="L35" i="6"/>
  <c r="C35" i="6"/>
  <c r="L34" i="6"/>
  <c r="L33" i="6" s="1"/>
  <c r="C33" i="6" s="1"/>
  <c r="C34" i="6"/>
  <c r="K33" i="6"/>
  <c r="J33" i="6"/>
  <c r="L32" i="6"/>
  <c r="L31" i="6" s="1"/>
  <c r="K31" i="6"/>
  <c r="J31" i="6"/>
  <c r="L30" i="6"/>
  <c r="C30" i="6" s="1"/>
  <c r="L29" i="6"/>
  <c r="C29" i="6" s="1"/>
  <c r="L28" i="6"/>
  <c r="C28" i="6" s="1"/>
  <c r="L27" i="6"/>
  <c r="C27" i="6" s="1"/>
  <c r="K27" i="6"/>
  <c r="K26" i="6" s="1"/>
  <c r="K20" i="6" s="1"/>
  <c r="J27" i="6"/>
  <c r="J26" i="6"/>
  <c r="F25" i="6"/>
  <c r="C25" i="6"/>
  <c r="G24" i="6"/>
  <c r="I24" i="6" s="1"/>
  <c r="C24" i="6" s="1"/>
  <c r="F24" i="6"/>
  <c r="O23" i="6"/>
  <c r="L23" i="6"/>
  <c r="I23" i="6"/>
  <c r="F23" i="6"/>
  <c r="O22" i="6"/>
  <c r="L22" i="6"/>
  <c r="L21" i="6" s="1"/>
  <c r="L289" i="6" s="1"/>
  <c r="L288" i="6" s="1"/>
  <c r="I22" i="6"/>
  <c r="I21" i="6" s="1"/>
  <c r="F22" i="6"/>
  <c r="N21" i="6"/>
  <c r="N289" i="6" s="1"/>
  <c r="N288" i="6" s="1"/>
  <c r="M21" i="6"/>
  <c r="M289" i="6" s="1"/>
  <c r="M288" i="6" s="1"/>
  <c r="K21" i="6"/>
  <c r="K289" i="6" s="1"/>
  <c r="K288" i="6" s="1"/>
  <c r="J21" i="6"/>
  <c r="J289" i="6" s="1"/>
  <c r="J288" i="6" s="1"/>
  <c r="H21" i="6"/>
  <c r="H289" i="6" s="1"/>
  <c r="H288" i="6" s="1"/>
  <c r="G21" i="6"/>
  <c r="G289" i="6" s="1"/>
  <c r="G288" i="6" s="1"/>
  <c r="F21" i="6"/>
  <c r="F289" i="6" s="1"/>
  <c r="E21" i="6"/>
  <c r="E289" i="6" s="1"/>
  <c r="E288" i="6" s="1"/>
  <c r="D21" i="6"/>
  <c r="D289" i="6" s="1"/>
  <c r="D288" i="6" s="1"/>
  <c r="G20" i="6"/>
  <c r="O298" i="5"/>
  <c r="L298" i="5"/>
  <c r="I298" i="5"/>
  <c r="F298" i="5"/>
  <c r="O297" i="5"/>
  <c r="L297" i="5"/>
  <c r="I297" i="5"/>
  <c r="F297" i="5"/>
  <c r="O296" i="5"/>
  <c r="L296" i="5"/>
  <c r="C296" i="5" s="1"/>
  <c r="I296" i="5"/>
  <c r="F296" i="5"/>
  <c r="O295" i="5"/>
  <c r="L295" i="5"/>
  <c r="I295" i="5"/>
  <c r="F295" i="5"/>
  <c r="C295" i="5" s="1"/>
  <c r="O294" i="5"/>
  <c r="O290" i="5" s="1"/>
  <c r="L294" i="5"/>
  <c r="I294" i="5"/>
  <c r="F294" i="5"/>
  <c r="C294" i="5"/>
  <c r="O293" i="5"/>
  <c r="L293" i="5"/>
  <c r="I293" i="5"/>
  <c r="F293" i="5"/>
  <c r="C293" i="5" s="1"/>
  <c r="O292" i="5"/>
  <c r="L292" i="5"/>
  <c r="I292" i="5"/>
  <c r="F292" i="5"/>
  <c r="O291" i="5"/>
  <c r="L291" i="5"/>
  <c r="I291" i="5"/>
  <c r="F291" i="5"/>
  <c r="C291" i="5" s="1"/>
  <c r="N290" i="5"/>
  <c r="M290" i="5"/>
  <c r="L290" i="5"/>
  <c r="K290" i="5"/>
  <c r="J290" i="5"/>
  <c r="I290" i="5"/>
  <c r="H290" i="5"/>
  <c r="G290" i="5"/>
  <c r="E290" i="5"/>
  <c r="D290" i="5"/>
  <c r="O285" i="5"/>
  <c r="L285" i="5"/>
  <c r="I285" i="5"/>
  <c r="I283" i="5" s="1"/>
  <c r="F285" i="5"/>
  <c r="O284" i="5"/>
  <c r="L284" i="5"/>
  <c r="L283" i="5" s="1"/>
  <c r="I284" i="5"/>
  <c r="F284" i="5"/>
  <c r="O283" i="5"/>
  <c r="N283" i="5"/>
  <c r="M283" i="5"/>
  <c r="K283" i="5"/>
  <c r="J283" i="5"/>
  <c r="H283" i="5"/>
  <c r="G283" i="5"/>
  <c r="F283" i="5"/>
  <c r="E283" i="5"/>
  <c r="D283" i="5"/>
  <c r="O282" i="5"/>
  <c r="L282" i="5"/>
  <c r="L281" i="5" s="1"/>
  <c r="I282" i="5"/>
  <c r="F282" i="5"/>
  <c r="O281" i="5"/>
  <c r="N281" i="5"/>
  <c r="M281" i="5"/>
  <c r="K281" i="5"/>
  <c r="J281" i="5"/>
  <c r="I281" i="5"/>
  <c r="H281" i="5"/>
  <c r="G281" i="5"/>
  <c r="F281" i="5"/>
  <c r="E281" i="5"/>
  <c r="D281" i="5"/>
  <c r="O280" i="5"/>
  <c r="L280" i="5"/>
  <c r="I280" i="5"/>
  <c r="F280" i="5"/>
  <c r="O279" i="5"/>
  <c r="L279" i="5"/>
  <c r="I279" i="5"/>
  <c r="F279" i="5"/>
  <c r="O278" i="5"/>
  <c r="L278" i="5"/>
  <c r="I278" i="5"/>
  <c r="F278" i="5"/>
  <c r="O277" i="5"/>
  <c r="L277" i="5"/>
  <c r="I277" i="5"/>
  <c r="I276" i="5" s="1"/>
  <c r="I270" i="5" s="1"/>
  <c r="I269" i="5" s="1"/>
  <c r="F277" i="5"/>
  <c r="O276" i="5"/>
  <c r="N276" i="5"/>
  <c r="M276" i="5"/>
  <c r="L276" i="5"/>
  <c r="K276" i="5"/>
  <c r="J276" i="5"/>
  <c r="H276" i="5"/>
  <c r="G276" i="5"/>
  <c r="F276" i="5"/>
  <c r="C276" i="5" s="1"/>
  <c r="E276" i="5"/>
  <c r="D276" i="5"/>
  <c r="O275" i="5"/>
  <c r="L275" i="5"/>
  <c r="I275" i="5"/>
  <c r="F275" i="5"/>
  <c r="O274" i="5"/>
  <c r="L274" i="5"/>
  <c r="I274" i="5"/>
  <c r="F274" i="5"/>
  <c r="C274" i="5" s="1"/>
  <c r="O273" i="5"/>
  <c r="L273" i="5"/>
  <c r="I273" i="5"/>
  <c r="F273" i="5"/>
  <c r="C273" i="5" s="1"/>
  <c r="O272" i="5"/>
  <c r="N272" i="5"/>
  <c r="M272" i="5"/>
  <c r="L272" i="5"/>
  <c r="K272" i="5"/>
  <c r="J272" i="5"/>
  <c r="I272" i="5"/>
  <c r="H272" i="5"/>
  <c r="G272" i="5"/>
  <c r="F272" i="5"/>
  <c r="C272" i="5" s="1"/>
  <c r="E272" i="5"/>
  <c r="D272" i="5"/>
  <c r="O271" i="5"/>
  <c r="L271" i="5"/>
  <c r="I271" i="5"/>
  <c r="F271" i="5"/>
  <c r="O270" i="5"/>
  <c r="N270" i="5"/>
  <c r="M270" i="5"/>
  <c r="L270" i="5"/>
  <c r="K270" i="5"/>
  <c r="J270" i="5"/>
  <c r="H270" i="5"/>
  <c r="G270" i="5"/>
  <c r="F270" i="5"/>
  <c r="E270" i="5"/>
  <c r="D270" i="5"/>
  <c r="O269" i="5"/>
  <c r="N269" i="5"/>
  <c r="M269" i="5"/>
  <c r="K269" i="5"/>
  <c r="J269" i="5"/>
  <c r="H269" i="5"/>
  <c r="G269" i="5"/>
  <c r="F269" i="5"/>
  <c r="E269" i="5"/>
  <c r="D269" i="5"/>
  <c r="O268" i="5"/>
  <c r="L268" i="5"/>
  <c r="I268" i="5"/>
  <c r="F268" i="5"/>
  <c r="C268" i="5" s="1"/>
  <c r="O267" i="5"/>
  <c r="L267" i="5"/>
  <c r="I267" i="5"/>
  <c r="F267" i="5"/>
  <c r="C267" i="5" s="1"/>
  <c r="O266" i="5"/>
  <c r="L266" i="5"/>
  <c r="I266" i="5"/>
  <c r="F266" i="5"/>
  <c r="C266" i="5" s="1"/>
  <c r="O265" i="5"/>
  <c r="L265" i="5"/>
  <c r="I265" i="5"/>
  <c r="F265" i="5"/>
  <c r="O264" i="5"/>
  <c r="N264" i="5"/>
  <c r="M264" i="5"/>
  <c r="L264" i="5"/>
  <c r="K264" i="5"/>
  <c r="J264" i="5"/>
  <c r="I264" i="5"/>
  <c r="H264" i="5"/>
  <c r="G264" i="5"/>
  <c r="F264" i="5"/>
  <c r="E264" i="5"/>
  <c r="D264" i="5"/>
  <c r="C264" i="5"/>
  <c r="O263" i="5"/>
  <c r="L263" i="5"/>
  <c r="I263" i="5"/>
  <c r="F263" i="5"/>
  <c r="C263" i="5" s="1"/>
  <c r="O262" i="5"/>
  <c r="L262" i="5"/>
  <c r="I262" i="5"/>
  <c r="F262" i="5"/>
  <c r="C262" i="5" s="1"/>
  <c r="O261" i="5"/>
  <c r="O260" i="5" s="1"/>
  <c r="L261" i="5"/>
  <c r="I261" i="5"/>
  <c r="F261" i="5"/>
  <c r="C261" i="5" s="1"/>
  <c r="N260" i="5"/>
  <c r="M260" i="5"/>
  <c r="L260" i="5"/>
  <c r="K260" i="5"/>
  <c r="J260" i="5"/>
  <c r="I260" i="5"/>
  <c r="H260" i="5"/>
  <c r="G260" i="5"/>
  <c r="F260" i="5"/>
  <c r="E260" i="5"/>
  <c r="D260" i="5"/>
  <c r="N259" i="5"/>
  <c r="M259" i="5"/>
  <c r="L259" i="5"/>
  <c r="K259" i="5"/>
  <c r="J259" i="5"/>
  <c r="I259" i="5"/>
  <c r="H259" i="5"/>
  <c r="G259" i="5"/>
  <c r="F259" i="5"/>
  <c r="E259" i="5"/>
  <c r="D259" i="5"/>
  <c r="O258" i="5"/>
  <c r="L258" i="5"/>
  <c r="I258" i="5"/>
  <c r="F258" i="5"/>
  <c r="O257" i="5"/>
  <c r="L257" i="5"/>
  <c r="I257" i="5"/>
  <c r="F257" i="5"/>
  <c r="C257" i="5" s="1"/>
  <c r="O256" i="5"/>
  <c r="L256" i="5"/>
  <c r="I256" i="5"/>
  <c r="F256" i="5"/>
  <c r="C256" i="5" s="1"/>
  <c r="O255" i="5"/>
  <c r="L255" i="5"/>
  <c r="I255" i="5"/>
  <c r="F255" i="5"/>
  <c r="C255" i="5" s="1"/>
  <c r="O254" i="5"/>
  <c r="L254" i="5"/>
  <c r="I254" i="5"/>
  <c r="F254" i="5"/>
  <c r="C254" i="5" s="1"/>
  <c r="O253" i="5"/>
  <c r="L253" i="5"/>
  <c r="I253" i="5"/>
  <c r="F253" i="5"/>
  <c r="O252" i="5"/>
  <c r="N252" i="5"/>
  <c r="M252" i="5"/>
  <c r="L252" i="5"/>
  <c r="K252" i="5"/>
  <c r="J252" i="5"/>
  <c r="I252" i="5"/>
  <c r="H252" i="5"/>
  <c r="G252" i="5"/>
  <c r="F252" i="5"/>
  <c r="E252" i="5"/>
  <c r="D252" i="5"/>
  <c r="C252" i="5"/>
  <c r="O251" i="5"/>
  <c r="N251" i="5"/>
  <c r="M251" i="5"/>
  <c r="L251" i="5"/>
  <c r="K251" i="5"/>
  <c r="J251" i="5"/>
  <c r="I251" i="5"/>
  <c r="H251" i="5"/>
  <c r="G251" i="5"/>
  <c r="F251" i="5"/>
  <c r="C251" i="5" s="1"/>
  <c r="E251" i="5"/>
  <c r="D251" i="5"/>
  <c r="O250" i="5"/>
  <c r="L250" i="5"/>
  <c r="I250" i="5"/>
  <c r="F250" i="5"/>
  <c r="O249" i="5"/>
  <c r="L249" i="5"/>
  <c r="I249" i="5"/>
  <c r="F249" i="5"/>
  <c r="C249" i="5" s="1"/>
  <c r="O248" i="5"/>
  <c r="L248" i="5"/>
  <c r="I248" i="5"/>
  <c r="F248" i="5"/>
  <c r="C248" i="5"/>
  <c r="O247" i="5"/>
  <c r="L247" i="5"/>
  <c r="I247" i="5"/>
  <c r="F247" i="5"/>
  <c r="F246" i="5" s="1"/>
  <c r="O246" i="5"/>
  <c r="N246" i="5"/>
  <c r="M246" i="5"/>
  <c r="L246" i="5"/>
  <c r="K246" i="5"/>
  <c r="J246" i="5"/>
  <c r="I246" i="5"/>
  <c r="H246" i="5"/>
  <c r="G246" i="5"/>
  <c r="E246" i="5"/>
  <c r="D246" i="5"/>
  <c r="O245" i="5"/>
  <c r="L245" i="5"/>
  <c r="I245" i="5"/>
  <c r="F245" i="5"/>
  <c r="C245" i="5" s="1"/>
  <c r="O244" i="5"/>
  <c r="L244" i="5"/>
  <c r="I244" i="5"/>
  <c r="F244" i="5"/>
  <c r="C244" i="5"/>
  <c r="O243" i="5"/>
  <c r="L243" i="5"/>
  <c r="I243" i="5"/>
  <c r="F243" i="5"/>
  <c r="C243" i="5" s="1"/>
  <c r="O242" i="5"/>
  <c r="L242" i="5"/>
  <c r="I242" i="5"/>
  <c r="F242" i="5"/>
  <c r="O241" i="5"/>
  <c r="L241" i="5"/>
  <c r="I241" i="5"/>
  <c r="F241" i="5"/>
  <c r="C241" i="5"/>
  <c r="O240" i="5"/>
  <c r="L240" i="5"/>
  <c r="I240" i="5"/>
  <c r="F240" i="5"/>
  <c r="C240" i="5" s="1"/>
  <c r="O239" i="5"/>
  <c r="L239" i="5"/>
  <c r="I239" i="5"/>
  <c r="F239" i="5"/>
  <c r="C239" i="5" s="1"/>
  <c r="O238" i="5"/>
  <c r="N238" i="5"/>
  <c r="M238" i="5"/>
  <c r="L238" i="5"/>
  <c r="K238" i="5"/>
  <c r="J238" i="5"/>
  <c r="I238" i="5"/>
  <c r="H238" i="5"/>
  <c r="G238" i="5"/>
  <c r="F238" i="5"/>
  <c r="C238" i="5" s="1"/>
  <c r="E238" i="5"/>
  <c r="D238" i="5"/>
  <c r="O237" i="5"/>
  <c r="L237" i="5"/>
  <c r="I237" i="5"/>
  <c r="F237" i="5"/>
  <c r="C237" i="5" s="1"/>
  <c r="O236" i="5"/>
  <c r="L236" i="5"/>
  <c r="I236" i="5"/>
  <c r="F236" i="5"/>
  <c r="O235" i="5"/>
  <c r="N235" i="5"/>
  <c r="M235" i="5"/>
  <c r="L235" i="5"/>
  <c r="K235" i="5"/>
  <c r="J235" i="5"/>
  <c r="I235" i="5"/>
  <c r="H235" i="5"/>
  <c r="G235" i="5"/>
  <c r="E235" i="5"/>
  <c r="D235" i="5"/>
  <c r="O234" i="5"/>
  <c r="L234" i="5"/>
  <c r="I234" i="5"/>
  <c r="F234" i="5"/>
  <c r="C234" i="5" s="1"/>
  <c r="O233" i="5"/>
  <c r="N233" i="5"/>
  <c r="M233" i="5"/>
  <c r="L233" i="5"/>
  <c r="K233" i="5"/>
  <c r="J233" i="5"/>
  <c r="I233" i="5"/>
  <c r="H233" i="5"/>
  <c r="G233" i="5"/>
  <c r="F233" i="5"/>
  <c r="C233" i="5" s="1"/>
  <c r="E233" i="5"/>
  <c r="D233" i="5"/>
  <c r="O232" i="5"/>
  <c r="L232" i="5"/>
  <c r="I232" i="5"/>
  <c r="F232" i="5"/>
  <c r="O231" i="5"/>
  <c r="N231" i="5"/>
  <c r="M231" i="5"/>
  <c r="L231" i="5"/>
  <c r="K231" i="5"/>
  <c r="J231" i="5"/>
  <c r="I231" i="5"/>
  <c r="H231" i="5"/>
  <c r="G231" i="5"/>
  <c r="E231" i="5"/>
  <c r="D231" i="5"/>
  <c r="N230" i="5"/>
  <c r="M230" i="5"/>
  <c r="L230" i="5"/>
  <c r="K230" i="5"/>
  <c r="J230" i="5"/>
  <c r="I230" i="5"/>
  <c r="H230" i="5"/>
  <c r="G230" i="5"/>
  <c r="E230" i="5"/>
  <c r="D230" i="5"/>
  <c r="O229" i="5"/>
  <c r="L229" i="5"/>
  <c r="I229" i="5"/>
  <c r="F229" i="5"/>
  <c r="C229" i="5" s="1"/>
  <c r="O228" i="5"/>
  <c r="L228" i="5"/>
  <c r="I228" i="5"/>
  <c r="I227" i="5" s="1"/>
  <c r="F228" i="5"/>
  <c r="C228" i="5"/>
  <c r="O227" i="5"/>
  <c r="N227" i="5"/>
  <c r="M227" i="5"/>
  <c r="L227" i="5"/>
  <c r="K227" i="5"/>
  <c r="J227" i="5"/>
  <c r="H227" i="5"/>
  <c r="G227" i="5"/>
  <c r="F227" i="5"/>
  <c r="E227" i="5"/>
  <c r="D227" i="5"/>
  <c r="O226" i="5"/>
  <c r="L226" i="5"/>
  <c r="I226" i="5"/>
  <c r="F226" i="5"/>
  <c r="C226" i="5" s="1"/>
  <c r="O225" i="5"/>
  <c r="L225" i="5"/>
  <c r="I225" i="5"/>
  <c r="F225" i="5"/>
  <c r="O224" i="5"/>
  <c r="L224" i="5"/>
  <c r="I224" i="5"/>
  <c r="F224" i="5"/>
  <c r="C224" i="5" s="1"/>
  <c r="O223" i="5"/>
  <c r="L223" i="5"/>
  <c r="I223" i="5"/>
  <c r="F223" i="5"/>
  <c r="O222" i="5"/>
  <c r="L222" i="5"/>
  <c r="I222" i="5"/>
  <c r="F222" i="5"/>
  <c r="O221" i="5"/>
  <c r="L221" i="5"/>
  <c r="I221" i="5"/>
  <c r="F221" i="5"/>
  <c r="O220" i="5"/>
  <c r="L220" i="5"/>
  <c r="I220" i="5"/>
  <c r="F220" i="5"/>
  <c r="O219" i="5"/>
  <c r="L219" i="5"/>
  <c r="I219" i="5"/>
  <c r="F219" i="5"/>
  <c r="C219" i="5" s="1"/>
  <c r="O218" i="5"/>
  <c r="L218" i="5"/>
  <c r="I218" i="5"/>
  <c r="F218" i="5"/>
  <c r="C218" i="5" s="1"/>
  <c r="O217" i="5"/>
  <c r="L217" i="5"/>
  <c r="I217" i="5"/>
  <c r="F217" i="5"/>
  <c r="C217" i="5" s="1"/>
  <c r="O216" i="5"/>
  <c r="N216" i="5"/>
  <c r="M216" i="5"/>
  <c r="L216" i="5"/>
  <c r="K216" i="5"/>
  <c r="J216" i="5"/>
  <c r="I216" i="5"/>
  <c r="H216" i="5"/>
  <c r="G216" i="5"/>
  <c r="F216" i="5"/>
  <c r="C216" i="5" s="1"/>
  <c r="E216" i="5"/>
  <c r="D216" i="5"/>
  <c r="O215" i="5"/>
  <c r="L215" i="5"/>
  <c r="I215" i="5"/>
  <c r="F215" i="5"/>
  <c r="C215" i="5" s="1"/>
  <c r="O214" i="5"/>
  <c r="L214" i="5"/>
  <c r="I214" i="5"/>
  <c r="F214" i="5"/>
  <c r="O213" i="5"/>
  <c r="L213" i="5"/>
  <c r="I213" i="5"/>
  <c r="C213" i="5" s="1"/>
  <c r="F213" i="5"/>
  <c r="O212" i="5"/>
  <c r="L212" i="5"/>
  <c r="I212" i="5"/>
  <c r="F212" i="5"/>
  <c r="C212" i="5" s="1"/>
  <c r="O211" i="5"/>
  <c r="L211" i="5"/>
  <c r="I211" i="5"/>
  <c r="F211" i="5"/>
  <c r="O210" i="5"/>
  <c r="L210" i="5"/>
  <c r="I210" i="5"/>
  <c r="F210" i="5"/>
  <c r="O209" i="5"/>
  <c r="L209" i="5"/>
  <c r="I209" i="5"/>
  <c r="C209" i="5" s="1"/>
  <c r="F209" i="5"/>
  <c r="O208" i="5"/>
  <c r="L208" i="5"/>
  <c r="I208" i="5"/>
  <c r="C208" i="5" s="1"/>
  <c r="F208" i="5"/>
  <c r="O207" i="5"/>
  <c r="L207" i="5"/>
  <c r="I207" i="5"/>
  <c r="F207" i="5"/>
  <c r="C207" i="5" s="1"/>
  <c r="O206" i="5"/>
  <c r="L206" i="5"/>
  <c r="I206" i="5"/>
  <c r="F206" i="5"/>
  <c r="C206" i="5" s="1"/>
  <c r="O205" i="5"/>
  <c r="N205" i="5"/>
  <c r="M205" i="5"/>
  <c r="L205" i="5"/>
  <c r="K205" i="5"/>
  <c r="J205" i="5"/>
  <c r="I205" i="5"/>
  <c r="H205" i="5"/>
  <c r="G205" i="5"/>
  <c r="F205" i="5"/>
  <c r="E205" i="5"/>
  <c r="D205" i="5"/>
  <c r="C205" i="5"/>
  <c r="O204" i="5"/>
  <c r="N204" i="5"/>
  <c r="M204" i="5"/>
  <c r="L204" i="5"/>
  <c r="K204" i="5"/>
  <c r="J204" i="5"/>
  <c r="H204" i="5"/>
  <c r="G204" i="5"/>
  <c r="F204" i="5"/>
  <c r="E204" i="5"/>
  <c r="D204" i="5"/>
  <c r="O203" i="5"/>
  <c r="L203" i="5"/>
  <c r="I203" i="5"/>
  <c r="F203" i="5"/>
  <c r="C203" i="5" s="1"/>
  <c r="O202" i="5"/>
  <c r="L202" i="5"/>
  <c r="I202" i="5"/>
  <c r="F202" i="5"/>
  <c r="C202" i="5" s="1"/>
  <c r="O201" i="5"/>
  <c r="L201" i="5"/>
  <c r="I201" i="5"/>
  <c r="F201" i="5"/>
  <c r="C201" i="5" s="1"/>
  <c r="O200" i="5"/>
  <c r="L200" i="5"/>
  <c r="I200" i="5"/>
  <c r="F200" i="5"/>
  <c r="O199" i="5"/>
  <c r="L199" i="5"/>
  <c r="I199" i="5"/>
  <c r="I198" i="5" s="1"/>
  <c r="I196" i="5" s="1"/>
  <c r="F199" i="5"/>
  <c r="O198" i="5"/>
  <c r="N198" i="5"/>
  <c r="M198" i="5"/>
  <c r="L198" i="5"/>
  <c r="K198" i="5"/>
  <c r="J198" i="5"/>
  <c r="H198" i="5"/>
  <c r="G198" i="5"/>
  <c r="F198" i="5"/>
  <c r="E198" i="5"/>
  <c r="D198" i="5"/>
  <c r="O197" i="5"/>
  <c r="L197" i="5"/>
  <c r="I197" i="5"/>
  <c r="F197" i="5"/>
  <c r="O196" i="5"/>
  <c r="N196" i="5"/>
  <c r="M196" i="5"/>
  <c r="L196" i="5"/>
  <c r="K196" i="5"/>
  <c r="J196" i="5"/>
  <c r="J195" i="5" s="1"/>
  <c r="J194" i="5" s="1"/>
  <c r="H196" i="5"/>
  <c r="G196" i="5"/>
  <c r="F196" i="5"/>
  <c r="F195" i="5" s="1"/>
  <c r="E196" i="5"/>
  <c r="D196" i="5"/>
  <c r="O195" i="5"/>
  <c r="N195" i="5"/>
  <c r="M195" i="5"/>
  <c r="L195" i="5"/>
  <c r="K195" i="5"/>
  <c r="H195" i="5"/>
  <c r="G195" i="5"/>
  <c r="E195" i="5"/>
  <c r="D195" i="5"/>
  <c r="N194" i="5"/>
  <c r="M194" i="5"/>
  <c r="K194" i="5"/>
  <c r="H194" i="5"/>
  <c r="G194" i="5"/>
  <c r="E194" i="5"/>
  <c r="D194" i="5"/>
  <c r="O193" i="5"/>
  <c r="L193" i="5"/>
  <c r="L192" i="5" s="1"/>
  <c r="I193" i="5"/>
  <c r="F193" i="5"/>
  <c r="O192" i="5"/>
  <c r="N192" i="5"/>
  <c r="M192" i="5"/>
  <c r="K192" i="5"/>
  <c r="J192" i="5"/>
  <c r="I192" i="5"/>
  <c r="H192" i="5"/>
  <c r="G192" i="5"/>
  <c r="F192" i="5"/>
  <c r="E192" i="5"/>
  <c r="D192" i="5"/>
  <c r="O191" i="5"/>
  <c r="N191" i="5"/>
  <c r="M191" i="5"/>
  <c r="K191" i="5"/>
  <c r="J191" i="5"/>
  <c r="I191" i="5"/>
  <c r="H191" i="5"/>
  <c r="G191" i="5"/>
  <c r="F191" i="5"/>
  <c r="E191" i="5"/>
  <c r="D191" i="5"/>
  <c r="O190" i="5"/>
  <c r="L190" i="5"/>
  <c r="I190" i="5"/>
  <c r="F190" i="5"/>
  <c r="C190" i="5" s="1"/>
  <c r="O189" i="5"/>
  <c r="O188" i="5" s="1"/>
  <c r="O187" i="5" s="1"/>
  <c r="L189" i="5"/>
  <c r="I189" i="5"/>
  <c r="F189" i="5"/>
  <c r="C189" i="5" s="1"/>
  <c r="N188" i="5"/>
  <c r="M188" i="5"/>
  <c r="M187" i="5" s="1"/>
  <c r="L188" i="5"/>
  <c r="K188" i="5"/>
  <c r="J188" i="5"/>
  <c r="I188" i="5"/>
  <c r="I187" i="5" s="1"/>
  <c r="H188" i="5"/>
  <c r="H187" i="5" s="1"/>
  <c r="G188" i="5"/>
  <c r="F188" i="5"/>
  <c r="C188" i="5" s="1"/>
  <c r="E188" i="5"/>
  <c r="E187" i="5" s="1"/>
  <c r="D188" i="5"/>
  <c r="D187" i="5" s="1"/>
  <c r="N187" i="5"/>
  <c r="K187" i="5"/>
  <c r="J187" i="5"/>
  <c r="G187" i="5"/>
  <c r="F187" i="5"/>
  <c r="O186" i="5"/>
  <c r="L186" i="5"/>
  <c r="I186" i="5"/>
  <c r="F186" i="5"/>
  <c r="O185" i="5"/>
  <c r="O184" i="5" s="1"/>
  <c r="L185" i="5"/>
  <c r="I185" i="5"/>
  <c r="I184" i="5" s="1"/>
  <c r="F185" i="5"/>
  <c r="N184" i="5"/>
  <c r="M184" i="5"/>
  <c r="L184" i="5"/>
  <c r="K184" i="5"/>
  <c r="J184" i="5"/>
  <c r="H184" i="5"/>
  <c r="G184" i="5"/>
  <c r="F184" i="5"/>
  <c r="E184" i="5"/>
  <c r="D184" i="5"/>
  <c r="O183" i="5"/>
  <c r="L183" i="5"/>
  <c r="I183" i="5"/>
  <c r="F183" i="5"/>
  <c r="C183" i="5"/>
  <c r="O182" i="5"/>
  <c r="L182" i="5"/>
  <c r="I182" i="5"/>
  <c r="F182" i="5"/>
  <c r="C182" i="5" s="1"/>
  <c r="O181" i="5"/>
  <c r="L181" i="5"/>
  <c r="I181" i="5"/>
  <c r="F181" i="5"/>
  <c r="C181" i="5" s="1"/>
  <c r="O180" i="5"/>
  <c r="L180" i="5"/>
  <c r="L179" i="5" s="1"/>
  <c r="I180" i="5"/>
  <c r="I179" i="5" s="1"/>
  <c r="F180" i="5"/>
  <c r="C180" i="5" s="1"/>
  <c r="O179" i="5"/>
  <c r="N179" i="5"/>
  <c r="M179" i="5"/>
  <c r="K179" i="5"/>
  <c r="J179" i="5"/>
  <c r="H179" i="5"/>
  <c r="G179" i="5"/>
  <c r="F179" i="5"/>
  <c r="E179" i="5"/>
  <c r="D179" i="5"/>
  <c r="O178" i="5"/>
  <c r="L178" i="5"/>
  <c r="I178" i="5"/>
  <c r="F178" i="5"/>
  <c r="O177" i="5"/>
  <c r="L177" i="5"/>
  <c r="I177" i="5"/>
  <c r="F177" i="5"/>
  <c r="O176" i="5"/>
  <c r="L176" i="5"/>
  <c r="L175" i="5" s="1"/>
  <c r="L174" i="5" s="1"/>
  <c r="L173" i="5" s="1"/>
  <c r="I176" i="5"/>
  <c r="I175" i="5" s="1"/>
  <c r="F176" i="5"/>
  <c r="C176" i="5" s="1"/>
  <c r="O175" i="5"/>
  <c r="N175" i="5"/>
  <c r="N174" i="5" s="1"/>
  <c r="N173" i="5" s="1"/>
  <c r="M175" i="5"/>
  <c r="K175" i="5"/>
  <c r="J175" i="5"/>
  <c r="J174" i="5" s="1"/>
  <c r="J173" i="5" s="1"/>
  <c r="H175" i="5"/>
  <c r="G175" i="5"/>
  <c r="F175" i="5"/>
  <c r="F174" i="5" s="1"/>
  <c r="E175" i="5"/>
  <c r="D175" i="5"/>
  <c r="D174" i="5" s="1"/>
  <c r="D173" i="5" s="1"/>
  <c r="O174" i="5"/>
  <c r="O173" i="5" s="1"/>
  <c r="M174" i="5"/>
  <c r="K174" i="5"/>
  <c r="K173" i="5" s="1"/>
  <c r="H174" i="5"/>
  <c r="H173" i="5" s="1"/>
  <c r="G174" i="5"/>
  <c r="G173" i="5" s="1"/>
  <c r="E174" i="5"/>
  <c r="M173" i="5"/>
  <c r="E173" i="5"/>
  <c r="O172" i="5"/>
  <c r="L172" i="5"/>
  <c r="I172" i="5"/>
  <c r="F172" i="5"/>
  <c r="C172" i="5" s="1"/>
  <c r="O171" i="5"/>
  <c r="L171" i="5"/>
  <c r="I171" i="5"/>
  <c r="F171" i="5"/>
  <c r="C171" i="5"/>
  <c r="O170" i="5"/>
  <c r="L170" i="5"/>
  <c r="I170" i="5"/>
  <c r="F170" i="5"/>
  <c r="C170" i="5" s="1"/>
  <c r="O169" i="5"/>
  <c r="L169" i="5"/>
  <c r="I169" i="5"/>
  <c r="F169" i="5"/>
  <c r="O168" i="5"/>
  <c r="L168" i="5"/>
  <c r="I168" i="5"/>
  <c r="F168" i="5"/>
  <c r="O167" i="5"/>
  <c r="L167" i="5"/>
  <c r="I167" i="5"/>
  <c r="F167" i="5"/>
  <c r="C167" i="5" s="1"/>
  <c r="O166" i="5"/>
  <c r="N166" i="5"/>
  <c r="M166" i="5"/>
  <c r="L166" i="5"/>
  <c r="K166" i="5"/>
  <c r="J166" i="5"/>
  <c r="I166" i="5"/>
  <c r="H166" i="5"/>
  <c r="G166" i="5"/>
  <c r="F166" i="5"/>
  <c r="C166" i="5" s="1"/>
  <c r="E166" i="5"/>
  <c r="D166" i="5"/>
  <c r="O165" i="5"/>
  <c r="N165" i="5"/>
  <c r="M165" i="5"/>
  <c r="L165" i="5"/>
  <c r="K165" i="5"/>
  <c r="J165" i="5"/>
  <c r="I165" i="5"/>
  <c r="H165" i="5"/>
  <c r="G165" i="5"/>
  <c r="F165" i="5"/>
  <c r="E165" i="5"/>
  <c r="D165" i="5"/>
  <c r="C165" i="5"/>
  <c r="O164" i="5"/>
  <c r="L164" i="5"/>
  <c r="I164" i="5"/>
  <c r="F164" i="5"/>
  <c r="C164" i="5" s="1"/>
  <c r="O163" i="5"/>
  <c r="L163" i="5"/>
  <c r="I163" i="5"/>
  <c r="F163" i="5"/>
  <c r="O162" i="5"/>
  <c r="L162" i="5"/>
  <c r="I162" i="5"/>
  <c r="F162" i="5"/>
  <c r="C162" i="5" s="1"/>
  <c r="O161" i="5"/>
  <c r="L161" i="5"/>
  <c r="I161" i="5"/>
  <c r="F161" i="5"/>
  <c r="O160" i="5"/>
  <c r="N160" i="5"/>
  <c r="M160" i="5"/>
  <c r="L160" i="5"/>
  <c r="K160" i="5"/>
  <c r="J160" i="5"/>
  <c r="I160" i="5"/>
  <c r="H160" i="5"/>
  <c r="G160" i="5"/>
  <c r="F160" i="5"/>
  <c r="C160" i="5" s="1"/>
  <c r="E160" i="5"/>
  <c r="D160" i="5"/>
  <c r="O159" i="5"/>
  <c r="L159" i="5"/>
  <c r="I159" i="5"/>
  <c r="F159" i="5"/>
  <c r="O158" i="5"/>
  <c r="L158" i="5"/>
  <c r="I158" i="5"/>
  <c r="F158" i="5"/>
  <c r="O157" i="5"/>
  <c r="L157" i="5"/>
  <c r="I157" i="5"/>
  <c r="F157" i="5"/>
  <c r="O156" i="5"/>
  <c r="L156" i="5"/>
  <c r="I156" i="5"/>
  <c r="F156" i="5"/>
  <c r="O155" i="5"/>
  <c r="L155" i="5"/>
  <c r="I155" i="5"/>
  <c r="F155" i="5"/>
  <c r="C155" i="5" s="1"/>
  <c r="O154" i="5"/>
  <c r="L154" i="5"/>
  <c r="I154" i="5"/>
  <c r="F154" i="5"/>
  <c r="C154" i="5" s="1"/>
  <c r="O153" i="5"/>
  <c r="L153" i="5"/>
  <c r="I153" i="5"/>
  <c r="F153" i="5"/>
  <c r="C153" i="5"/>
  <c r="O152" i="5"/>
  <c r="L152" i="5"/>
  <c r="I152" i="5"/>
  <c r="F152" i="5"/>
  <c r="C152" i="5" s="1"/>
  <c r="O151" i="5"/>
  <c r="N151" i="5"/>
  <c r="M151" i="5"/>
  <c r="L151" i="5"/>
  <c r="K151" i="5"/>
  <c r="J151" i="5"/>
  <c r="I151" i="5"/>
  <c r="H151" i="5"/>
  <c r="G151" i="5"/>
  <c r="F151" i="5"/>
  <c r="C151" i="5" s="1"/>
  <c r="E151" i="5"/>
  <c r="D151" i="5"/>
  <c r="O150" i="5"/>
  <c r="L150" i="5"/>
  <c r="I150" i="5"/>
  <c r="F150" i="5"/>
  <c r="C150" i="5" s="1"/>
  <c r="O149" i="5"/>
  <c r="L149" i="5"/>
  <c r="I149" i="5"/>
  <c r="F149" i="5"/>
  <c r="O148" i="5"/>
  <c r="L148" i="5"/>
  <c r="I148" i="5"/>
  <c r="F148" i="5"/>
  <c r="C148" i="5"/>
  <c r="O147" i="5"/>
  <c r="L147" i="5"/>
  <c r="I147" i="5"/>
  <c r="F147" i="5"/>
  <c r="C147" i="5" s="1"/>
  <c r="O146" i="5"/>
  <c r="L146" i="5"/>
  <c r="I146" i="5"/>
  <c r="F146" i="5"/>
  <c r="C146" i="5" s="1"/>
  <c r="O145" i="5"/>
  <c r="L145" i="5"/>
  <c r="I145" i="5"/>
  <c r="F145" i="5"/>
  <c r="C145" i="5" s="1"/>
  <c r="O144" i="5"/>
  <c r="N144" i="5"/>
  <c r="M144" i="5"/>
  <c r="L144" i="5"/>
  <c r="K144" i="5"/>
  <c r="J144" i="5"/>
  <c r="I144" i="5"/>
  <c r="H144" i="5"/>
  <c r="G144" i="5"/>
  <c r="F144" i="5"/>
  <c r="E144" i="5"/>
  <c r="D144" i="5"/>
  <c r="C144" i="5"/>
  <c r="O143" i="5"/>
  <c r="L143" i="5"/>
  <c r="I143" i="5"/>
  <c r="F143" i="5"/>
  <c r="C143" i="5" s="1"/>
  <c r="O142" i="5"/>
  <c r="L142" i="5"/>
  <c r="I142" i="5"/>
  <c r="F142" i="5"/>
  <c r="F141" i="5" s="1"/>
  <c r="C141" i="5" s="1"/>
  <c r="O141" i="5"/>
  <c r="N141" i="5"/>
  <c r="M141" i="5"/>
  <c r="L141" i="5"/>
  <c r="K141" i="5"/>
  <c r="J141" i="5"/>
  <c r="I141" i="5"/>
  <c r="H141" i="5"/>
  <c r="G141" i="5"/>
  <c r="E141" i="5"/>
  <c r="D141" i="5"/>
  <c r="O140" i="5"/>
  <c r="L140" i="5"/>
  <c r="I140" i="5"/>
  <c r="F140" i="5"/>
  <c r="C140" i="5" s="1"/>
  <c r="O139" i="5"/>
  <c r="L139" i="5"/>
  <c r="I139" i="5"/>
  <c r="F139" i="5"/>
  <c r="C139" i="5" s="1"/>
  <c r="O138" i="5"/>
  <c r="L138" i="5"/>
  <c r="I138" i="5"/>
  <c r="F138" i="5"/>
  <c r="O137" i="5"/>
  <c r="L137" i="5"/>
  <c r="I137" i="5"/>
  <c r="F137" i="5"/>
  <c r="F136" i="5" s="1"/>
  <c r="O136" i="5"/>
  <c r="N136" i="5"/>
  <c r="M136" i="5"/>
  <c r="L136" i="5"/>
  <c r="K136" i="5"/>
  <c r="J136" i="5"/>
  <c r="I136" i="5"/>
  <c r="H136" i="5"/>
  <c r="G136" i="5"/>
  <c r="E136" i="5"/>
  <c r="D136" i="5"/>
  <c r="O135" i="5"/>
  <c r="L135" i="5"/>
  <c r="I135" i="5"/>
  <c r="F135" i="5"/>
  <c r="C135" i="5" s="1"/>
  <c r="O134" i="5"/>
  <c r="L134" i="5"/>
  <c r="I134" i="5"/>
  <c r="F134" i="5"/>
  <c r="C134" i="5" s="1"/>
  <c r="O133" i="5"/>
  <c r="L133" i="5"/>
  <c r="I133" i="5"/>
  <c r="F133" i="5"/>
  <c r="O132" i="5"/>
  <c r="L132" i="5"/>
  <c r="I132" i="5"/>
  <c r="F132" i="5"/>
  <c r="C132" i="5" s="1"/>
  <c r="O131" i="5"/>
  <c r="N131" i="5"/>
  <c r="M131" i="5"/>
  <c r="L131" i="5"/>
  <c r="K131" i="5"/>
  <c r="J131" i="5"/>
  <c r="I131" i="5"/>
  <c r="H131" i="5"/>
  <c r="G131" i="5"/>
  <c r="F131" i="5"/>
  <c r="E131" i="5"/>
  <c r="D131" i="5"/>
  <c r="C131" i="5"/>
  <c r="O130" i="5"/>
  <c r="N130" i="5"/>
  <c r="M130" i="5"/>
  <c r="L130" i="5"/>
  <c r="K130" i="5"/>
  <c r="J130" i="5"/>
  <c r="I130" i="5"/>
  <c r="H130" i="5"/>
  <c r="G130" i="5"/>
  <c r="E130" i="5"/>
  <c r="D130" i="5"/>
  <c r="O129" i="5"/>
  <c r="L129" i="5"/>
  <c r="L128" i="5" s="1"/>
  <c r="I129" i="5"/>
  <c r="I128" i="5" s="1"/>
  <c r="F129" i="5"/>
  <c r="C129" i="5" s="1"/>
  <c r="O128" i="5"/>
  <c r="N128" i="5"/>
  <c r="M128" i="5"/>
  <c r="K128" i="5"/>
  <c r="J128" i="5"/>
  <c r="H128" i="5"/>
  <c r="G128" i="5"/>
  <c r="F128" i="5"/>
  <c r="E128" i="5"/>
  <c r="D128" i="5"/>
  <c r="O127" i="5"/>
  <c r="L127" i="5"/>
  <c r="I127" i="5"/>
  <c r="F127" i="5"/>
  <c r="C127" i="5" s="1"/>
  <c r="O126" i="5"/>
  <c r="L126" i="5"/>
  <c r="I126" i="5"/>
  <c r="F126" i="5"/>
  <c r="C126" i="5" s="1"/>
  <c r="O125" i="5"/>
  <c r="L125" i="5"/>
  <c r="I125" i="5"/>
  <c r="F125" i="5"/>
  <c r="O124" i="5"/>
  <c r="L124" i="5"/>
  <c r="I124" i="5"/>
  <c r="F124" i="5"/>
  <c r="C124" i="5" s="1"/>
  <c r="O123" i="5"/>
  <c r="L123" i="5"/>
  <c r="I123" i="5"/>
  <c r="F123" i="5"/>
  <c r="O122" i="5"/>
  <c r="N122" i="5"/>
  <c r="M122" i="5"/>
  <c r="L122" i="5"/>
  <c r="K122" i="5"/>
  <c r="J122" i="5"/>
  <c r="I122" i="5"/>
  <c r="H122" i="5"/>
  <c r="G122" i="5"/>
  <c r="F122" i="5"/>
  <c r="E122" i="5"/>
  <c r="D122" i="5"/>
  <c r="C122" i="5"/>
  <c r="O121" i="5"/>
  <c r="L121" i="5"/>
  <c r="I121" i="5"/>
  <c r="F121" i="5"/>
  <c r="C121" i="5" s="1"/>
  <c r="O120" i="5"/>
  <c r="L120" i="5"/>
  <c r="I120" i="5"/>
  <c r="F120" i="5"/>
  <c r="O119" i="5"/>
  <c r="L119" i="5"/>
  <c r="I119" i="5"/>
  <c r="F119" i="5"/>
  <c r="O118" i="5"/>
  <c r="L118" i="5"/>
  <c r="I118" i="5"/>
  <c r="F118" i="5"/>
  <c r="C118" i="5" s="1"/>
  <c r="O117" i="5"/>
  <c r="L117" i="5"/>
  <c r="I117" i="5"/>
  <c r="F117" i="5"/>
  <c r="C117" i="5" s="1"/>
  <c r="N116" i="5"/>
  <c r="M116" i="5"/>
  <c r="K116" i="5"/>
  <c r="J116" i="5"/>
  <c r="I116" i="5"/>
  <c r="H116" i="5"/>
  <c r="G116" i="5"/>
  <c r="F116" i="5"/>
  <c r="E116" i="5"/>
  <c r="D116" i="5"/>
  <c r="O115" i="5"/>
  <c r="L115" i="5"/>
  <c r="C115" i="5" s="1"/>
  <c r="I115" i="5"/>
  <c r="F115" i="5"/>
  <c r="O114" i="5"/>
  <c r="L114" i="5"/>
  <c r="C114" i="5" s="1"/>
  <c r="I114" i="5"/>
  <c r="F114" i="5"/>
  <c r="O113" i="5"/>
  <c r="L113" i="5"/>
  <c r="I113" i="5"/>
  <c r="F113" i="5"/>
  <c r="O112" i="5"/>
  <c r="N112" i="5"/>
  <c r="M112" i="5"/>
  <c r="K112" i="5"/>
  <c r="J112" i="5"/>
  <c r="I112" i="5"/>
  <c r="H112" i="5"/>
  <c r="G112" i="5"/>
  <c r="F112" i="5"/>
  <c r="E112" i="5"/>
  <c r="D112" i="5"/>
  <c r="O111" i="5"/>
  <c r="L111" i="5"/>
  <c r="I111" i="5"/>
  <c r="F111" i="5"/>
  <c r="O110" i="5"/>
  <c r="L110" i="5"/>
  <c r="I110" i="5"/>
  <c r="F110" i="5"/>
  <c r="O109" i="5"/>
  <c r="L109" i="5"/>
  <c r="C109" i="5" s="1"/>
  <c r="I109" i="5"/>
  <c r="F109" i="5"/>
  <c r="O108" i="5"/>
  <c r="L108" i="5"/>
  <c r="I108" i="5"/>
  <c r="F108" i="5"/>
  <c r="C108" i="5"/>
  <c r="O107" i="5"/>
  <c r="L107" i="5"/>
  <c r="I107" i="5"/>
  <c r="F107" i="5"/>
  <c r="C107" i="5" s="1"/>
  <c r="O106" i="5"/>
  <c r="L106" i="5"/>
  <c r="I106" i="5"/>
  <c r="F106" i="5"/>
  <c r="C106" i="5" s="1"/>
  <c r="O105" i="5"/>
  <c r="L105" i="5"/>
  <c r="I105" i="5"/>
  <c r="F105" i="5"/>
  <c r="C105" i="5" s="1"/>
  <c r="O104" i="5"/>
  <c r="L104" i="5"/>
  <c r="I104" i="5"/>
  <c r="F104" i="5"/>
  <c r="O103" i="5"/>
  <c r="N103" i="5"/>
  <c r="M103" i="5"/>
  <c r="L103" i="5"/>
  <c r="K103" i="5"/>
  <c r="J103" i="5"/>
  <c r="I103" i="5"/>
  <c r="H103" i="5"/>
  <c r="G103" i="5"/>
  <c r="F103" i="5"/>
  <c r="C103" i="5" s="1"/>
  <c r="E103" i="5"/>
  <c r="D103" i="5"/>
  <c r="O102" i="5"/>
  <c r="L102" i="5"/>
  <c r="I102" i="5"/>
  <c r="F102" i="5"/>
  <c r="C102" i="5"/>
  <c r="O101" i="5"/>
  <c r="L101" i="5"/>
  <c r="I101" i="5"/>
  <c r="F101" i="5"/>
  <c r="C101" i="5"/>
  <c r="O100" i="5"/>
  <c r="L100" i="5"/>
  <c r="I100" i="5"/>
  <c r="F100" i="5"/>
  <c r="C100" i="5" s="1"/>
  <c r="O99" i="5"/>
  <c r="L99" i="5"/>
  <c r="I99" i="5"/>
  <c r="F99" i="5"/>
  <c r="C99" i="5" s="1"/>
  <c r="O98" i="5"/>
  <c r="L98" i="5"/>
  <c r="I98" i="5"/>
  <c r="F98" i="5"/>
  <c r="C98" i="5" s="1"/>
  <c r="O97" i="5"/>
  <c r="L97" i="5"/>
  <c r="I97" i="5"/>
  <c r="F97" i="5"/>
  <c r="C97" i="5" s="1"/>
  <c r="O96" i="5"/>
  <c r="O95" i="5" s="1"/>
  <c r="L96" i="5"/>
  <c r="I96" i="5"/>
  <c r="I95" i="5" s="1"/>
  <c r="F96" i="5"/>
  <c r="N95" i="5"/>
  <c r="M95" i="5"/>
  <c r="L95" i="5"/>
  <c r="K95" i="5"/>
  <c r="J95" i="5"/>
  <c r="H95" i="5"/>
  <c r="G95" i="5"/>
  <c r="F95" i="5"/>
  <c r="E95" i="5"/>
  <c r="D95" i="5"/>
  <c r="O94" i="5"/>
  <c r="L94" i="5"/>
  <c r="I94" i="5"/>
  <c r="F94" i="5"/>
  <c r="O93" i="5"/>
  <c r="L93" i="5"/>
  <c r="I93" i="5"/>
  <c r="F93" i="5"/>
  <c r="C93" i="5" s="1"/>
  <c r="O92" i="5"/>
  <c r="L92" i="5"/>
  <c r="I92" i="5"/>
  <c r="F92" i="5"/>
  <c r="O91" i="5"/>
  <c r="L91" i="5"/>
  <c r="I91" i="5"/>
  <c r="F91" i="5"/>
  <c r="O90" i="5"/>
  <c r="L90" i="5"/>
  <c r="I90" i="5"/>
  <c r="F90" i="5"/>
  <c r="O89" i="5"/>
  <c r="N89" i="5"/>
  <c r="M89" i="5"/>
  <c r="L89" i="5"/>
  <c r="K89" i="5"/>
  <c r="J89" i="5"/>
  <c r="I89" i="5"/>
  <c r="H89" i="5"/>
  <c r="G89" i="5"/>
  <c r="F89" i="5"/>
  <c r="E89" i="5"/>
  <c r="D89" i="5"/>
  <c r="C89" i="5"/>
  <c r="O88" i="5"/>
  <c r="L88" i="5"/>
  <c r="I88" i="5"/>
  <c r="F88" i="5"/>
  <c r="C88" i="5" s="1"/>
  <c r="O87" i="5"/>
  <c r="L87" i="5"/>
  <c r="I87" i="5"/>
  <c r="F87" i="5"/>
  <c r="C87" i="5" s="1"/>
  <c r="O86" i="5"/>
  <c r="L86" i="5"/>
  <c r="I86" i="5"/>
  <c r="F86" i="5"/>
  <c r="O85" i="5"/>
  <c r="L85" i="5"/>
  <c r="L84" i="5" s="1"/>
  <c r="C84" i="5" s="1"/>
  <c r="I85" i="5"/>
  <c r="F85" i="5"/>
  <c r="C85" i="5" s="1"/>
  <c r="O84" i="5"/>
  <c r="N84" i="5"/>
  <c r="M84" i="5"/>
  <c r="K84" i="5"/>
  <c r="K83" i="5" s="1"/>
  <c r="K75" i="5" s="1"/>
  <c r="J84" i="5"/>
  <c r="I84" i="5"/>
  <c r="H84" i="5"/>
  <c r="G84" i="5"/>
  <c r="F84" i="5"/>
  <c r="F83" i="5" s="1"/>
  <c r="E84" i="5"/>
  <c r="D84" i="5"/>
  <c r="N83" i="5"/>
  <c r="M83" i="5"/>
  <c r="J83" i="5"/>
  <c r="H83" i="5"/>
  <c r="G83" i="5"/>
  <c r="E83" i="5"/>
  <c r="D83" i="5"/>
  <c r="O82" i="5"/>
  <c r="L82" i="5"/>
  <c r="I82" i="5"/>
  <c r="F82" i="5"/>
  <c r="C82" i="5" s="1"/>
  <c r="O81" i="5"/>
  <c r="L81" i="5"/>
  <c r="I81" i="5"/>
  <c r="F81" i="5"/>
  <c r="F80" i="5" s="1"/>
  <c r="O80" i="5"/>
  <c r="N80" i="5"/>
  <c r="M80" i="5"/>
  <c r="L80" i="5"/>
  <c r="K80" i="5"/>
  <c r="J80" i="5"/>
  <c r="I80" i="5"/>
  <c r="H80" i="5"/>
  <c r="G80" i="5"/>
  <c r="E80" i="5"/>
  <c r="D80" i="5"/>
  <c r="O79" i="5"/>
  <c r="L79" i="5"/>
  <c r="I79" i="5"/>
  <c r="F79" i="5"/>
  <c r="O78" i="5"/>
  <c r="L78" i="5"/>
  <c r="I78" i="5"/>
  <c r="F78" i="5"/>
  <c r="C78" i="5" s="1"/>
  <c r="O77" i="5"/>
  <c r="N77" i="5"/>
  <c r="M77" i="5"/>
  <c r="L77" i="5"/>
  <c r="L76" i="5" s="1"/>
  <c r="K77" i="5"/>
  <c r="J77" i="5"/>
  <c r="I77" i="5"/>
  <c r="H77" i="5"/>
  <c r="H76" i="5" s="1"/>
  <c r="H75" i="5" s="1"/>
  <c r="G77" i="5"/>
  <c r="F77" i="5"/>
  <c r="C77" i="5" s="1"/>
  <c r="E77" i="5"/>
  <c r="D77" i="5"/>
  <c r="D76" i="5" s="1"/>
  <c r="D75" i="5" s="1"/>
  <c r="O76" i="5"/>
  <c r="N76" i="5"/>
  <c r="M76" i="5"/>
  <c r="K76" i="5"/>
  <c r="J76" i="5"/>
  <c r="J75" i="5" s="1"/>
  <c r="I76" i="5"/>
  <c r="G76" i="5"/>
  <c r="E76" i="5"/>
  <c r="N75" i="5"/>
  <c r="M75" i="5"/>
  <c r="G75" i="5"/>
  <c r="E75" i="5"/>
  <c r="O74" i="5"/>
  <c r="L74" i="5"/>
  <c r="I74" i="5"/>
  <c r="C74" i="5" s="1"/>
  <c r="F74" i="5"/>
  <c r="O73" i="5"/>
  <c r="L73" i="5"/>
  <c r="I73" i="5"/>
  <c r="F73" i="5"/>
  <c r="C73" i="5"/>
  <c r="O72" i="5"/>
  <c r="L72" i="5"/>
  <c r="I72" i="5"/>
  <c r="F72" i="5"/>
  <c r="C72" i="5" s="1"/>
  <c r="O71" i="5"/>
  <c r="L71" i="5"/>
  <c r="I71" i="5"/>
  <c r="F71" i="5"/>
  <c r="C71" i="5" s="1"/>
  <c r="O70" i="5"/>
  <c r="O69" i="5" s="1"/>
  <c r="O67" i="5" s="1"/>
  <c r="L70" i="5"/>
  <c r="I70" i="5"/>
  <c r="F70" i="5"/>
  <c r="F69" i="5" s="1"/>
  <c r="N69" i="5"/>
  <c r="M69" i="5"/>
  <c r="L69" i="5"/>
  <c r="K69" i="5"/>
  <c r="J69" i="5"/>
  <c r="I69" i="5"/>
  <c r="H69" i="5"/>
  <c r="H67" i="5" s="1"/>
  <c r="G69" i="5"/>
  <c r="E69" i="5"/>
  <c r="D69" i="5"/>
  <c r="D67" i="5" s="1"/>
  <c r="O68" i="5"/>
  <c r="L68" i="5"/>
  <c r="L67" i="5" s="1"/>
  <c r="I68" i="5"/>
  <c r="F68" i="5"/>
  <c r="N67" i="5"/>
  <c r="M67" i="5"/>
  <c r="K67" i="5"/>
  <c r="J67" i="5"/>
  <c r="I67" i="5"/>
  <c r="G67" i="5"/>
  <c r="E67" i="5"/>
  <c r="O66" i="5"/>
  <c r="L66" i="5"/>
  <c r="I66" i="5"/>
  <c r="C66" i="5" s="1"/>
  <c r="F66" i="5"/>
  <c r="O65" i="5"/>
  <c r="L65" i="5"/>
  <c r="I65" i="5"/>
  <c r="F65" i="5"/>
  <c r="O64" i="5"/>
  <c r="L64" i="5"/>
  <c r="I64" i="5"/>
  <c r="F64" i="5"/>
  <c r="O63" i="5"/>
  <c r="L63" i="5"/>
  <c r="I63" i="5"/>
  <c r="F63" i="5"/>
  <c r="C63" i="5" s="1"/>
  <c r="O62" i="5"/>
  <c r="L62" i="5"/>
  <c r="I62" i="5"/>
  <c r="F62" i="5"/>
  <c r="C62" i="5" s="1"/>
  <c r="O61" i="5"/>
  <c r="L61" i="5"/>
  <c r="I61" i="5"/>
  <c r="F61" i="5"/>
  <c r="C61" i="5" s="1"/>
  <c r="O60" i="5"/>
  <c r="L60" i="5"/>
  <c r="I60" i="5"/>
  <c r="F60" i="5"/>
  <c r="O59" i="5"/>
  <c r="O58" i="5" s="1"/>
  <c r="L59" i="5"/>
  <c r="I59" i="5"/>
  <c r="F59" i="5"/>
  <c r="F58" i="5" s="1"/>
  <c r="N58" i="5"/>
  <c r="M58" i="5"/>
  <c r="L58" i="5"/>
  <c r="K58" i="5"/>
  <c r="J58" i="5"/>
  <c r="H58" i="5"/>
  <c r="G58" i="5"/>
  <c r="E58" i="5"/>
  <c r="E54" i="5" s="1"/>
  <c r="E53" i="5" s="1"/>
  <c r="E52" i="5" s="1"/>
  <c r="E51" i="5" s="1"/>
  <c r="D58" i="5"/>
  <c r="O57" i="5"/>
  <c r="L57" i="5"/>
  <c r="I57" i="5"/>
  <c r="F57" i="5"/>
  <c r="O56" i="5"/>
  <c r="L56" i="5"/>
  <c r="L55" i="5" s="1"/>
  <c r="L54" i="5" s="1"/>
  <c r="I56" i="5"/>
  <c r="I55" i="5" s="1"/>
  <c r="F56" i="5"/>
  <c r="O55" i="5"/>
  <c r="N55" i="5"/>
  <c r="N54" i="5" s="1"/>
  <c r="N53" i="5" s="1"/>
  <c r="N52" i="5" s="1"/>
  <c r="N51" i="5" s="1"/>
  <c r="N50" i="5" s="1"/>
  <c r="M55" i="5"/>
  <c r="K55" i="5"/>
  <c r="K54" i="5" s="1"/>
  <c r="K53" i="5" s="1"/>
  <c r="J55" i="5"/>
  <c r="H55" i="5"/>
  <c r="H54" i="5" s="1"/>
  <c r="H53" i="5" s="1"/>
  <c r="H52" i="5" s="1"/>
  <c r="H51" i="5" s="1"/>
  <c r="G55" i="5"/>
  <c r="G54" i="5" s="1"/>
  <c r="G53" i="5" s="1"/>
  <c r="G52" i="5" s="1"/>
  <c r="G51" i="5" s="1"/>
  <c r="F55" i="5"/>
  <c r="E55" i="5"/>
  <c r="D55" i="5"/>
  <c r="M54" i="5"/>
  <c r="D54" i="5"/>
  <c r="M53" i="5"/>
  <c r="M52" i="5" s="1"/>
  <c r="M51" i="5" s="1"/>
  <c r="M50" i="5" s="1"/>
  <c r="O47" i="5"/>
  <c r="C47" i="5"/>
  <c r="O46" i="5"/>
  <c r="C46" i="5" s="1"/>
  <c r="N45" i="5"/>
  <c r="M45" i="5"/>
  <c r="L44" i="5"/>
  <c r="L43" i="5" s="1"/>
  <c r="I44" i="5"/>
  <c r="I43" i="5" s="1"/>
  <c r="F44" i="5"/>
  <c r="K43" i="5"/>
  <c r="J43" i="5"/>
  <c r="H43" i="5"/>
  <c r="G43" i="5"/>
  <c r="E43" i="5"/>
  <c r="D43" i="5"/>
  <c r="F42" i="5"/>
  <c r="C42" i="5" s="1"/>
  <c r="E41" i="5"/>
  <c r="D41" i="5"/>
  <c r="L40" i="5"/>
  <c r="C40" i="5" s="1"/>
  <c r="L39" i="5"/>
  <c r="C39" i="5" s="1"/>
  <c r="L38" i="5"/>
  <c r="C38" i="5"/>
  <c r="L37" i="5"/>
  <c r="C37" i="5" s="1"/>
  <c r="K36" i="5"/>
  <c r="J36" i="5"/>
  <c r="L35" i="5"/>
  <c r="C35" i="5" s="1"/>
  <c r="L34" i="5"/>
  <c r="C34" i="5" s="1"/>
  <c r="K33" i="5"/>
  <c r="J33" i="5"/>
  <c r="L32" i="5"/>
  <c r="C32" i="5" s="1"/>
  <c r="L31" i="5"/>
  <c r="C31" i="5" s="1"/>
  <c r="K31" i="5"/>
  <c r="J31" i="5"/>
  <c r="L30" i="5"/>
  <c r="C30" i="5" s="1"/>
  <c r="L29" i="5"/>
  <c r="C29" i="5"/>
  <c r="L28" i="5"/>
  <c r="C28" i="5" s="1"/>
  <c r="K27" i="5"/>
  <c r="J27" i="5"/>
  <c r="J26" i="5"/>
  <c r="J20" i="5" s="1"/>
  <c r="F25" i="5"/>
  <c r="C25" i="5" s="1"/>
  <c r="I24" i="5"/>
  <c r="F24" i="5"/>
  <c r="C24" i="5" s="1"/>
  <c r="O23" i="5"/>
  <c r="L23" i="5"/>
  <c r="I23" i="5"/>
  <c r="F23" i="5"/>
  <c r="O22" i="5"/>
  <c r="O21" i="5" s="1"/>
  <c r="L22" i="5"/>
  <c r="I22" i="5"/>
  <c r="F22" i="5"/>
  <c r="F21" i="5" s="1"/>
  <c r="N21" i="5"/>
  <c r="N289" i="5" s="1"/>
  <c r="N288" i="5" s="1"/>
  <c r="M21" i="5"/>
  <c r="M289" i="5" s="1"/>
  <c r="M288" i="5" s="1"/>
  <c r="L21" i="5"/>
  <c r="K21" i="5"/>
  <c r="K289" i="5" s="1"/>
  <c r="K288" i="5" s="1"/>
  <c r="J21" i="5"/>
  <c r="J289" i="5" s="1"/>
  <c r="J288" i="5" s="1"/>
  <c r="I21" i="5"/>
  <c r="H21" i="5"/>
  <c r="H289" i="5" s="1"/>
  <c r="H288" i="5" s="1"/>
  <c r="G21" i="5"/>
  <c r="G289" i="5" s="1"/>
  <c r="G288" i="5" s="1"/>
  <c r="E21" i="5"/>
  <c r="E289" i="5" s="1"/>
  <c r="E288" i="5" s="1"/>
  <c r="D21" i="5"/>
  <c r="D289" i="5" s="1"/>
  <c r="D288" i="5" s="1"/>
  <c r="N20" i="5"/>
  <c r="M20" i="5"/>
  <c r="E20" i="5"/>
  <c r="C144" i="6" l="1"/>
  <c r="C188" i="6"/>
  <c r="C281" i="7"/>
  <c r="K53" i="7"/>
  <c r="K52" i="7" s="1"/>
  <c r="C69" i="5"/>
  <c r="F67" i="5"/>
  <c r="C67" i="5" s="1"/>
  <c r="F76" i="5"/>
  <c r="C76" i="5" s="1"/>
  <c r="C80" i="5"/>
  <c r="C227" i="5"/>
  <c r="I204" i="5"/>
  <c r="I195" i="5" s="1"/>
  <c r="C175" i="7"/>
  <c r="L269" i="7"/>
  <c r="I289" i="5"/>
  <c r="I288" i="5" s="1"/>
  <c r="C22" i="5"/>
  <c r="C44" i="5"/>
  <c r="C57" i="5"/>
  <c r="C60" i="5"/>
  <c r="C70" i="5"/>
  <c r="C79" i="5"/>
  <c r="C95" i="5"/>
  <c r="C104" i="5"/>
  <c r="L112" i="5"/>
  <c r="C119" i="5"/>
  <c r="C149" i="5"/>
  <c r="C156" i="5"/>
  <c r="C157" i="5"/>
  <c r="C159" i="5"/>
  <c r="C177" i="5"/>
  <c r="C178" i="5"/>
  <c r="C198" i="5"/>
  <c r="C220" i="5"/>
  <c r="C225" i="5"/>
  <c r="C246" i="5"/>
  <c r="C258" i="5"/>
  <c r="D53" i="6"/>
  <c r="D52" i="6" s="1"/>
  <c r="D51" i="6" s="1"/>
  <c r="D287" i="6" s="1"/>
  <c r="I55" i="6"/>
  <c r="I54" i="6" s="1"/>
  <c r="I58" i="6"/>
  <c r="C96" i="6"/>
  <c r="C106" i="6"/>
  <c r="F112" i="6"/>
  <c r="C120" i="6"/>
  <c r="C125" i="6"/>
  <c r="C126" i="6"/>
  <c r="C160" i="6"/>
  <c r="C170" i="6"/>
  <c r="C172" i="6"/>
  <c r="C199" i="6"/>
  <c r="C201" i="6"/>
  <c r="C274" i="6"/>
  <c r="C278" i="6"/>
  <c r="C292" i="6"/>
  <c r="C293" i="6"/>
  <c r="G52" i="7"/>
  <c r="G51" i="7" s="1"/>
  <c r="J52" i="7"/>
  <c r="J51" i="7" s="1"/>
  <c r="J50" i="7" s="1"/>
  <c r="C62" i="7"/>
  <c r="C64" i="7"/>
  <c r="C73" i="7"/>
  <c r="C78" i="7"/>
  <c r="C79" i="7"/>
  <c r="L76" i="7"/>
  <c r="C90" i="7"/>
  <c r="C91" i="7"/>
  <c r="F95" i="7"/>
  <c r="C95" i="7" s="1"/>
  <c r="F103" i="7"/>
  <c r="C103" i="7" s="1"/>
  <c r="C109" i="7"/>
  <c r="C117" i="7"/>
  <c r="C125" i="7"/>
  <c r="C127" i="7"/>
  <c r="L83" i="7"/>
  <c r="F131" i="7"/>
  <c r="C137" i="7"/>
  <c r="C138" i="7"/>
  <c r="C144" i="7"/>
  <c r="C151" i="7"/>
  <c r="M75" i="7"/>
  <c r="M52" i="7" s="1"/>
  <c r="M51" i="7" s="1"/>
  <c r="C202" i="7"/>
  <c r="C214" i="7"/>
  <c r="C240" i="7"/>
  <c r="F272" i="7"/>
  <c r="C277" i="7"/>
  <c r="C278" i="7"/>
  <c r="C279" i="7"/>
  <c r="C280" i="7"/>
  <c r="C297" i="7"/>
  <c r="L289" i="5"/>
  <c r="L288" i="5" s="1"/>
  <c r="I20" i="5"/>
  <c r="C59" i="5"/>
  <c r="C86" i="5"/>
  <c r="C91" i="5"/>
  <c r="C92" i="5"/>
  <c r="C96" i="5"/>
  <c r="O116" i="5"/>
  <c r="O83" i="5" s="1"/>
  <c r="O75" i="5" s="1"/>
  <c r="C125" i="5"/>
  <c r="C158" i="5"/>
  <c r="C161" i="5"/>
  <c r="C168" i="5"/>
  <c r="C169" i="5"/>
  <c r="C185" i="5"/>
  <c r="C186" i="5"/>
  <c r="C192" i="5"/>
  <c r="C196" i="5"/>
  <c r="C214" i="5"/>
  <c r="C232" i="5"/>
  <c r="F235" i="5"/>
  <c r="C250" i="5"/>
  <c r="C270" i="5"/>
  <c r="C275" i="5"/>
  <c r="C292" i="5"/>
  <c r="H20" i="6"/>
  <c r="O21" i="6"/>
  <c r="O289" i="6" s="1"/>
  <c r="O288" i="6" s="1"/>
  <c r="C32" i="6"/>
  <c r="C72" i="6"/>
  <c r="C93" i="6"/>
  <c r="C100" i="6"/>
  <c r="C109" i="6"/>
  <c r="C110" i="6"/>
  <c r="O116" i="6"/>
  <c r="I122" i="6"/>
  <c r="C122" i="6" s="1"/>
  <c r="C149" i="6"/>
  <c r="C150" i="6"/>
  <c r="C176" i="6"/>
  <c r="C178" i="6"/>
  <c r="C183" i="6"/>
  <c r="C186" i="6"/>
  <c r="C190" i="6"/>
  <c r="C203" i="6"/>
  <c r="C207" i="6"/>
  <c r="C221" i="6"/>
  <c r="L231" i="6"/>
  <c r="L230" i="6" s="1"/>
  <c r="C248" i="6"/>
  <c r="C253" i="6"/>
  <c r="C271" i="6"/>
  <c r="C282" i="6"/>
  <c r="C297" i="6"/>
  <c r="E52" i="7"/>
  <c r="E51" i="7" s="1"/>
  <c r="O55" i="7"/>
  <c r="F84" i="7"/>
  <c r="C84" i="7" s="1"/>
  <c r="C94" i="7"/>
  <c r="C121" i="7"/>
  <c r="F122" i="7"/>
  <c r="C122" i="7" s="1"/>
  <c r="C126" i="7"/>
  <c r="C141" i="7"/>
  <c r="C147" i="7"/>
  <c r="C149" i="7"/>
  <c r="C172" i="7"/>
  <c r="C176" i="7"/>
  <c r="F179" i="7"/>
  <c r="F174" i="7" s="1"/>
  <c r="C181" i="7"/>
  <c r="O179" i="7"/>
  <c r="O174" i="7" s="1"/>
  <c r="O173" i="7" s="1"/>
  <c r="C184" i="7"/>
  <c r="C200" i="7"/>
  <c r="C228" i="7"/>
  <c r="O231" i="7"/>
  <c r="O230" i="7" s="1"/>
  <c r="O194" i="7" s="1"/>
  <c r="K230" i="7"/>
  <c r="K194" i="7" s="1"/>
  <c r="F264" i="7"/>
  <c r="C271" i="7"/>
  <c r="C282" i="7"/>
  <c r="C298" i="7"/>
  <c r="D53" i="5"/>
  <c r="D52" i="5" s="1"/>
  <c r="D51" i="5" s="1"/>
  <c r="L53" i="5"/>
  <c r="C64" i="5"/>
  <c r="C65" i="5"/>
  <c r="C90" i="5"/>
  <c r="C113" i="5"/>
  <c r="C138" i="5"/>
  <c r="C197" i="5"/>
  <c r="C199" i="5"/>
  <c r="C265" i="5"/>
  <c r="C277" i="5"/>
  <c r="C282" i="5"/>
  <c r="C284" i="5"/>
  <c r="C285" i="5"/>
  <c r="F290" i="5"/>
  <c r="C290" i="5" s="1"/>
  <c r="C297" i="5"/>
  <c r="C298" i="5"/>
  <c r="D20" i="6"/>
  <c r="C22" i="6"/>
  <c r="C23" i="6"/>
  <c r="C55" i="6"/>
  <c r="C58" i="6"/>
  <c r="F89" i="6"/>
  <c r="C89" i="6" s="1"/>
  <c r="C97" i="6"/>
  <c r="C98" i="6"/>
  <c r="C104" i="6"/>
  <c r="C121" i="6"/>
  <c r="C124" i="6"/>
  <c r="C131" i="6"/>
  <c r="C134" i="6"/>
  <c r="F141" i="6"/>
  <c r="C141" i="6" s="1"/>
  <c r="C143" i="6"/>
  <c r="C152" i="6"/>
  <c r="F166" i="6"/>
  <c r="C182" i="6"/>
  <c r="C187" i="6"/>
  <c r="C197" i="6"/>
  <c r="C198" i="6"/>
  <c r="C224" i="6"/>
  <c r="C265" i="6"/>
  <c r="F276" i="6"/>
  <c r="C22" i="7"/>
  <c r="O21" i="7"/>
  <c r="L27" i="7"/>
  <c r="C27" i="7" s="1"/>
  <c r="L36" i="7"/>
  <c r="C36" i="7" s="1"/>
  <c r="C44" i="7"/>
  <c r="L58" i="7"/>
  <c r="L54" i="7" s="1"/>
  <c r="L53" i="7" s="1"/>
  <c r="I67" i="7"/>
  <c r="C81" i="7"/>
  <c r="C82" i="7"/>
  <c r="C89" i="7"/>
  <c r="C93" i="7"/>
  <c r="C101" i="7"/>
  <c r="O83" i="7"/>
  <c r="O75" i="7" s="1"/>
  <c r="C162" i="7"/>
  <c r="C163" i="7"/>
  <c r="I174" i="7"/>
  <c r="L173" i="7"/>
  <c r="C199" i="7"/>
  <c r="C211" i="7"/>
  <c r="C232" i="7"/>
  <c r="C236" i="7"/>
  <c r="C242" i="7"/>
  <c r="C243" i="7"/>
  <c r="C244" i="7"/>
  <c r="C245" i="7"/>
  <c r="C263" i="7"/>
  <c r="F276" i="7"/>
  <c r="C276" i="7" s="1"/>
  <c r="C284" i="7"/>
  <c r="C285" i="7"/>
  <c r="C291" i="7"/>
  <c r="C23" i="5"/>
  <c r="K26" i="5"/>
  <c r="K20" i="5" s="1"/>
  <c r="G20" i="5"/>
  <c r="J54" i="5"/>
  <c r="J53" i="5" s="1"/>
  <c r="O54" i="5"/>
  <c r="O53" i="5" s="1"/>
  <c r="I58" i="5"/>
  <c r="C58" i="5" s="1"/>
  <c r="C68" i="5"/>
  <c r="C81" i="5"/>
  <c r="C94" i="5"/>
  <c r="C110" i="5"/>
  <c r="C111" i="5"/>
  <c r="L116" i="5"/>
  <c r="C120" i="5"/>
  <c r="C123" i="5"/>
  <c r="C133" i="5"/>
  <c r="C142" i="5"/>
  <c r="C163" i="5"/>
  <c r="C179" i="5"/>
  <c r="C193" i="5"/>
  <c r="C200" i="5"/>
  <c r="C210" i="5"/>
  <c r="C211" i="5"/>
  <c r="C221" i="5"/>
  <c r="C222" i="5"/>
  <c r="C223" i="5"/>
  <c r="C242" i="5"/>
  <c r="C253" i="5"/>
  <c r="C271" i="5"/>
  <c r="C278" i="5"/>
  <c r="C279" i="5"/>
  <c r="C280" i="5"/>
  <c r="E20" i="6"/>
  <c r="M20" i="6"/>
  <c r="C44" i="6"/>
  <c r="C57" i="6"/>
  <c r="C60" i="6"/>
  <c r="C61" i="6"/>
  <c r="C74" i="6"/>
  <c r="C78" i="6"/>
  <c r="C85" i="6"/>
  <c r="C86" i="6"/>
  <c r="C87" i="6"/>
  <c r="I95" i="6"/>
  <c r="O83" i="6"/>
  <c r="C133" i="6"/>
  <c r="C138" i="6"/>
  <c r="C140" i="6"/>
  <c r="C145" i="6"/>
  <c r="C154" i="6"/>
  <c r="C162" i="6"/>
  <c r="C163" i="6"/>
  <c r="O173" i="6"/>
  <c r="C193" i="6"/>
  <c r="O196" i="6"/>
  <c r="C196" i="6" s="1"/>
  <c r="C219" i="6"/>
  <c r="C229" i="6"/>
  <c r="C234" i="6"/>
  <c r="C242" i="6"/>
  <c r="C250" i="6"/>
  <c r="C285" i="6"/>
  <c r="E20" i="7"/>
  <c r="L43" i="7"/>
  <c r="C43" i="7" s="1"/>
  <c r="C59" i="7"/>
  <c r="C60" i="7"/>
  <c r="O58" i="7"/>
  <c r="C66" i="7"/>
  <c r="J75" i="7"/>
  <c r="I80" i="7"/>
  <c r="C108" i="7"/>
  <c r="C110" i="7"/>
  <c r="C118" i="7"/>
  <c r="C123" i="7"/>
  <c r="C135" i="7"/>
  <c r="C142" i="7"/>
  <c r="C143" i="7"/>
  <c r="C157" i="7"/>
  <c r="C158" i="7"/>
  <c r="C159" i="7"/>
  <c r="C161" i="7"/>
  <c r="F166" i="7"/>
  <c r="C168" i="7"/>
  <c r="C169" i="7"/>
  <c r="C217" i="7"/>
  <c r="C234" i="7"/>
  <c r="C237" i="7"/>
  <c r="C249" i="7"/>
  <c r="C250" i="7"/>
  <c r="C253" i="7"/>
  <c r="C260" i="7"/>
  <c r="C290" i="7"/>
  <c r="I83" i="5"/>
  <c r="I75" i="5" s="1"/>
  <c r="C128" i="5"/>
  <c r="O289" i="5"/>
  <c r="O288" i="5" s="1"/>
  <c r="E287" i="5"/>
  <c r="E50" i="5"/>
  <c r="H287" i="5"/>
  <c r="H50" i="5"/>
  <c r="F54" i="5"/>
  <c r="K52" i="5"/>
  <c r="K51" i="5" s="1"/>
  <c r="K50" i="5" s="1"/>
  <c r="C112" i="5"/>
  <c r="L83" i="5"/>
  <c r="L75" i="5" s="1"/>
  <c r="F173" i="5"/>
  <c r="D287" i="5"/>
  <c r="D50" i="5"/>
  <c r="J52" i="5"/>
  <c r="J51" i="5" s="1"/>
  <c r="J50" i="5" s="1"/>
  <c r="F289" i="5"/>
  <c r="C21" i="5"/>
  <c r="G287" i="5"/>
  <c r="G50" i="5"/>
  <c r="C55" i="5"/>
  <c r="C116" i="5"/>
  <c r="F130" i="5"/>
  <c r="C136" i="5"/>
  <c r="C175" i="5"/>
  <c r="I174" i="5"/>
  <c r="I173" i="5" s="1"/>
  <c r="C184" i="5"/>
  <c r="N287" i="5"/>
  <c r="C56" i="5"/>
  <c r="L191" i="5"/>
  <c r="C191" i="5" s="1"/>
  <c r="L269" i="5"/>
  <c r="C281" i="5"/>
  <c r="J286" i="5"/>
  <c r="N286" i="5"/>
  <c r="H287" i="6"/>
  <c r="H50" i="6"/>
  <c r="C54" i="6"/>
  <c r="I67" i="6"/>
  <c r="I53" i="6" s="1"/>
  <c r="C53" i="6" s="1"/>
  <c r="C68" i="6"/>
  <c r="C112" i="6"/>
  <c r="F43" i="5"/>
  <c r="C43" i="5" s="1"/>
  <c r="M287" i="5"/>
  <c r="L27" i="5"/>
  <c r="L33" i="5"/>
  <c r="C33" i="5" s="1"/>
  <c r="L36" i="5"/>
  <c r="C36" i="5" s="1"/>
  <c r="F41" i="5"/>
  <c r="C41" i="5" s="1"/>
  <c r="O45" i="5"/>
  <c r="C137" i="5"/>
  <c r="F231" i="5"/>
  <c r="C235" i="5"/>
  <c r="G286" i="5"/>
  <c r="K286" i="5"/>
  <c r="O20" i="6"/>
  <c r="E287" i="6"/>
  <c r="E50" i="6"/>
  <c r="C80" i="6"/>
  <c r="O76" i="6"/>
  <c r="D20" i="5"/>
  <c r="H20" i="5"/>
  <c r="C260" i="5"/>
  <c r="O259" i="5"/>
  <c r="D286" i="5"/>
  <c r="H286" i="5"/>
  <c r="L26" i="6"/>
  <c r="C31" i="6"/>
  <c r="C116" i="6"/>
  <c r="E286" i="5"/>
  <c r="M286" i="5"/>
  <c r="I289" i="6"/>
  <c r="I288" i="6" s="1"/>
  <c r="C247" i="5"/>
  <c r="C283" i="5"/>
  <c r="F288" i="6"/>
  <c r="K287" i="6"/>
  <c r="N287" i="6"/>
  <c r="F130" i="6"/>
  <c r="L130" i="6"/>
  <c r="F174" i="6"/>
  <c r="C179" i="6"/>
  <c r="J286" i="6"/>
  <c r="N286" i="6"/>
  <c r="L26" i="7"/>
  <c r="C31" i="7"/>
  <c r="G287" i="7"/>
  <c r="G50" i="7"/>
  <c r="C236" i="5"/>
  <c r="C21" i="6"/>
  <c r="G67" i="6"/>
  <c r="G53" i="6" s="1"/>
  <c r="G52" i="6" s="1"/>
  <c r="G51" i="6" s="1"/>
  <c r="F103" i="6"/>
  <c r="O130" i="6"/>
  <c r="C136" i="6"/>
  <c r="L204" i="6"/>
  <c r="L195" i="6" s="1"/>
  <c r="C216" i="6"/>
  <c r="K286" i="6"/>
  <c r="E287" i="7"/>
  <c r="E50" i="7"/>
  <c r="I43" i="6"/>
  <c r="C43" i="6" s="1"/>
  <c r="C45" i="6"/>
  <c r="H286" i="6"/>
  <c r="O289" i="7"/>
  <c r="O288" i="7" s="1"/>
  <c r="C21" i="7"/>
  <c r="O20" i="7"/>
  <c r="H287" i="7"/>
  <c r="H50" i="7"/>
  <c r="F20" i="6"/>
  <c r="J20" i="6"/>
  <c r="N20" i="6"/>
  <c r="J287" i="6"/>
  <c r="M287" i="6"/>
  <c r="L95" i="6"/>
  <c r="L103" i="6"/>
  <c r="O195" i="6"/>
  <c r="O194" i="6" s="1"/>
  <c r="E286" i="6"/>
  <c r="M286" i="6"/>
  <c r="F20" i="7"/>
  <c r="C24" i="7"/>
  <c r="C289" i="7"/>
  <c r="F288" i="7"/>
  <c r="C288" i="7" s="1"/>
  <c r="C32" i="7"/>
  <c r="N287" i="7"/>
  <c r="D55" i="7"/>
  <c r="D54" i="7" s="1"/>
  <c r="D53" i="7" s="1"/>
  <c r="D52" i="7" s="1"/>
  <c r="D51" i="7" s="1"/>
  <c r="C58" i="7"/>
  <c r="L75" i="7"/>
  <c r="C160" i="7"/>
  <c r="L130" i="7"/>
  <c r="C192" i="7"/>
  <c r="L191" i="7"/>
  <c r="L231" i="7"/>
  <c r="C235" i="7"/>
  <c r="C238" i="7"/>
  <c r="J286" i="7"/>
  <c r="N286" i="7"/>
  <c r="C132" i="6"/>
  <c r="C180" i="6"/>
  <c r="F233" i="6"/>
  <c r="C69" i="7"/>
  <c r="G286" i="7"/>
  <c r="K286" i="7"/>
  <c r="C161" i="6"/>
  <c r="C45" i="7"/>
  <c r="I173" i="7"/>
  <c r="C251" i="7"/>
  <c r="H286" i="7"/>
  <c r="I184" i="6"/>
  <c r="I55" i="7"/>
  <c r="I54" i="7" s="1"/>
  <c r="C56" i="7"/>
  <c r="I76" i="7"/>
  <c r="C76" i="7" s="1"/>
  <c r="C80" i="7"/>
  <c r="C166" i="7"/>
  <c r="F165" i="7"/>
  <c r="C165" i="7" s="1"/>
  <c r="E286" i="7"/>
  <c r="M286" i="7"/>
  <c r="F128" i="7"/>
  <c r="C167" i="7"/>
  <c r="L198" i="7"/>
  <c r="F68" i="7"/>
  <c r="C180" i="7"/>
  <c r="C185" i="7"/>
  <c r="I116" i="7"/>
  <c r="C116" i="7" s="1"/>
  <c r="F173" i="7" l="1"/>
  <c r="C174" i="7"/>
  <c r="M50" i="7"/>
  <c r="M287" i="7"/>
  <c r="I194" i="5"/>
  <c r="C195" i="5"/>
  <c r="C166" i="6"/>
  <c r="F165" i="6"/>
  <c r="C165" i="6" s="1"/>
  <c r="I83" i="6"/>
  <c r="I75" i="6" s="1"/>
  <c r="I54" i="5"/>
  <c r="I53" i="5" s="1"/>
  <c r="I286" i="5" s="1"/>
  <c r="O52" i="5"/>
  <c r="C276" i="6"/>
  <c r="F270" i="6"/>
  <c r="C204" i="5"/>
  <c r="C130" i="7"/>
  <c r="C67" i="6"/>
  <c r="D50" i="6"/>
  <c r="O54" i="7"/>
  <c r="O53" i="7" s="1"/>
  <c r="O52" i="7" s="1"/>
  <c r="O51" i="7" s="1"/>
  <c r="C131" i="7"/>
  <c r="F130" i="7"/>
  <c r="J287" i="7"/>
  <c r="C173" i="7"/>
  <c r="D286" i="6"/>
  <c r="C83" i="5"/>
  <c r="F259" i="7"/>
  <c r="C264" i="7"/>
  <c r="C179" i="7"/>
  <c r="F270" i="7"/>
  <c r="C272" i="7"/>
  <c r="K51" i="7"/>
  <c r="C184" i="6"/>
  <c r="I173" i="6"/>
  <c r="I286" i="6" s="1"/>
  <c r="C231" i="7"/>
  <c r="L230" i="7"/>
  <c r="C198" i="7"/>
  <c r="L196" i="7"/>
  <c r="I83" i="7"/>
  <c r="I75" i="7" s="1"/>
  <c r="C174" i="6"/>
  <c r="F173" i="6"/>
  <c r="C173" i="6" s="1"/>
  <c r="F83" i="7"/>
  <c r="C128" i="7"/>
  <c r="D286" i="7"/>
  <c r="C204" i="6"/>
  <c r="L83" i="6"/>
  <c r="L75" i="6" s="1"/>
  <c r="C103" i="6"/>
  <c r="F83" i="6"/>
  <c r="C130" i="6"/>
  <c r="C289" i="6"/>
  <c r="C95" i="6"/>
  <c r="C76" i="6"/>
  <c r="O75" i="6"/>
  <c r="O52" i="6" s="1"/>
  <c r="O51" i="6" s="1"/>
  <c r="J287" i="5"/>
  <c r="L187" i="5"/>
  <c r="C187" i="5" s="1"/>
  <c r="C174" i="5"/>
  <c r="F53" i="5"/>
  <c r="C195" i="6"/>
  <c r="L194" i="6"/>
  <c r="G287" i="6"/>
  <c r="G50" i="6"/>
  <c r="C26" i="7"/>
  <c r="L20" i="7"/>
  <c r="C20" i="7" s="1"/>
  <c r="C45" i="5"/>
  <c r="C27" i="5"/>
  <c r="L26" i="5"/>
  <c r="C130" i="5"/>
  <c r="F75" i="5"/>
  <c r="C75" i="5" s="1"/>
  <c r="C289" i="5"/>
  <c r="F288" i="5"/>
  <c r="C288" i="5" s="1"/>
  <c r="O20" i="5"/>
  <c r="C68" i="7"/>
  <c r="F67" i="7"/>
  <c r="F231" i="6"/>
  <c r="C233" i="6"/>
  <c r="D287" i="7"/>
  <c r="D50" i="7"/>
  <c r="I53" i="7"/>
  <c r="L187" i="7"/>
  <c r="C187" i="7" s="1"/>
  <c r="C191" i="7"/>
  <c r="I52" i="6"/>
  <c r="I51" i="6" s="1"/>
  <c r="C55" i="7"/>
  <c r="G286" i="6"/>
  <c r="C288" i="6"/>
  <c r="I20" i="6"/>
  <c r="C20" i="6" s="1"/>
  <c r="C26" i="6"/>
  <c r="L20" i="6"/>
  <c r="O230" i="5"/>
  <c r="C259" i="5"/>
  <c r="F230" i="5"/>
  <c r="C231" i="5"/>
  <c r="C269" i="5"/>
  <c r="L194" i="5"/>
  <c r="I52" i="5"/>
  <c r="I51" i="5" s="1"/>
  <c r="F20" i="5"/>
  <c r="C173" i="5"/>
  <c r="K287" i="5"/>
  <c r="O50" i="7" l="1"/>
  <c r="O287" i="7"/>
  <c r="O286" i="7"/>
  <c r="O286" i="6"/>
  <c r="I286" i="7"/>
  <c r="F230" i="7"/>
  <c r="C259" i="7"/>
  <c r="F269" i="6"/>
  <c r="C269" i="6" s="1"/>
  <c r="C270" i="6"/>
  <c r="K50" i="7"/>
  <c r="K287" i="7"/>
  <c r="F269" i="7"/>
  <c r="C269" i="7" s="1"/>
  <c r="C270" i="7"/>
  <c r="C54" i="7"/>
  <c r="C54" i="5"/>
  <c r="I287" i="6"/>
  <c r="I50" i="6"/>
  <c r="F230" i="6"/>
  <c r="C231" i="6"/>
  <c r="C67" i="7"/>
  <c r="F53" i="7"/>
  <c r="C53" i="5"/>
  <c r="F52" i="5"/>
  <c r="L286" i="6"/>
  <c r="L52" i="6"/>
  <c r="L51" i="6" s="1"/>
  <c r="C230" i="7"/>
  <c r="L286" i="5"/>
  <c r="O194" i="5"/>
  <c r="O51" i="5" s="1"/>
  <c r="O286" i="5"/>
  <c r="I52" i="7"/>
  <c r="I51" i="7" s="1"/>
  <c r="C26" i="5"/>
  <c r="L20" i="5"/>
  <c r="C20" i="5" s="1"/>
  <c r="I287" i="5"/>
  <c r="I50" i="5"/>
  <c r="C230" i="5"/>
  <c r="F194" i="5"/>
  <c r="C194" i="5" s="1"/>
  <c r="F286" i="5"/>
  <c r="O50" i="6"/>
  <c r="O287" i="6"/>
  <c r="L52" i="5"/>
  <c r="L51" i="5" s="1"/>
  <c r="L50" i="5" s="1"/>
  <c r="C83" i="6"/>
  <c r="F75" i="6"/>
  <c r="C83" i="7"/>
  <c r="F75" i="7"/>
  <c r="C196" i="7"/>
  <c r="L195" i="7"/>
  <c r="L52" i="7"/>
  <c r="F194" i="7" l="1"/>
  <c r="O50" i="5"/>
  <c r="O287" i="5"/>
  <c r="L50" i="6"/>
  <c r="L287" i="6"/>
  <c r="F52" i="7"/>
  <c r="C53" i="7"/>
  <c r="C230" i="6"/>
  <c r="F194" i="6"/>
  <c r="C194" i="6" s="1"/>
  <c r="F286" i="6"/>
  <c r="C286" i="6" s="1"/>
  <c r="L194" i="7"/>
  <c r="C194" i="7" s="1"/>
  <c r="C195" i="7"/>
  <c r="C75" i="6"/>
  <c r="F52" i="6"/>
  <c r="L287" i="5"/>
  <c r="C75" i="7"/>
  <c r="F286" i="7"/>
  <c r="C286" i="5"/>
  <c r="I287" i="7"/>
  <c r="I50" i="7"/>
  <c r="L286" i="7"/>
  <c r="F51" i="5"/>
  <c r="C52" i="5"/>
  <c r="F287" i="5" l="1"/>
  <c r="C287" i="5" s="1"/>
  <c r="F50" i="5"/>
  <c r="C50" i="5" s="1"/>
  <c r="C51" i="5"/>
  <c r="F51" i="6"/>
  <c r="C52" i="6"/>
  <c r="F51" i="7"/>
  <c r="C52" i="7"/>
  <c r="C286" i="7"/>
  <c r="L51" i="7"/>
  <c r="F287" i="6" l="1"/>
  <c r="C287" i="6" s="1"/>
  <c r="C51" i="6"/>
  <c r="F50" i="6"/>
  <c r="C50" i="6" s="1"/>
  <c r="F287" i="7"/>
  <c r="C51" i="7"/>
  <c r="F50" i="7"/>
  <c r="L50" i="7"/>
  <c r="L287" i="7"/>
  <c r="C287" i="7" l="1"/>
  <c r="C50" i="7"/>
  <c r="O298" i="4" l="1"/>
  <c r="L298" i="4"/>
  <c r="I298" i="4"/>
  <c r="F298" i="4"/>
  <c r="O297" i="4"/>
  <c r="L297" i="4"/>
  <c r="I297" i="4"/>
  <c r="F297" i="4"/>
  <c r="O296" i="4"/>
  <c r="L296" i="4"/>
  <c r="I296" i="4"/>
  <c r="F296" i="4"/>
  <c r="O295" i="4"/>
  <c r="L295" i="4"/>
  <c r="I295" i="4"/>
  <c r="F295" i="4"/>
  <c r="O294" i="4"/>
  <c r="L294" i="4"/>
  <c r="I294" i="4"/>
  <c r="F294" i="4"/>
  <c r="O293" i="4"/>
  <c r="L293" i="4"/>
  <c r="I293" i="4"/>
  <c r="F293" i="4"/>
  <c r="O292" i="4"/>
  <c r="L292" i="4"/>
  <c r="I292" i="4"/>
  <c r="F292" i="4"/>
  <c r="O291" i="4"/>
  <c r="L291" i="4"/>
  <c r="I291" i="4"/>
  <c r="I290" i="4" s="1"/>
  <c r="F291" i="4"/>
  <c r="N290" i="4"/>
  <c r="M290" i="4"/>
  <c r="K290" i="4"/>
  <c r="J290" i="4"/>
  <c r="H290" i="4"/>
  <c r="G290" i="4"/>
  <c r="E290" i="4"/>
  <c r="D290" i="4"/>
  <c r="O285" i="4"/>
  <c r="L285" i="4"/>
  <c r="I285" i="4"/>
  <c r="F285" i="4"/>
  <c r="O284" i="4"/>
  <c r="L284" i="4"/>
  <c r="L283" i="4" s="1"/>
  <c r="I284" i="4"/>
  <c r="F284" i="4"/>
  <c r="F283" i="4" s="1"/>
  <c r="O283" i="4"/>
  <c r="N283" i="4"/>
  <c r="M283" i="4"/>
  <c r="K283" i="4"/>
  <c r="J283" i="4"/>
  <c r="H283" i="4"/>
  <c r="G283" i="4"/>
  <c r="E283" i="4"/>
  <c r="D283" i="4"/>
  <c r="O282" i="4"/>
  <c r="L282" i="4"/>
  <c r="L281" i="4" s="1"/>
  <c r="I282" i="4"/>
  <c r="I281" i="4" s="1"/>
  <c r="F282" i="4"/>
  <c r="O281" i="4"/>
  <c r="N281" i="4"/>
  <c r="M281" i="4"/>
  <c r="K281" i="4"/>
  <c r="J281" i="4"/>
  <c r="H281" i="4"/>
  <c r="G281" i="4"/>
  <c r="E281" i="4"/>
  <c r="D281" i="4"/>
  <c r="O280" i="4"/>
  <c r="L280" i="4"/>
  <c r="I280" i="4"/>
  <c r="F280" i="4"/>
  <c r="O279" i="4"/>
  <c r="L279" i="4"/>
  <c r="I279" i="4"/>
  <c r="F279" i="4"/>
  <c r="O278" i="4"/>
  <c r="L278" i="4"/>
  <c r="I278" i="4"/>
  <c r="F278" i="4"/>
  <c r="O277" i="4"/>
  <c r="O276" i="4" s="1"/>
  <c r="L277" i="4"/>
  <c r="L276" i="4" s="1"/>
  <c r="I277" i="4"/>
  <c r="F277" i="4"/>
  <c r="N276" i="4"/>
  <c r="M276" i="4"/>
  <c r="K276" i="4"/>
  <c r="J276" i="4"/>
  <c r="H276" i="4"/>
  <c r="G276" i="4"/>
  <c r="F276" i="4"/>
  <c r="E276" i="4"/>
  <c r="D276" i="4"/>
  <c r="O275" i="4"/>
  <c r="L275" i="4"/>
  <c r="I275" i="4"/>
  <c r="F275" i="4"/>
  <c r="O274" i="4"/>
  <c r="L274" i="4"/>
  <c r="I274" i="4"/>
  <c r="F274" i="4"/>
  <c r="O273" i="4"/>
  <c r="O272" i="4" s="1"/>
  <c r="L273" i="4"/>
  <c r="I273" i="4"/>
  <c r="F273" i="4"/>
  <c r="N272" i="4"/>
  <c r="M272" i="4"/>
  <c r="L272" i="4"/>
  <c r="K272" i="4"/>
  <c r="K270" i="4" s="1"/>
  <c r="K269" i="4" s="1"/>
  <c r="J272" i="4"/>
  <c r="H272" i="4"/>
  <c r="G272" i="4"/>
  <c r="F272" i="4"/>
  <c r="E272" i="4"/>
  <c r="E270" i="4" s="1"/>
  <c r="E269" i="4" s="1"/>
  <c r="D272" i="4"/>
  <c r="O271" i="4"/>
  <c r="L271" i="4"/>
  <c r="I271" i="4"/>
  <c r="F271" i="4"/>
  <c r="O268" i="4"/>
  <c r="L268" i="4"/>
  <c r="I268" i="4"/>
  <c r="F268" i="4"/>
  <c r="O267" i="4"/>
  <c r="L267" i="4"/>
  <c r="I267" i="4"/>
  <c r="F267" i="4"/>
  <c r="O266" i="4"/>
  <c r="L266" i="4"/>
  <c r="I266" i="4"/>
  <c r="F266" i="4"/>
  <c r="O265" i="4"/>
  <c r="L265" i="4"/>
  <c r="I265" i="4"/>
  <c r="F265" i="4"/>
  <c r="N264" i="4"/>
  <c r="M264" i="4"/>
  <c r="K264" i="4"/>
  <c r="J264" i="4"/>
  <c r="H264" i="4"/>
  <c r="G264" i="4"/>
  <c r="E264" i="4"/>
  <c r="D264" i="4"/>
  <c r="O263" i="4"/>
  <c r="L263" i="4"/>
  <c r="I263" i="4"/>
  <c r="F263" i="4"/>
  <c r="O262" i="4"/>
  <c r="L262" i="4"/>
  <c r="I262" i="4"/>
  <c r="F262" i="4"/>
  <c r="O261" i="4"/>
  <c r="L261" i="4"/>
  <c r="L260" i="4" s="1"/>
  <c r="I261" i="4"/>
  <c r="F261" i="4"/>
  <c r="N260" i="4"/>
  <c r="M260" i="4"/>
  <c r="M259" i="4" s="1"/>
  <c r="K260" i="4"/>
  <c r="K259" i="4" s="1"/>
  <c r="J260" i="4"/>
  <c r="H260" i="4"/>
  <c r="G260" i="4"/>
  <c r="F260" i="4"/>
  <c r="E260" i="4"/>
  <c r="D260" i="4"/>
  <c r="E259" i="4"/>
  <c r="O258" i="4"/>
  <c r="L258" i="4"/>
  <c r="I258" i="4"/>
  <c r="F258" i="4"/>
  <c r="O257" i="4"/>
  <c r="L257" i="4"/>
  <c r="I257" i="4"/>
  <c r="F257" i="4"/>
  <c r="O256" i="4"/>
  <c r="L256" i="4"/>
  <c r="I256" i="4"/>
  <c r="F256" i="4"/>
  <c r="O255" i="4"/>
  <c r="L255" i="4"/>
  <c r="I255" i="4"/>
  <c r="F255" i="4"/>
  <c r="O254" i="4"/>
  <c r="L254" i="4"/>
  <c r="I254" i="4"/>
  <c r="F254" i="4"/>
  <c r="O253" i="4"/>
  <c r="O252" i="4" s="1"/>
  <c r="O251" i="4" s="1"/>
  <c r="L253" i="4"/>
  <c r="I253" i="4"/>
  <c r="F253" i="4"/>
  <c r="N252" i="4"/>
  <c r="N251" i="4" s="1"/>
  <c r="M252" i="4"/>
  <c r="M251" i="4" s="1"/>
  <c r="K252" i="4"/>
  <c r="K251" i="4" s="1"/>
  <c r="J252" i="4"/>
  <c r="J251" i="4" s="1"/>
  <c r="H252" i="4"/>
  <c r="H251" i="4" s="1"/>
  <c r="G252" i="4"/>
  <c r="G251" i="4" s="1"/>
  <c r="E252" i="4"/>
  <c r="E251" i="4" s="1"/>
  <c r="D252" i="4"/>
  <c r="D251" i="4" s="1"/>
  <c r="O250" i="4"/>
  <c r="L250" i="4"/>
  <c r="I250" i="4"/>
  <c r="F250" i="4"/>
  <c r="O249" i="4"/>
  <c r="L249" i="4"/>
  <c r="I249" i="4"/>
  <c r="F249" i="4"/>
  <c r="O248" i="4"/>
  <c r="L248" i="4"/>
  <c r="I248" i="4"/>
  <c r="F248" i="4"/>
  <c r="O247" i="4"/>
  <c r="O246" i="4" s="1"/>
  <c r="L247" i="4"/>
  <c r="I247" i="4"/>
  <c r="I246" i="4" s="1"/>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O238" i="4" s="1"/>
  <c r="L239" i="4"/>
  <c r="I239" i="4"/>
  <c r="F239" i="4"/>
  <c r="N238" i="4"/>
  <c r="M238" i="4"/>
  <c r="K238" i="4"/>
  <c r="J238" i="4"/>
  <c r="H238" i="4"/>
  <c r="G238" i="4"/>
  <c r="E238" i="4"/>
  <c r="D238" i="4"/>
  <c r="O237" i="4"/>
  <c r="L237" i="4"/>
  <c r="I237" i="4"/>
  <c r="F237" i="4"/>
  <c r="O236" i="4"/>
  <c r="O235" i="4" s="1"/>
  <c r="L236" i="4"/>
  <c r="L235" i="4" s="1"/>
  <c r="I236" i="4"/>
  <c r="F236" i="4"/>
  <c r="F235" i="4" s="1"/>
  <c r="N235" i="4"/>
  <c r="M235" i="4"/>
  <c r="K235" i="4"/>
  <c r="J235" i="4"/>
  <c r="H235" i="4"/>
  <c r="G235" i="4"/>
  <c r="E235" i="4"/>
  <c r="D235" i="4"/>
  <c r="O234" i="4"/>
  <c r="O233" i="4" s="1"/>
  <c r="L234" i="4"/>
  <c r="L233" i="4" s="1"/>
  <c r="I234" i="4"/>
  <c r="I233" i="4" s="1"/>
  <c r="F234" i="4"/>
  <c r="N233" i="4"/>
  <c r="M233" i="4"/>
  <c r="K233" i="4"/>
  <c r="J233" i="4"/>
  <c r="H233" i="4"/>
  <c r="G233" i="4"/>
  <c r="E233" i="4"/>
  <c r="D233" i="4"/>
  <c r="O232" i="4"/>
  <c r="L232" i="4"/>
  <c r="I232" i="4"/>
  <c r="F232" i="4"/>
  <c r="O229" i="4"/>
  <c r="L229" i="4"/>
  <c r="I229" i="4"/>
  <c r="F229" i="4"/>
  <c r="O228" i="4"/>
  <c r="O227" i="4" s="1"/>
  <c r="L228" i="4"/>
  <c r="L227" i="4" s="1"/>
  <c r="I228" i="4"/>
  <c r="I227" i="4" s="1"/>
  <c r="F228" i="4"/>
  <c r="F227" i="4" s="1"/>
  <c r="N227" i="4"/>
  <c r="M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M205" i="4"/>
  <c r="K205" i="4"/>
  <c r="J205" i="4"/>
  <c r="H205" i="4"/>
  <c r="G205" i="4"/>
  <c r="E205" i="4"/>
  <c r="D205" i="4"/>
  <c r="D204" i="4" s="1"/>
  <c r="H204" i="4"/>
  <c r="O203" i="4"/>
  <c r="L203" i="4"/>
  <c r="I203" i="4"/>
  <c r="F203" i="4"/>
  <c r="O202" i="4"/>
  <c r="L202" i="4"/>
  <c r="I202" i="4"/>
  <c r="F202" i="4"/>
  <c r="O201" i="4"/>
  <c r="L201" i="4"/>
  <c r="I201" i="4"/>
  <c r="F201" i="4"/>
  <c r="O200" i="4"/>
  <c r="L200" i="4"/>
  <c r="I200" i="4"/>
  <c r="F200" i="4"/>
  <c r="O199" i="4"/>
  <c r="O198" i="4" s="1"/>
  <c r="L199" i="4"/>
  <c r="L198" i="4" s="1"/>
  <c r="I199" i="4"/>
  <c r="I198" i="4" s="1"/>
  <c r="F199" i="4"/>
  <c r="F198" i="4" s="1"/>
  <c r="N198" i="4"/>
  <c r="N196" i="4" s="1"/>
  <c r="M198" i="4"/>
  <c r="K198" i="4"/>
  <c r="K196" i="4" s="1"/>
  <c r="J198" i="4"/>
  <c r="J196" i="4" s="1"/>
  <c r="H198" i="4"/>
  <c r="H196" i="4" s="1"/>
  <c r="G198" i="4"/>
  <c r="E198" i="4"/>
  <c r="E196" i="4" s="1"/>
  <c r="D198" i="4"/>
  <c r="D196" i="4" s="1"/>
  <c r="O197" i="4"/>
  <c r="L197" i="4"/>
  <c r="I197" i="4"/>
  <c r="F197" i="4"/>
  <c r="M196" i="4"/>
  <c r="G196" i="4"/>
  <c r="O193" i="4"/>
  <c r="L193" i="4"/>
  <c r="L192" i="4" s="1"/>
  <c r="L191" i="4" s="1"/>
  <c r="I193" i="4"/>
  <c r="I192" i="4" s="1"/>
  <c r="I191" i="4" s="1"/>
  <c r="F193" i="4"/>
  <c r="O192" i="4"/>
  <c r="O191" i="4" s="1"/>
  <c r="N192" i="4"/>
  <c r="N191" i="4" s="1"/>
  <c r="M192" i="4"/>
  <c r="M191" i="4" s="1"/>
  <c r="K192" i="4"/>
  <c r="K191" i="4" s="1"/>
  <c r="J192" i="4"/>
  <c r="J191" i="4" s="1"/>
  <c r="H192" i="4"/>
  <c r="H191" i="4" s="1"/>
  <c r="G192" i="4"/>
  <c r="G191" i="4" s="1"/>
  <c r="F192" i="4"/>
  <c r="E192" i="4"/>
  <c r="E191" i="4" s="1"/>
  <c r="D192" i="4"/>
  <c r="D191" i="4" s="1"/>
  <c r="O190" i="4"/>
  <c r="L190" i="4"/>
  <c r="I190" i="4"/>
  <c r="F190" i="4"/>
  <c r="O189" i="4"/>
  <c r="L189" i="4"/>
  <c r="L188" i="4" s="1"/>
  <c r="L187" i="4" s="1"/>
  <c r="I189" i="4"/>
  <c r="F189" i="4"/>
  <c r="O188" i="4"/>
  <c r="N188" i="4"/>
  <c r="M188" i="4"/>
  <c r="K188" i="4"/>
  <c r="J188" i="4"/>
  <c r="I188" i="4"/>
  <c r="H188" i="4"/>
  <c r="G188" i="4"/>
  <c r="E188" i="4"/>
  <c r="D188" i="4"/>
  <c r="O186" i="4"/>
  <c r="L186" i="4"/>
  <c r="I186" i="4"/>
  <c r="F186" i="4"/>
  <c r="O185" i="4"/>
  <c r="L185" i="4"/>
  <c r="L184" i="4" s="1"/>
  <c r="I185" i="4"/>
  <c r="I184" i="4" s="1"/>
  <c r="F185" i="4"/>
  <c r="N184" i="4"/>
  <c r="M184" i="4"/>
  <c r="K184" i="4"/>
  <c r="J184" i="4"/>
  <c r="H184" i="4"/>
  <c r="G184" i="4"/>
  <c r="E184" i="4"/>
  <c r="D184" i="4"/>
  <c r="O183" i="4"/>
  <c r="L183" i="4"/>
  <c r="I183" i="4"/>
  <c r="F183" i="4"/>
  <c r="O182" i="4"/>
  <c r="L182" i="4"/>
  <c r="I182" i="4"/>
  <c r="F182" i="4"/>
  <c r="O181" i="4"/>
  <c r="L181" i="4"/>
  <c r="I181" i="4"/>
  <c r="F181" i="4"/>
  <c r="O180" i="4"/>
  <c r="L180" i="4"/>
  <c r="I180" i="4"/>
  <c r="F180" i="4"/>
  <c r="N179" i="4"/>
  <c r="M179" i="4"/>
  <c r="K179" i="4"/>
  <c r="J179" i="4"/>
  <c r="H179" i="4"/>
  <c r="G179" i="4"/>
  <c r="E179" i="4"/>
  <c r="D179" i="4"/>
  <c r="O178" i="4"/>
  <c r="L178" i="4"/>
  <c r="I178" i="4"/>
  <c r="F178" i="4"/>
  <c r="O177" i="4"/>
  <c r="L177" i="4"/>
  <c r="I177" i="4"/>
  <c r="F177" i="4"/>
  <c r="O176" i="4"/>
  <c r="O175" i="4" s="1"/>
  <c r="L176" i="4"/>
  <c r="L175" i="4" s="1"/>
  <c r="I176" i="4"/>
  <c r="F176" i="4"/>
  <c r="F175" i="4" s="1"/>
  <c r="N175" i="4"/>
  <c r="N174" i="4" s="1"/>
  <c r="M175" i="4"/>
  <c r="M174" i="4" s="1"/>
  <c r="K175" i="4"/>
  <c r="K174" i="4" s="1"/>
  <c r="K173" i="4" s="1"/>
  <c r="J175" i="4"/>
  <c r="H175" i="4"/>
  <c r="H174" i="4" s="1"/>
  <c r="G175" i="4"/>
  <c r="G174" i="4" s="1"/>
  <c r="G173" i="4" s="1"/>
  <c r="E175" i="4"/>
  <c r="E174" i="4" s="1"/>
  <c r="E173" i="4" s="1"/>
  <c r="D175" i="4"/>
  <c r="O172" i="4"/>
  <c r="L172" i="4"/>
  <c r="I172" i="4"/>
  <c r="F172" i="4"/>
  <c r="O171" i="4"/>
  <c r="L171" i="4"/>
  <c r="I171" i="4"/>
  <c r="F171" i="4"/>
  <c r="O170" i="4"/>
  <c r="L170" i="4"/>
  <c r="I170" i="4"/>
  <c r="F170" i="4"/>
  <c r="O169" i="4"/>
  <c r="L169" i="4"/>
  <c r="I169" i="4"/>
  <c r="F169" i="4"/>
  <c r="O168" i="4"/>
  <c r="L168" i="4"/>
  <c r="I168" i="4"/>
  <c r="F168" i="4"/>
  <c r="O167" i="4"/>
  <c r="O166" i="4" s="1"/>
  <c r="O165" i="4" s="1"/>
  <c r="L167" i="4"/>
  <c r="I167" i="4"/>
  <c r="F167" i="4"/>
  <c r="F166" i="4" s="1"/>
  <c r="F165" i="4" s="1"/>
  <c r="N166" i="4"/>
  <c r="M166" i="4"/>
  <c r="M165" i="4" s="1"/>
  <c r="K166" i="4"/>
  <c r="K165" i="4" s="1"/>
  <c r="J166" i="4"/>
  <c r="J165" i="4" s="1"/>
  <c r="H166" i="4"/>
  <c r="H165" i="4" s="1"/>
  <c r="G166" i="4"/>
  <c r="G165" i="4" s="1"/>
  <c r="E166" i="4"/>
  <c r="E165" i="4" s="1"/>
  <c r="D166" i="4"/>
  <c r="D165" i="4" s="1"/>
  <c r="N165" i="4"/>
  <c r="O164" i="4"/>
  <c r="L164" i="4"/>
  <c r="I164" i="4"/>
  <c r="F164" i="4"/>
  <c r="O163" i="4"/>
  <c r="L163" i="4"/>
  <c r="I163" i="4"/>
  <c r="F163" i="4"/>
  <c r="O162" i="4"/>
  <c r="L162" i="4"/>
  <c r="I162" i="4"/>
  <c r="F162" i="4"/>
  <c r="O161" i="4"/>
  <c r="L161" i="4"/>
  <c r="L160" i="4" s="1"/>
  <c r="I161" i="4"/>
  <c r="I160" i="4" s="1"/>
  <c r="F161" i="4"/>
  <c r="N160" i="4"/>
  <c r="M160" i="4"/>
  <c r="K160" i="4"/>
  <c r="J160" i="4"/>
  <c r="H160" i="4"/>
  <c r="G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F151" i="4" s="1"/>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L145" i="4"/>
  <c r="I145" i="4"/>
  <c r="I144" i="4" s="1"/>
  <c r="F145" i="4"/>
  <c r="N144" i="4"/>
  <c r="M144" i="4"/>
  <c r="K144" i="4"/>
  <c r="J144" i="4"/>
  <c r="H144" i="4"/>
  <c r="G144" i="4"/>
  <c r="E144" i="4"/>
  <c r="D144" i="4"/>
  <c r="O143" i="4"/>
  <c r="L143" i="4"/>
  <c r="I143" i="4"/>
  <c r="F143" i="4"/>
  <c r="O142" i="4"/>
  <c r="O141" i="4" s="1"/>
  <c r="L142" i="4"/>
  <c r="I142" i="4"/>
  <c r="I141" i="4" s="1"/>
  <c r="F142" i="4"/>
  <c r="F141" i="4" s="1"/>
  <c r="N141" i="4"/>
  <c r="M141" i="4"/>
  <c r="K141" i="4"/>
  <c r="J141" i="4"/>
  <c r="H141" i="4"/>
  <c r="G141" i="4"/>
  <c r="E141" i="4"/>
  <c r="D141" i="4"/>
  <c r="O140" i="4"/>
  <c r="L140" i="4"/>
  <c r="I140" i="4"/>
  <c r="F140" i="4"/>
  <c r="O139" i="4"/>
  <c r="L139" i="4"/>
  <c r="I139" i="4"/>
  <c r="F139" i="4"/>
  <c r="O138" i="4"/>
  <c r="L138" i="4"/>
  <c r="I138" i="4"/>
  <c r="F138" i="4"/>
  <c r="O137" i="4"/>
  <c r="L137" i="4"/>
  <c r="I137" i="4"/>
  <c r="I136" i="4" s="1"/>
  <c r="F137" i="4"/>
  <c r="N136" i="4"/>
  <c r="M136" i="4"/>
  <c r="K136" i="4"/>
  <c r="J136" i="4"/>
  <c r="H136" i="4"/>
  <c r="G136" i="4"/>
  <c r="E136" i="4"/>
  <c r="D136" i="4"/>
  <c r="O135" i="4"/>
  <c r="L135" i="4"/>
  <c r="I135" i="4"/>
  <c r="F135" i="4"/>
  <c r="O134" i="4"/>
  <c r="L134" i="4"/>
  <c r="I134" i="4"/>
  <c r="F134" i="4"/>
  <c r="O133" i="4"/>
  <c r="L133" i="4"/>
  <c r="I133" i="4"/>
  <c r="F133" i="4"/>
  <c r="O132" i="4"/>
  <c r="L132" i="4"/>
  <c r="I132" i="4"/>
  <c r="F132" i="4"/>
  <c r="N131" i="4"/>
  <c r="M131" i="4"/>
  <c r="K131" i="4"/>
  <c r="J131" i="4"/>
  <c r="H131" i="4"/>
  <c r="G131" i="4"/>
  <c r="E131" i="4"/>
  <c r="D131" i="4"/>
  <c r="O129" i="4"/>
  <c r="O128" i="4" s="1"/>
  <c r="L129" i="4"/>
  <c r="L128" i="4" s="1"/>
  <c r="I129" i="4"/>
  <c r="I128" i="4" s="1"/>
  <c r="F129" i="4"/>
  <c r="N128" i="4"/>
  <c r="M128" i="4"/>
  <c r="K128" i="4"/>
  <c r="J128" i="4"/>
  <c r="H128" i="4"/>
  <c r="G128" i="4"/>
  <c r="E128" i="4"/>
  <c r="D128" i="4"/>
  <c r="O127" i="4"/>
  <c r="L127" i="4"/>
  <c r="I127" i="4"/>
  <c r="F127" i="4"/>
  <c r="O126" i="4"/>
  <c r="L126" i="4"/>
  <c r="I126" i="4"/>
  <c r="F126" i="4"/>
  <c r="O125" i="4"/>
  <c r="L125" i="4"/>
  <c r="I125" i="4"/>
  <c r="F125" i="4"/>
  <c r="O124" i="4"/>
  <c r="L124" i="4"/>
  <c r="I124" i="4"/>
  <c r="F124" i="4"/>
  <c r="O123" i="4"/>
  <c r="L123" i="4"/>
  <c r="I123" i="4"/>
  <c r="F123" i="4"/>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I117" i="4"/>
  <c r="I116" i="4" s="1"/>
  <c r="F117" i="4"/>
  <c r="N116" i="4"/>
  <c r="M116" i="4"/>
  <c r="K116" i="4"/>
  <c r="J116" i="4"/>
  <c r="H116" i="4"/>
  <c r="G116" i="4"/>
  <c r="E116" i="4"/>
  <c r="D116" i="4"/>
  <c r="O115" i="4"/>
  <c r="L115" i="4"/>
  <c r="I115" i="4"/>
  <c r="F115" i="4"/>
  <c r="O114" i="4"/>
  <c r="L114" i="4"/>
  <c r="I114" i="4"/>
  <c r="F114" i="4"/>
  <c r="O113" i="4"/>
  <c r="L113" i="4"/>
  <c r="I113" i="4"/>
  <c r="I112" i="4" s="1"/>
  <c r="F113" i="4"/>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L96" i="4"/>
  <c r="I96" i="4"/>
  <c r="F96" i="4"/>
  <c r="N95" i="4"/>
  <c r="M95" i="4"/>
  <c r="K95" i="4"/>
  <c r="J95" i="4"/>
  <c r="H95" i="4"/>
  <c r="G95" i="4"/>
  <c r="F95" i="4"/>
  <c r="E95" i="4"/>
  <c r="D95" i="4"/>
  <c r="O94" i="4"/>
  <c r="L94" i="4"/>
  <c r="I94" i="4"/>
  <c r="F94" i="4"/>
  <c r="O93" i="4"/>
  <c r="L93" i="4"/>
  <c r="I93" i="4"/>
  <c r="F93" i="4"/>
  <c r="O92" i="4"/>
  <c r="L92" i="4"/>
  <c r="I92" i="4"/>
  <c r="F92" i="4"/>
  <c r="O91" i="4"/>
  <c r="L91" i="4"/>
  <c r="I91" i="4"/>
  <c r="F91" i="4"/>
  <c r="O90" i="4"/>
  <c r="L90" i="4"/>
  <c r="I90" i="4"/>
  <c r="F90" i="4"/>
  <c r="N89" i="4"/>
  <c r="M89" i="4"/>
  <c r="K89" i="4"/>
  <c r="J89" i="4"/>
  <c r="H89" i="4"/>
  <c r="G89" i="4"/>
  <c r="E89" i="4"/>
  <c r="D89" i="4"/>
  <c r="O88" i="4"/>
  <c r="L88" i="4"/>
  <c r="I88" i="4"/>
  <c r="F88" i="4"/>
  <c r="O87" i="4"/>
  <c r="L87" i="4"/>
  <c r="I87" i="4"/>
  <c r="F87" i="4"/>
  <c r="O86" i="4"/>
  <c r="L86" i="4"/>
  <c r="I86" i="4"/>
  <c r="F86" i="4"/>
  <c r="O85" i="4"/>
  <c r="O84" i="4" s="1"/>
  <c r="L85" i="4"/>
  <c r="I85" i="4"/>
  <c r="F85" i="4"/>
  <c r="N84" i="4"/>
  <c r="M84" i="4"/>
  <c r="K84" i="4"/>
  <c r="J84" i="4"/>
  <c r="H84" i="4"/>
  <c r="G84" i="4"/>
  <c r="E84" i="4"/>
  <c r="D84" i="4"/>
  <c r="O82" i="4"/>
  <c r="L82" i="4"/>
  <c r="I82" i="4"/>
  <c r="F82" i="4"/>
  <c r="O81" i="4"/>
  <c r="O80" i="4" s="1"/>
  <c r="L81" i="4"/>
  <c r="L80" i="4" s="1"/>
  <c r="I81" i="4"/>
  <c r="I80" i="4" s="1"/>
  <c r="F81" i="4"/>
  <c r="F80" i="4" s="1"/>
  <c r="N80" i="4"/>
  <c r="M80" i="4"/>
  <c r="K80" i="4"/>
  <c r="J80" i="4"/>
  <c r="H80" i="4"/>
  <c r="G80" i="4"/>
  <c r="E80" i="4"/>
  <c r="D80" i="4"/>
  <c r="O79" i="4"/>
  <c r="L79" i="4"/>
  <c r="I79" i="4"/>
  <c r="F79" i="4"/>
  <c r="O78" i="4"/>
  <c r="L78" i="4"/>
  <c r="L77" i="4" s="1"/>
  <c r="I78" i="4"/>
  <c r="I77" i="4" s="1"/>
  <c r="F78" i="4"/>
  <c r="O77" i="4"/>
  <c r="N77" i="4"/>
  <c r="M77" i="4"/>
  <c r="K77" i="4"/>
  <c r="K76" i="4" s="1"/>
  <c r="J77" i="4"/>
  <c r="H77" i="4"/>
  <c r="G77" i="4"/>
  <c r="F77" i="4"/>
  <c r="E77" i="4"/>
  <c r="D77" i="4"/>
  <c r="O74" i="4"/>
  <c r="L74" i="4"/>
  <c r="I74" i="4"/>
  <c r="F74" i="4"/>
  <c r="O73" i="4"/>
  <c r="L73" i="4"/>
  <c r="I73" i="4"/>
  <c r="F73" i="4"/>
  <c r="O72" i="4"/>
  <c r="L72" i="4"/>
  <c r="I72" i="4"/>
  <c r="F72" i="4"/>
  <c r="O71" i="4"/>
  <c r="L71" i="4"/>
  <c r="I71" i="4"/>
  <c r="F71" i="4"/>
  <c r="O70" i="4"/>
  <c r="L70" i="4"/>
  <c r="L69" i="4" s="1"/>
  <c r="I70" i="4"/>
  <c r="F70" i="4"/>
  <c r="O69" i="4"/>
  <c r="N69" i="4"/>
  <c r="N67" i="4" s="1"/>
  <c r="M69" i="4"/>
  <c r="M67" i="4" s="1"/>
  <c r="K69" i="4"/>
  <c r="K67" i="4" s="1"/>
  <c r="J69" i="4"/>
  <c r="J67" i="4" s="1"/>
  <c r="H69" i="4"/>
  <c r="H67" i="4" s="1"/>
  <c r="G69" i="4"/>
  <c r="G67" i="4" s="1"/>
  <c r="E69" i="4"/>
  <c r="E67" i="4" s="1"/>
  <c r="D69" i="4"/>
  <c r="D67" i="4" s="1"/>
  <c r="O68" i="4"/>
  <c r="L68" i="4"/>
  <c r="I68" i="4"/>
  <c r="F68"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I59" i="4"/>
  <c r="I58" i="4" s="1"/>
  <c r="F59" i="4"/>
  <c r="F58" i="4" s="1"/>
  <c r="N58" i="4"/>
  <c r="M58" i="4"/>
  <c r="K58" i="4"/>
  <c r="J58" i="4"/>
  <c r="H58" i="4"/>
  <c r="G58" i="4"/>
  <c r="E58" i="4"/>
  <c r="D58" i="4"/>
  <c r="O57" i="4"/>
  <c r="L57" i="4"/>
  <c r="I57" i="4"/>
  <c r="F57" i="4"/>
  <c r="O56" i="4"/>
  <c r="L56" i="4"/>
  <c r="I56" i="4"/>
  <c r="I55" i="4" s="1"/>
  <c r="F56" i="4"/>
  <c r="N55" i="4"/>
  <c r="M55" i="4"/>
  <c r="M54" i="4" s="1"/>
  <c r="K55" i="4"/>
  <c r="J55" i="4"/>
  <c r="H55" i="4"/>
  <c r="G55" i="4"/>
  <c r="E55" i="4"/>
  <c r="D55" i="4"/>
  <c r="O47" i="4"/>
  <c r="C47" i="4" s="1"/>
  <c r="O46" i="4"/>
  <c r="C46" i="4" s="1"/>
  <c r="N45" i="4"/>
  <c r="M45" i="4"/>
  <c r="L44" i="4"/>
  <c r="L43" i="4" s="1"/>
  <c r="I44" i="4"/>
  <c r="I43" i="4" s="1"/>
  <c r="F44" i="4"/>
  <c r="F43" i="4" s="1"/>
  <c r="K43" i="4"/>
  <c r="J43" i="4"/>
  <c r="H43" i="4"/>
  <c r="G43" i="4"/>
  <c r="E43" i="4"/>
  <c r="D43" i="4"/>
  <c r="F42" i="4"/>
  <c r="C42" i="4" s="1"/>
  <c r="E41" i="4"/>
  <c r="D41" i="4"/>
  <c r="L40" i="4"/>
  <c r="C40" i="4" s="1"/>
  <c r="L39" i="4"/>
  <c r="C39" i="4" s="1"/>
  <c r="L38" i="4"/>
  <c r="L37" i="4"/>
  <c r="C37" i="4" s="1"/>
  <c r="K36" i="4"/>
  <c r="J36" i="4"/>
  <c r="L35" i="4"/>
  <c r="C35" i="4" s="1"/>
  <c r="L34" i="4"/>
  <c r="C34" i="4" s="1"/>
  <c r="K33" i="4"/>
  <c r="J33" i="4"/>
  <c r="L32" i="4"/>
  <c r="C32" i="4" s="1"/>
  <c r="K31" i="4"/>
  <c r="J31" i="4"/>
  <c r="L30" i="4"/>
  <c r="C30" i="4" s="1"/>
  <c r="L29" i="4"/>
  <c r="C29" i="4" s="1"/>
  <c r="L28" i="4"/>
  <c r="C28" i="4" s="1"/>
  <c r="K27" i="4"/>
  <c r="K26" i="4" s="1"/>
  <c r="K20" i="4" s="1"/>
  <c r="J27" i="4"/>
  <c r="F25" i="4"/>
  <c r="C25" i="4" s="1"/>
  <c r="I24" i="4"/>
  <c r="F24" i="4"/>
  <c r="O23" i="4"/>
  <c r="L23" i="4"/>
  <c r="I23" i="4"/>
  <c r="F23" i="4"/>
  <c r="O22" i="4"/>
  <c r="L22" i="4"/>
  <c r="L21" i="4" s="1"/>
  <c r="L289" i="4" s="1"/>
  <c r="I22" i="4"/>
  <c r="I21" i="4" s="1"/>
  <c r="F22" i="4"/>
  <c r="F21" i="4" s="1"/>
  <c r="N21" i="4"/>
  <c r="M21" i="4"/>
  <c r="K21" i="4"/>
  <c r="J21" i="4"/>
  <c r="J289" i="4" s="1"/>
  <c r="H21" i="4"/>
  <c r="H289" i="4" s="1"/>
  <c r="H288" i="4" s="1"/>
  <c r="G21" i="4"/>
  <c r="E21" i="4"/>
  <c r="D21" i="4"/>
  <c r="D289" i="4" s="1"/>
  <c r="G76" i="4" l="1"/>
  <c r="O55" i="4"/>
  <c r="O21" i="4"/>
  <c r="G259" i="4"/>
  <c r="G289" i="4"/>
  <c r="E54" i="4"/>
  <c r="J54" i="4"/>
  <c r="J53" i="4" s="1"/>
  <c r="F76" i="4"/>
  <c r="D76" i="4"/>
  <c r="H76" i="4"/>
  <c r="G270" i="4"/>
  <c r="G269" i="4" s="1"/>
  <c r="C291" i="4"/>
  <c r="C295" i="4"/>
  <c r="C296" i="4"/>
  <c r="G20" i="4"/>
  <c r="F289" i="4"/>
  <c r="H54" i="4"/>
  <c r="H53" i="4" s="1"/>
  <c r="C154" i="4"/>
  <c r="C182" i="4"/>
  <c r="I187" i="4"/>
  <c r="C262" i="4"/>
  <c r="F252" i="4"/>
  <c r="F251" i="4" s="1"/>
  <c r="J288" i="4"/>
  <c r="D54" i="4"/>
  <c r="N54" i="4"/>
  <c r="N53" i="4" s="1"/>
  <c r="C215" i="4"/>
  <c r="C219" i="4"/>
  <c r="E289" i="4"/>
  <c r="E288" i="4" s="1"/>
  <c r="C275" i="4"/>
  <c r="D270" i="4"/>
  <c r="D269" i="4" s="1"/>
  <c r="H270" i="4"/>
  <c r="H269" i="4" s="1"/>
  <c r="C138" i="4"/>
  <c r="C146" i="4"/>
  <c r="C150" i="4"/>
  <c r="C153" i="4"/>
  <c r="N187" i="4"/>
  <c r="C239" i="4"/>
  <c r="D259" i="4"/>
  <c r="C65" i="4"/>
  <c r="O67" i="4"/>
  <c r="C118" i="4"/>
  <c r="C126" i="4"/>
  <c r="H130" i="4"/>
  <c r="C178" i="4"/>
  <c r="F179" i="4"/>
  <c r="F174" i="4" s="1"/>
  <c r="C181" i="4"/>
  <c r="C263" i="4"/>
  <c r="C271" i="4"/>
  <c r="N83" i="4"/>
  <c r="G83" i="4"/>
  <c r="E83" i="4"/>
  <c r="C134" i="4"/>
  <c r="C162" i="4"/>
  <c r="C186" i="4"/>
  <c r="D187" i="4"/>
  <c r="J187" i="4"/>
  <c r="L196" i="4"/>
  <c r="C207" i="4"/>
  <c r="C211" i="4"/>
  <c r="C214" i="4"/>
  <c r="N204" i="4"/>
  <c r="N195" i="4" s="1"/>
  <c r="J231" i="4"/>
  <c r="O231" i="4"/>
  <c r="H231" i="4"/>
  <c r="N231" i="4"/>
  <c r="C267" i="4"/>
  <c r="C279" i="4"/>
  <c r="C293" i="4"/>
  <c r="L252" i="4"/>
  <c r="L251" i="4" s="1"/>
  <c r="K289" i="4"/>
  <c r="K288" i="4" s="1"/>
  <c r="C24" i="4"/>
  <c r="D53" i="4"/>
  <c r="M20" i="4"/>
  <c r="E53" i="4"/>
  <c r="L67" i="4"/>
  <c r="L76" i="4"/>
  <c r="C94" i="4"/>
  <c r="C102" i="4"/>
  <c r="C106" i="4"/>
  <c r="O112" i="4"/>
  <c r="K130" i="4"/>
  <c r="C170" i="4"/>
  <c r="F196" i="4"/>
  <c r="D195" i="4"/>
  <c r="C209" i="4"/>
  <c r="C223" i="4"/>
  <c r="C227" i="4"/>
  <c r="M231" i="4"/>
  <c r="M230" i="4" s="1"/>
  <c r="C247" i="4"/>
  <c r="C255" i="4"/>
  <c r="L55" i="4"/>
  <c r="H187" i="4"/>
  <c r="C73" i="4"/>
  <c r="M76" i="4"/>
  <c r="D288" i="4"/>
  <c r="G54" i="4"/>
  <c r="G53" i="4" s="1"/>
  <c r="C61" i="4"/>
  <c r="C62" i="4"/>
  <c r="C63" i="4"/>
  <c r="C64" i="4"/>
  <c r="C98" i="4"/>
  <c r="C101" i="4"/>
  <c r="C110" i="4"/>
  <c r="C114" i="4"/>
  <c r="C115" i="4"/>
  <c r="C142" i="4"/>
  <c r="C158" i="4"/>
  <c r="G130" i="4"/>
  <c r="D174" i="4"/>
  <c r="D173" i="4" s="1"/>
  <c r="H173" i="4"/>
  <c r="N173" i="4"/>
  <c r="G187" i="4"/>
  <c r="C203" i="4"/>
  <c r="M204" i="4"/>
  <c r="M195" i="4" s="1"/>
  <c r="C225" i="4"/>
  <c r="C243" i="4"/>
  <c r="C245" i="4"/>
  <c r="L264" i="4"/>
  <c r="L259" i="4" s="1"/>
  <c r="M270" i="4"/>
  <c r="M269" i="4" s="1"/>
  <c r="C38" i="4"/>
  <c r="L36" i="4"/>
  <c r="C36" i="4" s="1"/>
  <c r="C57" i="4"/>
  <c r="N289" i="4"/>
  <c r="N288" i="4" s="1"/>
  <c r="L27" i="4"/>
  <c r="C27" i="4" s="1"/>
  <c r="J26" i="4"/>
  <c r="J20" i="4" s="1"/>
  <c r="F41" i="4"/>
  <c r="C41" i="4" s="1"/>
  <c r="K54" i="4"/>
  <c r="C56" i="4"/>
  <c r="C66" i="4"/>
  <c r="C68" i="4"/>
  <c r="N76" i="4"/>
  <c r="C82" i="4"/>
  <c r="J83" i="4"/>
  <c r="F89" i="4"/>
  <c r="C93" i="4"/>
  <c r="C100" i="4"/>
  <c r="C105" i="4"/>
  <c r="C109" i="4"/>
  <c r="O116" i="4"/>
  <c r="O136" i="4"/>
  <c r="C155" i="4"/>
  <c r="C157" i="4"/>
  <c r="C164" i="4"/>
  <c r="C169" i="4"/>
  <c r="J174" i="4"/>
  <c r="J173" i="4" s="1"/>
  <c r="C183" i="4"/>
  <c r="E187" i="4"/>
  <c r="C198" i="4"/>
  <c r="C199" i="4"/>
  <c r="C213" i="4"/>
  <c r="J204" i="4"/>
  <c r="G204" i="4"/>
  <c r="G195" i="4" s="1"/>
  <c r="K204" i="4"/>
  <c r="K195" i="4" s="1"/>
  <c r="K231" i="4"/>
  <c r="K230" i="4" s="1"/>
  <c r="C249" i="4"/>
  <c r="C254" i="4"/>
  <c r="L270" i="4"/>
  <c r="L269" i="4" s="1"/>
  <c r="L290" i="4"/>
  <c r="L288" i="4" s="1"/>
  <c r="M187" i="4"/>
  <c r="L238" i="4"/>
  <c r="C22" i="4"/>
  <c r="C23" i="4"/>
  <c r="C44" i="4"/>
  <c r="O58" i="4"/>
  <c r="O54" i="4" s="1"/>
  <c r="O53" i="4" s="1"/>
  <c r="L58" i="4"/>
  <c r="C70" i="4"/>
  <c r="C71" i="4"/>
  <c r="C72" i="4"/>
  <c r="E76" i="4"/>
  <c r="J76" i="4"/>
  <c r="C86" i="4"/>
  <c r="I84" i="4"/>
  <c r="C90" i="4"/>
  <c r="C92" i="4"/>
  <c r="D83" i="4"/>
  <c r="H83" i="4"/>
  <c r="O95" i="4"/>
  <c r="L95" i="4"/>
  <c r="C108" i="4"/>
  <c r="C121" i="4"/>
  <c r="C125" i="4"/>
  <c r="O122" i="4"/>
  <c r="N130" i="4"/>
  <c r="L131" i="4"/>
  <c r="C139" i="4"/>
  <c r="L141" i="4"/>
  <c r="C141" i="4" s="1"/>
  <c r="C147" i="4"/>
  <c r="C149" i="4"/>
  <c r="C156" i="4"/>
  <c r="C159" i="4"/>
  <c r="C177" i="4"/>
  <c r="O184" i="4"/>
  <c r="K187" i="4"/>
  <c r="C193" i="4"/>
  <c r="C200" i="4"/>
  <c r="C202" i="4"/>
  <c r="O205" i="4"/>
  <c r="C220" i="4"/>
  <c r="C222" i="4"/>
  <c r="C229" i="4"/>
  <c r="G231" i="4"/>
  <c r="L246" i="4"/>
  <c r="C258" i="4"/>
  <c r="H259" i="4"/>
  <c r="C268" i="4"/>
  <c r="C278" i="4"/>
  <c r="O290" i="4"/>
  <c r="H75" i="4"/>
  <c r="G288" i="4"/>
  <c r="M53" i="4"/>
  <c r="C59" i="4"/>
  <c r="C60" i="4"/>
  <c r="I69" i="4"/>
  <c r="I67" i="4" s="1"/>
  <c r="C74" i="4"/>
  <c r="C78" i="4"/>
  <c r="C79" i="4"/>
  <c r="L89" i="4"/>
  <c r="C97" i="4"/>
  <c r="C120" i="4"/>
  <c r="K83" i="4"/>
  <c r="K75" i="4" s="1"/>
  <c r="D130" i="4"/>
  <c r="J130" i="4"/>
  <c r="C133" i="4"/>
  <c r="M130" i="4"/>
  <c r="L136" i="4"/>
  <c r="C140" i="4"/>
  <c r="C148" i="4"/>
  <c r="L151" i="4"/>
  <c r="O160" i="4"/>
  <c r="L166" i="4"/>
  <c r="L165" i="4" s="1"/>
  <c r="C172" i="4"/>
  <c r="L179" i="4"/>
  <c r="L174" i="4" s="1"/>
  <c r="L173" i="4" s="1"/>
  <c r="C190" i="4"/>
  <c r="H195" i="4"/>
  <c r="C201" i="4"/>
  <c r="E204" i="4"/>
  <c r="E195" i="4" s="1"/>
  <c r="C208" i="4"/>
  <c r="C210" i="4"/>
  <c r="C221" i="4"/>
  <c r="C226" i="4"/>
  <c r="E231" i="4"/>
  <c r="E230" i="4" s="1"/>
  <c r="I238" i="4"/>
  <c r="C241" i="4"/>
  <c r="C244" i="4"/>
  <c r="C257" i="4"/>
  <c r="N259" i="4"/>
  <c r="C274" i="4"/>
  <c r="C280" i="4"/>
  <c r="O289" i="4"/>
  <c r="K53" i="4"/>
  <c r="C77" i="4"/>
  <c r="I76" i="4"/>
  <c r="O76" i="4"/>
  <c r="C80" i="4"/>
  <c r="I20" i="4"/>
  <c r="C43" i="4"/>
  <c r="I54" i="4"/>
  <c r="L33" i="4"/>
  <c r="C33" i="4" s="1"/>
  <c r="C81" i="4"/>
  <c r="F122" i="4"/>
  <c r="I179" i="4"/>
  <c r="C180" i="4"/>
  <c r="C206" i="4"/>
  <c r="F205" i="4"/>
  <c r="C298" i="4"/>
  <c r="D20" i="4"/>
  <c r="H20" i="4"/>
  <c r="C21" i="4"/>
  <c r="F55" i="4"/>
  <c r="C85" i="4"/>
  <c r="F84" i="4"/>
  <c r="O89" i="4"/>
  <c r="F103" i="4"/>
  <c r="I103" i="4"/>
  <c r="C104" i="4"/>
  <c r="C107" i="4"/>
  <c r="L112" i="4"/>
  <c r="C117" i="4"/>
  <c r="F116" i="4"/>
  <c r="C124" i="4"/>
  <c r="I122" i="4"/>
  <c r="C127" i="4"/>
  <c r="F131" i="4"/>
  <c r="I131" i="4"/>
  <c r="C132" i="4"/>
  <c r="C135" i="4"/>
  <c r="L144" i="4"/>
  <c r="O151" i="4"/>
  <c r="C161" i="4"/>
  <c r="F160" i="4"/>
  <c r="M173" i="4"/>
  <c r="C185" i="4"/>
  <c r="F184" i="4"/>
  <c r="C266" i="4"/>
  <c r="F264" i="4"/>
  <c r="M289" i="4"/>
  <c r="M288" i="4" s="1"/>
  <c r="E20" i="4"/>
  <c r="L31" i="4"/>
  <c r="M83" i="4"/>
  <c r="C87" i="4"/>
  <c r="C88" i="4"/>
  <c r="C91" i="4"/>
  <c r="I95" i="4"/>
  <c r="C96" i="4"/>
  <c r="C99" i="4"/>
  <c r="C111" i="4"/>
  <c r="C119" i="4"/>
  <c r="L122" i="4"/>
  <c r="E130" i="4"/>
  <c r="C137" i="4"/>
  <c r="F136" i="4"/>
  <c r="C143" i="4"/>
  <c r="C163" i="4"/>
  <c r="C168" i="4"/>
  <c r="I166" i="4"/>
  <c r="C171" i="4"/>
  <c r="I175" i="4"/>
  <c r="C176" i="4"/>
  <c r="O179" i="4"/>
  <c r="O174" i="4" s="1"/>
  <c r="O187" i="4"/>
  <c r="O45" i="4"/>
  <c r="O20" i="4" s="1"/>
  <c r="N20" i="4"/>
  <c r="F69" i="4"/>
  <c r="C69" i="4" s="1"/>
  <c r="L84" i="4"/>
  <c r="I89" i="4"/>
  <c r="O103" i="4"/>
  <c r="L103" i="4"/>
  <c r="C113" i="4"/>
  <c r="F112" i="4"/>
  <c r="L116" i="4"/>
  <c r="C129" i="4"/>
  <c r="F128" i="4"/>
  <c r="C128" i="4" s="1"/>
  <c r="O131" i="4"/>
  <c r="C145" i="4"/>
  <c r="F144" i="4"/>
  <c r="O144" i="4"/>
  <c r="I151" i="4"/>
  <c r="C152" i="4"/>
  <c r="C189" i="4"/>
  <c r="F188" i="4"/>
  <c r="C218" i="4"/>
  <c r="F216" i="4"/>
  <c r="F270" i="4"/>
  <c r="I276" i="4"/>
  <c r="C276" i="4" s="1"/>
  <c r="C277" i="4"/>
  <c r="C123" i="4"/>
  <c r="C167" i="4"/>
  <c r="O196" i="4"/>
  <c r="I216" i="4"/>
  <c r="C217" i="4"/>
  <c r="D231" i="4"/>
  <c r="J259" i="4"/>
  <c r="O260" i="4"/>
  <c r="I264" i="4"/>
  <c r="C265" i="4"/>
  <c r="O270" i="4"/>
  <c r="O269" i="4" s="1"/>
  <c r="I272" i="4"/>
  <c r="C272" i="4" s="1"/>
  <c r="C273" i="4"/>
  <c r="C285" i="4"/>
  <c r="I283" i="4"/>
  <c r="C297" i="4"/>
  <c r="J195" i="4"/>
  <c r="L205" i="4"/>
  <c r="C212" i="4"/>
  <c r="C224" i="4"/>
  <c r="C237" i="4"/>
  <c r="I235" i="4"/>
  <c r="C235" i="4" s="1"/>
  <c r="C248" i="4"/>
  <c r="C250" i="4"/>
  <c r="F246" i="4"/>
  <c r="I252" i="4"/>
  <c r="I251" i="4" s="1"/>
  <c r="C253" i="4"/>
  <c r="C256" i="4"/>
  <c r="F259" i="4"/>
  <c r="C282" i="4"/>
  <c r="F281" i="4"/>
  <c r="C281" i="4" s="1"/>
  <c r="F191" i="4"/>
  <c r="C191" i="4" s="1"/>
  <c r="C192" i="4"/>
  <c r="I196" i="4"/>
  <c r="C197" i="4"/>
  <c r="I205" i="4"/>
  <c r="I204" i="4" s="1"/>
  <c r="O216" i="4"/>
  <c r="L216" i="4"/>
  <c r="C234" i="4"/>
  <c r="F233" i="4"/>
  <c r="C233" i="4" s="1"/>
  <c r="C240" i="4"/>
  <c r="C242" i="4"/>
  <c r="F238" i="4"/>
  <c r="I260" i="4"/>
  <c r="C261" i="4"/>
  <c r="O264" i="4"/>
  <c r="J270" i="4"/>
  <c r="J269" i="4" s="1"/>
  <c r="N270" i="4"/>
  <c r="N269" i="4" s="1"/>
  <c r="C292" i="4"/>
  <c r="C294" i="4"/>
  <c r="F290" i="4"/>
  <c r="C228" i="4"/>
  <c r="C232" i="4"/>
  <c r="C236" i="4"/>
  <c r="C284" i="4"/>
  <c r="G230" i="4" l="1"/>
  <c r="O204" i="4"/>
  <c r="C151" i="4"/>
  <c r="C290" i="4"/>
  <c r="C184" i="4"/>
  <c r="N230" i="4"/>
  <c r="O173" i="4"/>
  <c r="C58" i="4"/>
  <c r="J230" i="4"/>
  <c r="J194" i="4" s="1"/>
  <c r="C136" i="4"/>
  <c r="C95" i="4"/>
  <c r="M75" i="4"/>
  <c r="M286" i="4" s="1"/>
  <c r="C252" i="4"/>
  <c r="G75" i="4"/>
  <c r="M194" i="4"/>
  <c r="C251" i="4"/>
  <c r="I270" i="4"/>
  <c r="I269" i="4" s="1"/>
  <c r="D230" i="4"/>
  <c r="O288" i="4"/>
  <c r="D75" i="4"/>
  <c r="D52" i="4" s="1"/>
  <c r="H52" i="4"/>
  <c r="G52" i="4"/>
  <c r="C238" i="4"/>
  <c r="J75" i="4"/>
  <c r="J52" i="4" s="1"/>
  <c r="C89" i="4"/>
  <c r="L130" i="4"/>
  <c r="L54" i="4"/>
  <c r="L53" i="4" s="1"/>
  <c r="F20" i="4"/>
  <c r="L231" i="4"/>
  <c r="L230" i="4" s="1"/>
  <c r="G286" i="4"/>
  <c r="E75" i="4"/>
  <c r="E52" i="4" s="1"/>
  <c r="E194" i="4"/>
  <c r="H230" i="4"/>
  <c r="H194" i="4" s="1"/>
  <c r="H51" i="4" s="1"/>
  <c r="K194" i="4"/>
  <c r="K286" i="4"/>
  <c r="C246" i="4"/>
  <c r="C160" i="4"/>
  <c r="I53" i="4"/>
  <c r="C76" i="4"/>
  <c r="I195" i="4"/>
  <c r="C112" i="4"/>
  <c r="I174" i="4"/>
  <c r="I173" i="4" s="1"/>
  <c r="N75" i="4"/>
  <c r="N286" i="4" s="1"/>
  <c r="I130" i="4"/>
  <c r="I231" i="4"/>
  <c r="C144" i="4"/>
  <c r="K52" i="4"/>
  <c r="E286" i="4"/>
  <c r="N194" i="4"/>
  <c r="C216" i="4"/>
  <c r="C188" i="4"/>
  <c r="F187" i="4"/>
  <c r="C187" i="4" s="1"/>
  <c r="I165" i="4"/>
  <c r="C165" i="4" s="1"/>
  <c r="C166" i="4"/>
  <c r="F173" i="4"/>
  <c r="C179" i="4"/>
  <c r="I289" i="4"/>
  <c r="I83" i="4"/>
  <c r="I259" i="4"/>
  <c r="I230" i="4" s="1"/>
  <c r="C260" i="4"/>
  <c r="O259" i="4"/>
  <c r="O230" i="4" s="1"/>
  <c r="D194" i="4"/>
  <c r="O130" i="4"/>
  <c r="C45" i="4"/>
  <c r="C264" i="4"/>
  <c r="C103" i="4"/>
  <c r="F67" i="4"/>
  <c r="C67" i="4" s="1"/>
  <c r="G194" i="4"/>
  <c r="G51" i="4" s="1"/>
  <c r="C122" i="4"/>
  <c r="L83" i="4"/>
  <c r="L75" i="4" s="1"/>
  <c r="L52" i="4" s="1"/>
  <c r="F54" i="4"/>
  <c r="C55" i="4"/>
  <c r="O83" i="4"/>
  <c r="C196" i="4"/>
  <c r="C283" i="4"/>
  <c r="L204" i="4"/>
  <c r="L195" i="4" s="1"/>
  <c r="F231" i="4"/>
  <c r="O195" i="4"/>
  <c r="F269" i="4"/>
  <c r="C31" i="4"/>
  <c r="L26" i="4"/>
  <c r="C175" i="4"/>
  <c r="F130" i="4"/>
  <c r="C131" i="4"/>
  <c r="C116" i="4"/>
  <c r="C84" i="4"/>
  <c r="F83" i="4"/>
  <c r="F288" i="4"/>
  <c r="C205" i="4"/>
  <c r="F204" i="4"/>
  <c r="H286" i="4" l="1"/>
  <c r="L194" i="4"/>
  <c r="C270" i="4"/>
  <c r="I194" i="4"/>
  <c r="M52" i="4"/>
  <c r="M51" i="4" s="1"/>
  <c r="M50" i="4" s="1"/>
  <c r="J286" i="4"/>
  <c r="C130" i="4"/>
  <c r="J51" i="4"/>
  <c r="J287" i="4" s="1"/>
  <c r="E51" i="4"/>
  <c r="E287" i="4" s="1"/>
  <c r="D286" i="4"/>
  <c r="N52" i="4"/>
  <c r="N51" i="4" s="1"/>
  <c r="N50" i="4" s="1"/>
  <c r="O75" i="4"/>
  <c r="O52" i="4" s="1"/>
  <c r="D51" i="4"/>
  <c r="D287" i="4" s="1"/>
  <c r="L51" i="4"/>
  <c r="L50" i="4" s="1"/>
  <c r="C259" i="4"/>
  <c r="C174" i="4"/>
  <c r="I75" i="4"/>
  <c r="I52" i="4" s="1"/>
  <c r="C173" i="4"/>
  <c r="K51" i="4"/>
  <c r="J50" i="4"/>
  <c r="C269" i="4"/>
  <c r="C204" i="4"/>
  <c r="F195" i="4"/>
  <c r="G287" i="4"/>
  <c r="G50" i="4"/>
  <c r="L287" i="4"/>
  <c r="C26" i="4"/>
  <c r="L20" i="4"/>
  <c r="C20" i="4" s="1"/>
  <c r="O194" i="4"/>
  <c r="F53" i="4"/>
  <c r="C54" i="4"/>
  <c r="H287" i="4"/>
  <c r="H50" i="4"/>
  <c r="I288" i="4"/>
  <c r="C288" i="4" s="1"/>
  <c r="C289" i="4"/>
  <c r="M287" i="4"/>
  <c r="F230" i="4"/>
  <c r="C230" i="4" s="1"/>
  <c r="C231" i="4"/>
  <c r="D50" i="4"/>
  <c r="C83" i="4"/>
  <c r="F75" i="4"/>
  <c r="L286" i="4"/>
  <c r="E50" i="4" l="1"/>
  <c r="I51" i="4"/>
  <c r="I50" i="4" s="1"/>
  <c r="N287" i="4"/>
  <c r="O51" i="4"/>
  <c r="O50" i="4" s="1"/>
  <c r="O286" i="4"/>
  <c r="C75" i="4"/>
  <c r="I287" i="4"/>
  <c r="I286" i="4"/>
  <c r="K50" i="4"/>
  <c r="K287" i="4"/>
  <c r="F286" i="4"/>
  <c r="F194" i="4"/>
  <c r="C194" i="4" s="1"/>
  <c r="C195" i="4"/>
  <c r="F52" i="4"/>
  <c r="C53" i="4"/>
  <c r="C286" i="4" l="1"/>
  <c r="O287" i="4"/>
  <c r="C52" i="4"/>
  <c r="F51" i="4"/>
  <c r="F287" i="4" l="1"/>
  <c r="C287" i="4" s="1"/>
  <c r="C51" i="4"/>
  <c r="F50" i="4"/>
  <c r="C50" i="4" s="1"/>
  <c r="O298" i="3" l="1"/>
  <c r="L298" i="3"/>
  <c r="I298" i="3"/>
  <c r="F298" i="3"/>
  <c r="O297" i="3"/>
  <c r="L297" i="3"/>
  <c r="I297" i="3"/>
  <c r="F297" i="3"/>
  <c r="C297" i="3" s="1"/>
  <c r="O296" i="3"/>
  <c r="L296" i="3"/>
  <c r="I296" i="3"/>
  <c r="F296" i="3"/>
  <c r="C296" i="3" s="1"/>
  <c r="O295" i="3"/>
  <c r="L295" i="3"/>
  <c r="I295" i="3"/>
  <c r="F295" i="3"/>
  <c r="C295" i="3" s="1"/>
  <c r="O294" i="3"/>
  <c r="L294" i="3"/>
  <c r="I294" i="3"/>
  <c r="F294" i="3"/>
  <c r="O293" i="3"/>
  <c r="L293" i="3"/>
  <c r="I293" i="3"/>
  <c r="F293" i="3"/>
  <c r="O292" i="3"/>
  <c r="L292" i="3"/>
  <c r="I292" i="3"/>
  <c r="F292" i="3"/>
  <c r="O291" i="3"/>
  <c r="L291" i="3"/>
  <c r="I291" i="3"/>
  <c r="F291" i="3"/>
  <c r="C291" i="3" s="1"/>
  <c r="N290" i="3"/>
  <c r="M290" i="3"/>
  <c r="K290" i="3"/>
  <c r="J290" i="3"/>
  <c r="H290" i="3"/>
  <c r="G290" i="3"/>
  <c r="E290" i="3"/>
  <c r="D290" i="3"/>
  <c r="O285" i="3"/>
  <c r="L285" i="3"/>
  <c r="I285" i="3"/>
  <c r="F285" i="3"/>
  <c r="O284" i="3"/>
  <c r="L284" i="3"/>
  <c r="L283" i="3" s="1"/>
  <c r="I284" i="3"/>
  <c r="F284" i="3"/>
  <c r="O283" i="3"/>
  <c r="N283" i="3"/>
  <c r="M283" i="3"/>
  <c r="K283" i="3"/>
  <c r="J283" i="3"/>
  <c r="H283" i="3"/>
  <c r="G283" i="3"/>
  <c r="F283" i="3"/>
  <c r="E283" i="3"/>
  <c r="D283" i="3"/>
  <c r="O282" i="3"/>
  <c r="O281" i="3" s="1"/>
  <c r="L282" i="3"/>
  <c r="L281" i="3" s="1"/>
  <c r="I282" i="3"/>
  <c r="F282" i="3"/>
  <c r="N281" i="3"/>
  <c r="M281" i="3"/>
  <c r="K281" i="3"/>
  <c r="J281" i="3"/>
  <c r="I281" i="3"/>
  <c r="H281" i="3"/>
  <c r="G281" i="3"/>
  <c r="E281" i="3"/>
  <c r="D281" i="3"/>
  <c r="O280" i="3"/>
  <c r="L280" i="3"/>
  <c r="I280" i="3"/>
  <c r="F280" i="3"/>
  <c r="O279" i="3"/>
  <c r="L279" i="3"/>
  <c r="I279" i="3"/>
  <c r="F279" i="3"/>
  <c r="O278" i="3"/>
  <c r="L278" i="3"/>
  <c r="I278" i="3"/>
  <c r="F278" i="3"/>
  <c r="O277" i="3"/>
  <c r="L277" i="3"/>
  <c r="I277" i="3"/>
  <c r="I276" i="3" s="1"/>
  <c r="F277" i="3"/>
  <c r="N276" i="3"/>
  <c r="M276" i="3"/>
  <c r="L276" i="3"/>
  <c r="K276" i="3"/>
  <c r="J276" i="3"/>
  <c r="H276" i="3"/>
  <c r="G276" i="3"/>
  <c r="E276" i="3"/>
  <c r="D276" i="3"/>
  <c r="O275" i="3"/>
  <c r="L275" i="3"/>
  <c r="I275" i="3"/>
  <c r="D275" i="3"/>
  <c r="O274" i="3"/>
  <c r="L274" i="3"/>
  <c r="I274" i="3"/>
  <c r="F274" i="3"/>
  <c r="O273" i="3"/>
  <c r="L273" i="3"/>
  <c r="I273" i="3"/>
  <c r="F273" i="3"/>
  <c r="O272" i="3"/>
  <c r="N272" i="3"/>
  <c r="M272" i="3"/>
  <c r="K272" i="3"/>
  <c r="J272" i="3"/>
  <c r="H272" i="3"/>
  <c r="H270" i="3" s="1"/>
  <c r="G272" i="3"/>
  <c r="F272" i="3"/>
  <c r="E272" i="3"/>
  <c r="E270" i="3" s="1"/>
  <c r="D272" i="3"/>
  <c r="O271" i="3"/>
  <c r="L271" i="3"/>
  <c r="I271" i="3"/>
  <c r="F271" i="3"/>
  <c r="O268" i="3"/>
  <c r="L268" i="3"/>
  <c r="I268" i="3"/>
  <c r="F268" i="3"/>
  <c r="O267" i="3"/>
  <c r="L267" i="3"/>
  <c r="I267" i="3"/>
  <c r="F267" i="3"/>
  <c r="O266" i="3"/>
  <c r="L266" i="3"/>
  <c r="I266" i="3"/>
  <c r="F266" i="3"/>
  <c r="O265" i="3"/>
  <c r="L265" i="3"/>
  <c r="L264" i="3" s="1"/>
  <c r="I265" i="3"/>
  <c r="F265" i="3"/>
  <c r="N264" i="3"/>
  <c r="M264" i="3"/>
  <c r="K264" i="3"/>
  <c r="J264" i="3"/>
  <c r="H264" i="3"/>
  <c r="G264" i="3"/>
  <c r="E264" i="3"/>
  <c r="D264" i="3"/>
  <c r="O263" i="3"/>
  <c r="L263" i="3"/>
  <c r="I263" i="3"/>
  <c r="F263" i="3"/>
  <c r="O262" i="3"/>
  <c r="L262" i="3"/>
  <c r="I262" i="3"/>
  <c r="F262" i="3"/>
  <c r="O261" i="3"/>
  <c r="O260" i="3" s="1"/>
  <c r="L261" i="3"/>
  <c r="L260" i="3" s="1"/>
  <c r="I261" i="3"/>
  <c r="F261" i="3"/>
  <c r="N260" i="3"/>
  <c r="M260" i="3"/>
  <c r="M259" i="3" s="1"/>
  <c r="K260" i="3"/>
  <c r="K259" i="3" s="1"/>
  <c r="J260" i="3"/>
  <c r="H260" i="3"/>
  <c r="G260" i="3"/>
  <c r="E260" i="3"/>
  <c r="D260" i="3"/>
  <c r="D259" i="3" s="1"/>
  <c r="J259" i="3"/>
  <c r="E259" i="3"/>
  <c r="O258" i="3"/>
  <c r="L258" i="3"/>
  <c r="I258" i="3"/>
  <c r="F258" i="3"/>
  <c r="O257" i="3"/>
  <c r="L257" i="3"/>
  <c r="I257" i="3"/>
  <c r="F257" i="3"/>
  <c r="O256" i="3"/>
  <c r="L256" i="3"/>
  <c r="I256" i="3"/>
  <c r="F256" i="3"/>
  <c r="O255" i="3"/>
  <c r="L255" i="3"/>
  <c r="I255" i="3"/>
  <c r="F255" i="3"/>
  <c r="O254" i="3"/>
  <c r="L254" i="3"/>
  <c r="I254" i="3"/>
  <c r="F254" i="3"/>
  <c r="O253" i="3"/>
  <c r="L253" i="3"/>
  <c r="I253" i="3"/>
  <c r="F253" i="3"/>
  <c r="N252" i="3"/>
  <c r="M252" i="3"/>
  <c r="K252" i="3"/>
  <c r="K251" i="3" s="1"/>
  <c r="J252" i="3"/>
  <c r="J251" i="3" s="1"/>
  <c r="H252" i="3"/>
  <c r="H251" i="3" s="1"/>
  <c r="G252" i="3"/>
  <c r="G251" i="3" s="1"/>
  <c r="E252" i="3"/>
  <c r="E251" i="3" s="1"/>
  <c r="D252" i="3"/>
  <c r="N251" i="3"/>
  <c r="M251" i="3"/>
  <c r="D251" i="3"/>
  <c r="O250" i="3"/>
  <c r="L250" i="3"/>
  <c r="I250" i="3"/>
  <c r="F250" i="3"/>
  <c r="O249" i="3"/>
  <c r="L249" i="3"/>
  <c r="I249" i="3"/>
  <c r="F249" i="3"/>
  <c r="O248" i="3"/>
  <c r="L248" i="3"/>
  <c r="I248" i="3"/>
  <c r="F248" i="3"/>
  <c r="O247" i="3"/>
  <c r="L247" i="3"/>
  <c r="I247" i="3"/>
  <c r="F247" i="3"/>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I239" i="3"/>
  <c r="F239" i="3"/>
  <c r="N238" i="3"/>
  <c r="M238" i="3"/>
  <c r="K238" i="3"/>
  <c r="J238" i="3"/>
  <c r="H238" i="3"/>
  <c r="G238" i="3"/>
  <c r="E238" i="3"/>
  <c r="D238" i="3"/>
  <c r="D231" i="3" s="1"/>
  <c r="O237" i="3"/>
  <c r="L237" i="3"/>
  <c r="I237" i="3"/>
  <c r="F237" i="3"/>
  <c r="O236" i="3"/>
  <c r="O235" i="3" s="1"/>
  <c r="L236" i="3"/>
  <c r="I236" i="3"/>
  <c r="F236" i="3"/>
  <c r="F235" i="3" s="1"/>
  <c r="N235" i="3"/>
  <c r="M235" i="3"/>
  <c r="L235" i="3"/>
  <c r="K235" i="3"/>
  <c r="J235" i="3"/>
  <c r="I235" i="3"/>
  <c r="H235" i="3"/>
  <c r="G235" i="3"/>
  <c r="G231" i="3" s="1"/>
  <c r="E235" i="3"/>
  <c r="D235" i="3"/>
  <c r="O234" i="3"/>
  <c r="L234" i="3"/>
  <c r="L233" i="3" s="1"/>
  <c r="I234" i="3"/>
  <c r="I233" i="3" s="1"/>
  <c r="F234" i="3"/>
  <c r="O233" i="3"/>
  <c r="N233" i="3"/>
  <c r="M233" i="3"/>
  <c r="K233" i="3"/>
  <c r="K231" i="3" s="1"/>
  <c r="J233" i="3"/>
  <c r="H233" i="3"/>
  <c r="G233" i="3"/>
  <c r="F233" i="3"/>
  <c r="E233" i="3"/>
  <c r="D233" i="3"/>
  <c r="O232" i="3"/>
  <c r="L232" i="3"/>
  <c r="I232" i="3"/>
  <c r="F232" i="3"/>
  <c r="O229" i="3"/>
  <c r="L229" i="3"/>
  <c r="I229" i="3"/>
  <c r="F229" i="3"/>
  <c r="O228" i="3"/>
  <c r="O227" i="3" s="1"/>
  <c r="L228" i="3"/>
  <c r="L227" i="3" s="1"/>
  <c r="I228" i="3"/>
  <c r="I227" i="3" s="1"/>
  <c r="F228" i="3"/>
  <c r="F227" i="3" s="1"/>
  <c r="N227" i="3"/>
  <c r="N204" i="3" s="1"/>
  <c r="M227" i="3"/>
  <c r="K227" i="3"/>
  <c r="J227" i="3"/>
  <c r="J204" i="3" s="1"/>
  <c r="H227" i="3"/>
  <c r="G227" i="3"/>
  <c r="E227" i="3"/>
  <c r="D227" i="3"/>
  <c r="O226" i="3"/>
  <c r="L226" i="3"/>
  <c r="I226" i="3"/>
  <c r="F226" i="3"/>
  <c r="C226" i="3" s="1"/>
  <c r="O225" i="3"/>
  <c r="L225" i="3"/>
  <c r="I225" i="3"/>
  <c r="F225" i="3"/>
  <c r="O224" i="3"/>
  <c r="L224" i="3"/>
  <c r="I224" i="3"/>
  <c r="F224" i="3"/>
  <c r="C224" i="3" s="1"/>
  <c r="O223" i="3"/>
  <c r="L223" i="3"/>
  <c r="I223" i="3"/>
  <c r="F223" i="3"/>
  <c r="D223" i="3"/>
  <c r="O222" i="3"/>
  <c r="L222" i="3"/>
  <c r="I222" i="3"/>
  <c r="F222" i="3"/>
  <c r="O221" i="3"/>
  <c r="L221" i="3"/>
  <c r="I221" i="3"/>
  <c r="F221" i="3"/>
  <c r="O220" i="3"/>
  <c r="L220" i="3"/>
  <c r="I220" i="3"/>
  <c r="F220" i="3"/>
  <c r="O219" i="3"/>
  <c r="L219" i="3"/>
  <c r="I219" i="3"/>
  <c r="F219" i="3"/>
  <c r="O218" i="3"/>
  <c r="L218" i="3"/>
  <c r="I218" i="3"/>
  <c r="D218" i="3"/>
  <c r="F218" i="3" s="1"/>
  <c r="O217" i="3"/>
  <c r="L217" i="3"/>
  <c r="I217" i="3"/>
  <c r="I216" i="3" s="1"/>
  <c r="F217" i="3"/>
  <c r="N216" i="3"/>
  <c r="M216" i="3"/>
  <c r="K216" i="3"/>
  <c r="J216" i="3"/>
  <c r="H216" i="3"/>
  <c r="G216" i="3"/>
  <c r="E216" i="3"/>
  <c r="D216" i="3"/>
  <c r="O215" i="3"/>
  <c r="L215" i="3"/>
  <c r="I215" i="3"/>
  <c r="F215" i="3"/>
  <c r="O214" i="3"/>
  <c r="L214" i="3"/>
  <c r="I214" i="3"/>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O205" i="3" s="1"/>
  <c r="L206" i="3"/>
  <c r="I206" i="3"/>
  <c r="F206" i="3"/>
  <c r="N205" i="3"/>
  <c r="M205" i="3"/>
  <c r="K205" i="3"/>
  <c r="J205" i="3"/>
  <c r="H205" i="3"/>
  <c r="H204" i="3" s="1"/>
  <c r="G205" i="3"/>
  <c r="G204" i="3" s="1"/>
  <c r="E205" i="3"/>
  <c r="E204" i="3" s="1"/>
  <c r="D205" i="3"/>
  <c r="M204" i="3"/>
  <c r="O203" i="3"/>
  <c r="L203" i="3"/>
  <c r="I203" i="3"/>
  <c r="F203" i="3"/>
  <c r="O202" i="3"/>
  <c r="L202" i="3"/>
  <c r="I202" i="3"/>
  <c r="F202" i="3"/>
  <c r="O201" i="3"/>
  <c r="L201" i="3"/>
  <c r="I201" i="3"/>
  <c r="F201" i="3"/>
  <c r="O200" i="3"/>
  <c r="L200" i="3"/>
  <c r="I200" i="3"/>
  <c r="F200" i="3"/>
  <c r="O199" i="3"/>
  <c r="L199" i="3"/>
  <c r="L198" i="3" s="1"/>
  <c r="I199" i="3"/>
  <c r="F199" i="3"/>
  <c r="F198" i="3" s="1"/>
  <c r="O198" i="3"/>
  <c r="N198" i="3"/>
  <c r="M198" i="3"/>
  <c r="K198" i="3"/>
  <c r="K196" i="3" s="1"/>
  <c r="J198" i="3"/>
  <c r="J196" i="3" s="1"/>
  <c r="H198" i="3"/>
  <c r="H196" i="3" s="1"/>
  <c r="G198" i="3"/>
  <c r="G196" i="3" s="1"/>
  <c r="E198" i="3"/>
  <c r="E196" i="3" s="1"/>
  <c r="D198" i="3"/>
  <c r="O197" i="3"/>
  <c r="L197" i="3"/>
  <c r="I197" i="3"/>
  <c r="F197" i="3"/>
  <c r="N196" i="3"/>
  <c r="M196" i="3"/>
  <c r="D196" i="3"/>
  <c r="O193" i="3"/>
  <c r="L193" i="3"/>
  <c r="L192" i="3" s="1"/>
  <c r="L191" i="3" s="1"/>
  <c r="I193" i="3"/>
  <c r="F193" i="3"/>
  <c r="O192" i="3"/>
  <c r="O191" i="3" s="1"/>
  <c r="N192" i="3"/>
  <c r="N191" i="3" s="1"/>
  <c r="M192" i="3"/>
  <c r="M191" i="3" s="1"/>
  <c r="K192" i="3"/>
  <c r="K191" i="3" s="1"/>
  <c r="J192" i="3"/>
  <c r="J191" i="3" s="1"/>
  <c r="I192" i="3"/>
  <c r="I191" i="3" s="1"/>
  <c r="H192" i="3"/>
  <c r="G192" i="3"/>
  <c r="G191" i="3" s="1"/>
  <c r="E192" i="3"/>
  <c r="E191" i="3" s="1"/>
  <c r="D192" i="3"/>
  <c r="D191" i="3" s="1"/>
  <c r="H191" i="3"/>
  <c r="O190" i="3"/>
  <c r="L190" i="3"/>
  <c r="I190" i="3"/>
  <c r="F190" i="3"/>
  <c r="O189" i="3"/>
  <c r="L189" i="3"/>
  <c r="I189" i="3"/>
  <c r="F189" i="3"/>
  <c r="N188" i="3"/>
  <c r="M188" i="3"/>
  <c r="M187" i="3" s="1"/>
  <c r="K188" i="3"/>
  <c r="J188" i="3"/>
  <c r="I188" i="3"/>
  <c r="I187" i="3" s="1"/>
  <c r="H188" i="3"/>
  <c r="G188" i="3"/>
  <c r="E188" i="3"/>
  <c r="E187" i="3" s="1"/>
  <c r="D188" i="3"/>
  <c r="O186" i="3"/>
  <c r="L186" i="3"/>
  <c r="I186" i="3"/>
  <c r="F186" i="3"/>
  <c r="C186" i="3" s="1"/>
  <c r="O185" i="3"/>
  <c r="L185" i="3"/>
  <c r="L184" i="3" s="1"/>
  <c r="I185" i="3"/>
  <c r="I184" i="3" s="1"/>
  <c r="F185" i="3"/>
  <c r="N184" i="3"/>
  <c r="M184" i="3"/>
  <c r="K184" i="3"/>
  <c r="J184" i="3"/>
  <c r="H184" i="3"/>
  <c r="G184" i="3"/>
  <c r="E184" i="3"/>
  <c r="D184" i="3"/>
  <c r="O183" i="3"/>
  <c r="L183" i="3"/>
  <c r="I183" i="3"/>
  <c r="F183" i="3"/>
  <c r="O182" i="3"/>
  <c r="L182" i="3"/>
  <c r="I182" i="3"/>
  <c r="F182" i="3"/>
  <c r="O181" i="3"/>
  <c r="L181" i="3"/>
  <c r="I181" i="3"/>
  <c r="F181" i="3"/>
  <c r="O180" i="3"/>
  <c r="O179" i="3" s="1"/>
  <c r="L180" i="3"/>
  <c r="L179" i="3" s="1"/>
  <c r="I180" i="3"/>
  <c r="F180" i="3"/>
  <c r="F179" i="3" s="1"/>
  <c r="N179" i="3"/>
  <c r="M179" i="3"/>
  <c r="K179" i="3"/>
  <c r="J179" i="3"/>
  <c r="H179" i="3"/>
  <c r="G179" i="3"/>
  <c r="E179" i="3"/>
  <c r="D179" i="3"/>
  <c r="O178" i="3"/>
  <c r="L178" i="3"/>
  <c r="I178" i="3"/>
  <c r="F178" i="3"/>
  <c r="O177" i="3"/>
  <c r="L177" i="3"/>
  <c r="I177" i="3"/>
  <c r="F177" i="3"/>
  <c r="O176" i="3"/>
  <c r="O175" i="3" s="1"/>
  <c r="O174" i="3" s="1"/>
  <c r="L176" i="3"/>
  <c r="I176" i="3"/>
  <c r="F176" i="3"/>
  <c r="F175" i="3" s="1"/>
  <c r="N175" i="3"/>
  <c r="M175" i="3"/>
  <c r="M174" i="3" s="1"/>
  <c r="M173" i="3" s="1"/>
  <c r="K175" i="3"/>
  <c r="K174" i="3" s="1"/>
  <c r="J175" i="3"/>
  <c r="H175" i="3"/>
  <c r="G175" i="3"/>
  <c r="G174" i="3" s="1"/>
  <c r="E175" i="3"/>
  <c r="E174" i="3" s="1"/>
  <c r="E173" i="3" s="1"/>
  <c r="D175" i="3"/>
  <c r="O172" i="3"/>
  <c r="L172" i="3"/>
  <c r="I172" i="3"/>
  <c r="F172" i="3"/>
  <c r="O171" i="3"/>
  <c r="L171" i="3"/>
  <c r="I171" i="3"/>
  <c r="F171" i="3"/>
  <c r="O170" i="3"/>
  <c r="L170" i="3"/>
  <c r="I170" i="3"/>
  <c r="F170" i="3"/>
  <c r="O169" i="3"/>
  <c r="L169" i="3"/>
  <c r="I169" i="3"/>
  <c r="F169" i="3"/>
  <c r="O168" i="3"/>
  <c r="L168" i="3"/>
  <c r="I168" i="3"/>
  <c r="C168" i="3" s="1"/>
  <c r="F168" i="3"/>
  <c r="O167" i="3"/>
  <c r="L167" i="3"/>
  <c r="I167" i="3"/>
  <c r="F167" i="3"/>
  <c r="N166" i="3"/>
  <c r="M166" i="3"/>
  <c r="M165" i="3" s="1"/>
  <c r="K166" i="3"/>
  <c r="K165" i="3" s="1"/>
  <c r="J166" i="3"/>
  <c r="H166" i="3"/>
  <c r="H165" i="3" s="1"/>
  <c r="G166" i="3"/>
  <c r="G165" i="3" s="1"/>
  <c r="E166" i="3"/>
  <c r="E165" i="3" s="1"/>
  <c r="D166" i="3"/>
  <c r="N165" i="3"/>
  <c r="J165" i="3"/>
  <c r="D165" i="3"/>
  <c r="O164" i="3"/>
  <c r="L164" i="3"/>
  <c r="I164" i="3"/>
  <c r="F164" i="3"/>
  <c r="O163" i="3"/>
  <c r="L163" i="3"/>
  <c r="I163" i="3"/>
  <c r="F163" i="3"/>
  <c r="O162" i="3"/>
  <c r="L162" i="3"/>
  <c r="I162" i="3"/>
  <c r="F162" i="3"/>
  <c r="O161" i="3"/>
  <c r="L161" i="3"/>
  <c r="I161" i="3"/>
  <c r="F161" i="3"/>
  <c r="O160" i="3"/>
  <c r="N160" i="3"/>
  <c r="M160" i="3"/>
  <c r="K160" i="3"/>
  <c r="J160" i="3"/>
  <c r="H160" i="3"/>
  <c r="G160" i="3"/>
  <c r="F160" i="3"/>
  <c r="E160" i="3"/>
  <c r="D160" i="3"/>
  <c r="O159" i="3"/>
  <c r="L159" i="3"/>
  <c r="I159" i="3"/>
  <c r="F159" i="3"/>
  <c r="D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O151" i="3" s="1"/>
  <c r="L152" i="3"/>
  <c r="I152" i="3"/>
  <c r="I151" i="3" s="1"/>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O144" i="3" s="1"/>
  <c r="L145" i="3"/>
  <c r="I145" i="3"/>
  <c r="F145" i="3"/>
  <c r="N144" i="3"/>
  <c r="M144" i="3"/>
  <c r="K144" i="3"/>
  <c r="J144" i="3"/>
  <c r="H144" i="3"/>
  <c r="G144" i="3"/>
  <c r="E144" i="3"/>
  <c r="D144" i="3"/>
  <c r="O143" i="3"/>
  <c r="L143" i="3"/>
  <c r="I143" i="3"/>
  <c r="F143" i="3"/>
  <c r="O142" i="3"/>
  <c r="L142" i="3"/>
  <c r="L141" i="3" s="1"/>
  <c r="I142" i="3"/>
  <c r="F142" i="3"/>
  <c r="O141" i="3"/>
  <c r="N141" i="3"/>
  <c r="M141" i="3"/>
  <c r="K141" i="3"/>
  <c r="J141" i="3"/>
  <c r="H141" i="3"/>
  <c r="G141" i="3"/>
  <c r="F141" i="3"/>
  <c r="E141" i="3"/>
  <c r="D141" i="3"/>
  <c r="O140" i="3"/>
  <c r="L140" i="3"/>
  <c r="I140" i="3"/>
  <c r="F140" i="3"/>
  <c r="O139" i="3"/>
  <c r="L139" i="3"/>
  <c r="I139" i="3"/>
  <c r="F139" i="3"/>
  <c r="O138" i="3"/>
  <c r="L138" i="3"/>
  <c r="I138" i="3"/>
  <c r="F138" i="3"/>
  <c r="O137" i="3"/>
  <c r="O136" i="3" s="1"/>
  <c r="L137" i="3"/>
  <c r="I137" i="3"/>
  <c r="F137" i="3"/>
  <c r="N136" i="3"/>
  <c r="M136" i="3"/>
  <c r="K136" i="3"/>
  <c r="J136" i="3"/>
  <c r="H136" i="3"/>
  <c r="G136" i="3"/>
  <c r="E136" i="3"/>
  <c r="E130" i="3" s="1"/>
  <c r="D136" i="3"/>
  <c r="O135" i="3"/>
  <c r="L135" i="3"/>
  <c r="I135" i="3"/>
  <c r="D135" i="3"/>
  <c r="F135" i="3" s="1"/>
  <c r="O134" i="3"/>
  <c r="L134" i="3"/>
  <c r="I134" i="3"/>
  <c r="F134" i="3"/>
  <c r="O133" i="3"/>
  <c r="L133" i="3"/>
  <c r="I133" i="3"/>
  <c r="D133" i="3"/>
  <c r="F133" i="3" s="1"/>
  <c r="O132" i="3"/>
  <c r="L132" i="3"/>
  <c r="L131" i="3" s="1"/>
  <c r="I132" i="3"/>
  <c r="D132" i="3"/>
  <c r="F132" i="3" s="1"/>
  <c r="N131" i="3"/>
  <c r="M131" i="3"/>
  <c r="K131" i="3"/>
  <c r="J131" i="3"/>
  <c r="H131" i="3"/>
  <c r="G131" i="3"/>
  <c r="E131" i="3"/>
  <c r="D131" i="3"/>
  <c r="M130" i="3"/>
  <c r="O129" i="3"/>
  <c r="L129" i="3"/>
  <c r="I129" i="3"/>
  <c r="F129" i="3"/>
  <c r="F128" i="3" s="1"/>
  <c r="O128" i="3"/>
  <c r="N128" i="3"/>
  <c r="M128" i="3"/>
  <c r="K128" i="3"/>
  <c r="J128" i="3"/>
  <c r="I128" i="3"/>
  <c r="H128" i="3"/>
  <c r="G128" i="3"/>
  <c r="E128" i="3"/>
  <c r="D128" i="3"/>
  <c r="O127" i="3"/>
  <c r="O122" i="3" s="1"/>
  <c r="L127" i="3"/>
  <c r="I127" i="3"/>
  <c r="F127" i="3"/>
  <c r="D127" i="3"/>
  <c r="O126" i="3"/>
  <c r="L126" i="3"/>
  <c r="I126" i="3"/>
  <c r="F126" i="3"/>
  <c r="O125" i="3"/>
  <c r="L125" i="3"/>
  <c r="I125" i="3"/>
  <c r="D125" i="3"/>
  <c r="O124" i="3"/>
  <c r="L124" i="3"/>
  <c r="I124" i="3"/>
  <c r="F124" i="3"/>
  <c r="O123" i="3"/>
  <c r="L123" i="3"/>
  <c r="I123" i="3"/>
  <c r="F123" i="3"/>
  <c r="N122" i="3"/>
  <c r="M122" i="3"/>
  <c r="K122" i="3"/>
  <c r="J122" i="3"/>
  <c r="H122" i="3"/>
  <c r="G122" i="3"/>
  <c r="E122" i="3"/>
  <c r="O121" i="3"/>
  <c r="L121" i="3"/>
  <c r="I121" i="3"/>
  <c r="F121" i="3"/>
  <c r="O120" i="3"/>
  <c r="L120" i="3"/>
  <c r="I120" i="3"/>
  <c r="F120" i="3"/>
  <c r="O119" i="3"/>
  <c r="L119" i="3"/>
  <c r="I119" i="3"/>
  <c r="F119" i="3"/>
  <c r="O118" i="3"/>
  <c r="L118" i="3"/>
  <c r="I118" i="3"/>
  <c r="F118" i="3"/>
  <c r="O117" i="3"/>
  <c r="O116" i="3" s="1"/>
  <c r="L117" i="3"/>
  <c r="I117" i="3"/>
  <c r="F117" i="3"/>
  <c r="N116" i="3"/>
  <c r="M116" i="3"/>
  <c r="K116" i="3"/>
  <c r="J116" i="3"/>
  <c r="H116" i="3"/>
  <c r="G116" i="3"/>
  <c r="E116" i="3"/>
  <c r="D116" i="3"/>
  <c r="O115" i="3"/>
  <c r="L115" i="3"/>
  <c r="I115" i="3"/>
  <c r="F115" i="3"/>
  <c r="O114" i="3"/>
  <c r="L114" i="3"/>
  <c r="I114" i="3"/>
  <c r="F114" i="3"/>
  <c r="O113" i="3"/>
  <c r="L113" i="3"/>
  <c r="I113" i="3"/>
  <c r="I112" i="3" s="1"/>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F90" i="3"/>
  <c r="N89" i="3"/>
  <c r="M89" i="3"/>
  <c r="K89" i="3"/>
  <c r="J89" i="3"/>
  <c r="H89" i="3"/>
  <c r="G89" i="3"/>
  <c r="E89" i="3"/>
  <c r="D89" i="3"/>
  <c r="O88" i="3"/>
  <c r="L88" i="3"/>
  <c r="I88" i="3"/>
  <c r="F88" i="3"/>
  <c r="O87" i="3"/>
  <c r="L87" i="3"/>
  <c r="I87" i="3"/>
  <c r="F87" i="3"/>
  <c r="O86" i="3"/>
  <c r="L86" i="3"/>
  <c r="I86" i="3"/>
  <c r="F86" i="3"/>
  <c r="O85" i="3"/>
  <c r="L85" i="3"/>
  <c r="I85" i="3"/>
  <c r="F85" i="3"/>
  <c r="N84" i="3"/>
  <c r="M84" i="3"/>
  <c r="K84" i="3"/>
  <c r="J84" i="3"/>
  <c r="H84" i="3"/>
  <c r="G84" i="3"/>
  <c r="E84" i="3"/>
  <c r="D84" i="3"/>
  <c r="O82" i="3"/>
  <c r="L82" i="3"/>
  <c r="I82" i="3"/>
  <c r="F82" i="3"/>
  <c r="O81" i="3"/>
  <c r="L81" i="3"/>
  <c r="I81" i="3"/>
  <c r="F81" i="3"/>
  <c r="N80" i="3"/>
  <c r="M80" i="3"/>
  <c r="L80" i="3"/>
  <c r="K80" i="3"/>
  <c r="J80" i="3"/>
  <c r="H80" i="3"/>
  <c r="G80" i="3"/>
  <c r="G76" i="3" s="1"/>
  <c r="E80" i="3"/>
  <c r="D80" i="3"/>
  <c r="O79" i="3"/>
  <c r="L79" i="3"/>
  <c r="I79" i="3"/>
  <c r="F79" i="3"/>
  <c r="O78" i="3"/>
  <c r="O77" i="3" s="1"/>
  <c r="L78" i="3"/>
  <c r="C78" i="3" s="1"/>
  <c r="I78" i="3"/>
  <c r="F78" i="3"/>
  <c r="N77" i="3"/>
  <c r="N76" i="3" s="1"/>
  <c r="M77" i="3"/>
  <c r="M76" i="3" s="1"/>
  <c r="K77" i="3"/>
  <c r="J77" i="3"/>
  <c r="J76" i="3" s="1"/>
  <c r="I77" i="3"/>
  <c r="H77" i="3"/>
  <c r="G77" i="3"/>
  <c r="F77" i="3"/>
  <c r="E77" i="3"/>
  <c r="E76" i="3" s="1"/>
  <c r="D77" i="3"/>
  <c r="D76" i="3" s="1"/>
  <c r="K76" i="3"/>
  <c r="O74" i="3"/>
  <c r="L74" i="3"/>
  <c r="I74" i="3"/>
  <c r="F74" i="3"/>
  <c r="O73" i="3"/>
  <c r="L73" i="3"/>
  <c r="I73" i="3"/>
  <c r="F73" i="3"/>
  <c r="O72" i="3"/>
  <c r="L72" i="3"/>
  <c r="I72" i="3"/>
  <c r="F72" i="3"/>
  <c r="O71" i="3"/>
  <c r="L71" i="3"/>
  <c r="I71" i="3"/>
  <c r="F71" i="3"/>
  <c r="O70" i="3"/>
  <c r="L70" i="3"/>
  <c r="I70" i="3"/>
  <c r="F70" i="3"/>
  <c r="F69" i="3" s="1"/>
  <c r="O69" i="3"/>
  <c r="N69" i="3"/>
  <c r="N67" i="3" s="1"/>
  <c r="M69" i="3"/>
  <c r="M67" i="3" s="1"/>
  <c r="K69" i="3"/>
  <c r="K67" i="3" s="1"/>
  <c r="J69" i="3"/>
  <c r="J67" i="3" s="1"/>
  <c r="H69" i="3"/>
  <c r="H67" i="3" s="1"/>
  <c r="G69" i="3"/>
  <c r="G67" i="3" s="1"/>
  <c r="E69" i="3"/>
  <c r="E67" i="3" s="1"/>
  <c r="D69" i="3"/>
  <c r="O68" i="3"/>
  <c r="L68" i="3"/>
  <c r="I68" i="3"/>
  <c r="D68" i="3"/>
  <c r="F68" i="3" s="1"/>
  <c r="O66" i="3"/>
  <c r="L66" i="3"/>
  <c r="I66" i="3"/>
  <c r="D66" i="3"/>
  <c r="F66" i="3" s="1"/>
  <c r="O65" i="3"/>
  <c r="L65" i="3"/>
  <c r="I65" i="3"/>
  <c r="F65" i="3"/>
  <c r="O64" i="3"/>
  <c r="L64" i="3"/>
  <c r="I64" i="3"/>
  <c r="F64" i="3"/>
  <c r="O63" i="3"/>
  <c r="L63" i="3"/>
  <c r="I63" i="3"/>
  <c r="D63" i="3"/>
  <c r="D58" i="3" s="1"/>
  <c r="O62" i="3"/>
  <c r="L62" i="3"/>
  <c r="I62" i="3"/>
  <c r="F62" i="3"/>
  <c r="O61" i="3"/>
  <c r="L61" i="3"/>
  <c r="I61" i="3"/>
  <c r="F61" i="3"/>
  <c r="O60" i="3"/>
  <c r="L60" i="3"/>
  <c r="I60" i="3"/>
  <c r="F60" i="3"/>
  <c r="O59" i="3"/>
  <c r="L59" i="3"/>
  <c r="L58" i="3" s="1"/>
  <c r="I59" i="3"/>
  <c r="I58" i="3" s="1"/>
  <c r="F59" i="3"/>
  <c r="N58" i="3"/>
  <c r="M58" i="3"/>
  <c r="K58" i="3"/>
  <c r="J58" i="3"/>
  <c r="H58" i="3"/>
  <c r="G58" i="3"/>
  <c r="E58" i="3"/>
  <c r="O57" i="3"/>
  <c r="L57" i="3"/>
  <c r="I57" i="3"/>
  <c r="F57" i="3"/>
  <c r="O56" i="3"/>
  <c r="O55" i="3" s="1"/>
  <c r="L56" i="3"/>
  <c r="L55" i="3" s="1"/>
  <c r="L54" i="3" s="1"/>
  <c r="I56" i="3"/>
  <c r="I55" i="3" s="1"/>
  <c r="F56" i="3"/>
  <c r="N55" i="3"/>
  <c r="M55" i="3"/>
  <c r="M54" i="3" s="1"/>
  <c r="K55" i="3"/>
  <c r="J55" i="3"/>
  <c r="H55" i="3"/>
  <c r="H54" i="3" s="1"/>
  <c r="G55" i="3"/>
  <c r="G54" i="3" s="1"/>
  <c r="F55" i="3"/>
  <c r="E55" i="3"/>
  <c r="D55" i="3"/>
  <c r="I48" i="3"/>
  <c r="O47" i="3"/>
  <c r="C47" i="3" s="1"/>
  <c r="O46" i="3"/>
  <c r="C46" i="3" s="1"/>
  <c r="N45" i="3"/>
  <c r="M45" i="3"/>
  <c r="L44" i="3"/>
  <c r="L43" i="3" s="1"/>
  <c r="I44" i="3"/>
  <c r="I43" i="3" s="1"/>
  <c r="F44" i="3"/>
  <c r="K43" i="3"/>
  <c r="J43" i="3"/>
  <c r="H43" i="3"/>
  <c r="G43" i="3"/>
  <c r="F43" i="3"/>
  <c r="E43" i="3"/>
  <c r="D43" i="3"/>
  <c r="F42" i="3"/>
  <c r="C42" i="3" s="1"/>
  <c r="E41" i="3"/>
  <c r="D41" i="3"/>
  <c r="L40" i="3"/>
  <c r="C40" i="3" s="1"/>
  <c r="L39" i="3"/>
  <c r="C39" i="3" s="1"/>
  <c r="L38" i="3"/>
  <c r="C38" i="3" s="1"/>
  <c r="L37" i="3"/>
  <c r="C37" i="3" s="1"/>
  <c r="K36" i="3"/>
  <c r="J36" i="3"/>
  <c r="L35" i="3"/>
  <c r="C35" i="3" s="1"/>
  <c r="L34" i="3"/>
  <c r="C34" i="3" s="1"/>
  <c r="K33" i="3"/>
  <c r="J33" i="3"/>
  <c r="L32" i="3"/>
  <c r="K31" i="3"/>
  <c r="J31" i="3"/>
  <c r="L30" i="3"/>
  <c r="C30" i="3" s="1"/>
  <c r="L29" i="3"/>
  <c r="C29" i="3" s="1"/>
  <c r="L28" i="3"/>
  <c r="C28" i="3" s="1"/>
  <c r="K27" i="3"/>
  <c r="K26" i="3" s="1"/>
  <c r="K20" i="3" s="1"/>
  <c r="J27" i="3"/>
  <c r="E25" i="3"/>
  <c r="D25" i="3"/>
  <c r="F25" i="3" s="1"/>
  <c r="C25" i="3" s="1"/>
  <c r="I24" i="3"/>
  <c r="E24" i="3"/>
  <c r="F24" i="3" s="1"/>
  <c r="O23" i="3"/>
  <c r="L23" i="3"/>
  <c r="I23" i="3"/>
  <c r="D23" i="3"/>
  <c r="O22" i="3"/>
  <c r="O21" i="3" s="1"/>
  <c r="O289" i="3" s="1"/>
  <c r="L22" i="3"/>
  <c r="L21" i="3" s="1"/>
  <c r="I22" i="3"/>
  <c r="F22" i="3"/>
  <c r="N21" i="3"/>
  <c r="M21" i="3"/>
  <c r="M289" i="3" s="1"/>
  <c r="K21" i="3"/>
  <c r="J21" i="3"/>
  <c r="H21" i="3"/>
  <c r="G21" i="3"/>
  <c r="G20" i="3" s="1"/>
  <c r="E21" i="3"/>
  <c r="E289" i="3" s="1"/>
  <c r="N54" i="3" l="1"/>
  <c r="C60" i="3"/>
  <c r="L89" i="3"/>
  <c r="C111" i="3"/>
  <c r="H187" i="3"/>
  <c r="E195" i="3"/>
  <c r="C202" i="3"/>
  <c r="C206" i="3"/>
  <c r="L205" i="3"/>
  <c r="I246" i="3"/>
  <c r="C256" i="3"/>
  <c r="L69" i="3"/>
  <c r="L67" i="3" s="1"/>
  <c r="L53" i="3" s="1"/>
  <c r="I116" i="3"/>
  <c r="K204" i="3"/>
  <c r="K54" i="3"/>
  <c r="K53" i="3" s="1"/>
  <c r="N83" i="3"/>
  <c r="O112" i="3"/>
  <c r="C153" i="3"/>
  <c r="C158" i="3"/>
  <c r="C159" i="3"/>
  <c r="C181" i="3"/>
  <c r="C248" i="3"/>
  <c r="J130" i="3"/>
  <c r="C137" i="3"/>
  <c r="C139" i="3"/>
  <c r="C140" i="3"/>
  <c r="N130" i="3"/>
  <c r="C236" i="3"/>
  <c r="H231" i="3"/>
  <c r="M270" i="3"/>
  <c r="E269" i="3"/>
  <c r="H269" i="3"/>
  <c r="I80" i="3"/>
  <c r="I76" i="3" s="1"/>
  <c r="G173" i="3"/>
  <c r="J195" i="3"/>
  <c r="L252" i="3"/>
  <c r="L251" i="3" s="1"/>
  <c r="M20" i="3"/>
  <c r="D54" i="3"/>
  <c r="C94" i="3"/>
  <c r="N174" i="3"/>
  <c r="N173" i="3" s="1"/>
  <c r="C190" i="3"/>
  <c r="M195" i="3"/>
  <c r="N259" i="3"/>
  <c r="O264" i="3"/>
  <c r="O259" i="3" s="1"/>
  <c r="I290" i="3"/>
  <c r="K289" i="3"/>
  <c r="K288" i="3" s="1"/>
  <c r="E20" i="3"/>
  <c r="C86" i="3"/>
  <c r="C98" i="3"/>
  <c r="C102" i="3"/>
  <c r="J83" i="3"/>
  <c r="J75" i="3" s="1"/>
  <c r="C104" i="3"/>
  <c r="C105" i="3"/>
  <c r="C110" i="3"/>
  <c r="C114" i="3"/>
  <c r="C132" i="3"/>
  <c r="C149" i="3"/>
  <c r="C164" i="3"/>
  <c r="J174" i="3"/>
  <c r="J173" i="3" s="1"/>
  <c r="G187" i="3"/>
  <c r="K187" i="3"/>
  <c r="N195" i="3"/>
  <c r="C210" i="3"/>
  <c r="C214" i="3"/>
  <c r="C215" i="3"/>
  <c r="C244" i="3"/>
  <c r="O252" i="3"/>
  <c r="O251" i="3" s="1"/>
  <c r="O276" i="3"/>
  <c r="O270" i="3" s="1"/>
  <c r="O269" i="3" s="1"/>
  <c r="I54" i="3"/>
  <c r="D67" i="3"/>
  <c r="D187" i="3"/>
  <c r="N187" i="3"/>
  <c r="K195" i="3"/>
  <c r="L259" i="3"/>
  <c r="H53" i="3"/>
  <c r="C90" i="3"/>
  <c r="O103" i="3"/>
  <c r="C126" i="3"/>
  <c r="F136" i="3"/>
  <c r="J187" i="3"/>
  <c r="H259" i="3"/>
  <c r="E288" i="3"/>
  <c r="G289" i="3"/>
  <c r="G288" i="3" s="1"/>
  <c r="C55" i="3"/>
  <c r="C57" i="3"/>
  <c r="E54" i="3"/>
  <c r="E53" i="3" s="1"/>
  <c r="C59" i="3"/>
  <c r="O58" i="3"/>
  <c r="C71" i="3"/>
  <c r="C82" i="3"/>
  <c r="C118" i="3"/>
  <c r="C134" i="3"/>
  <c r="C145" i="3"/>
  <c r="C146" i="3"/>
  <c r="I144" i="3"/>
  <c r="C157" i="3"/>
  <c r="C172" i="3"/>
  <c r="O184" i="3"/>
  <c r="L188" i="3"/>
  <c r="C212" i="3"/>
  <c r="C221" i="3"/>
  <c r="C232" i="3"/>
  <c r="C240" i="3"/>
  <c r="L238" i="3"/>
  <c r="C268" i="3"/>
  <c r="C279" i="3"/>
  <c r="L187" i="3"/>
  <c r="N75" i="3"/>
  <c r="C106" i="3"/>
  <c r="K173" i="3"/>
  <c r="L27" i="3"/>
  <c r="C27" i="3" s="1"/>
  <c r="J26" i="3"/>
  <c r="F41" i="3"/>
  <c r="C41" i="3" s="1"/>
  <c r="C61" i="3"/>
  <c r="C64" i="3"/>
  <c r="C66" i="3"/>
  <c r="O84" i="3"/>
  <c r="H83" i="3"/>
  <c r="I89" i="3"/>
  <c r="L95" i="3"/>
  <c r="C109" i="3"/>
  <c r="C133" i="3"/>
  <c r="O131" i="3"/>
  <c r="I136" i="3"/>
  <c r="L144" i="3"/>
  <c r="O166" i="3"/>
  <c r="O165" i="3" s="1"/>
  <c r="C180" i="3"/>
  <c r="O188" i="3"/>
  <c r="O187" i="3" s="1"/>
  <c r="D204" i="3"/>
  <c r="D195" i="3" s="1"/>
  <c r="C220" i="3"/>
  <c r="C234" i="3"/>
  <c r="C237" i="3"/>
  <c r="O238" i="3"/>
  <c r="I252" i="3"/>
  <c r="I251" i="3" s="1"/>
  <c r="C257" i="3"/>
  <c r="C261" i="3"/>
  <c r="C262" i="3"/>
  <c r="K270" i="3"/>
  <c r="K269" i="3" s="1"/>
  <c r="L290" i="3"/>
  <c r="L151" i="3"/>
  <c r="H195" i="3"/>
  <c r="K230" i="3"/>
  <c r="L289" i="3"/>
  <c r="L33" i="3"/>
  <c r="C33" i="3" s="1"/>
  <c r="C62" i="3"/>
  <c r="C65" i="3"/>
  <c r="C68" i="3"/>
  <c r="O67" i="3"/>
  <c r="C74" i="3"/>
  <c r="H76" i="3"/>
  <c r="E83" i="3"/>
  <c r="E75" i="3" s="1"/>
  <c r="E52" i="3" s="1"/>
  <c r="C91" i="3"/>
  <c r="C97" i="3"/>
  <c r="L103" i="3"/>
  <c r="C120" i="3"/>
  <c r="C121" i="3"/>
  <c r="D130" i="3"/>
  <c r="L136" i="3"/>
  <c r="K130" i="3"/>
  <c r="C142" i="3"/>
  <c r="C155" i="3"/>
  <c r="C156" i="3"/>
  <c r="C163" i="3"/>
  <c r="C171" i="3"/>
  <c r="C177" i="3"/>
  <c r="C183" i="3"/>
  <c r="C201" i="3"/>
  <c r="C225" i="3"/>
  <c r="E231" i="3"/>
  <c r="E230" i="3" s="1"/>
  <c r="C243" i="3"/>
  <c r="C250" i="3"/>
  <c r="C258" i="3"/>
  <c r="I260" i="3"/>
  <c r="M269" i="3"/>
  <c r="G270" i="3"/>
  <c r="G269" i="3" s="1"/>
  <c r="I272" i="3"/>
  <c r="I270" i="3" s="1"/>
  <c r="I269" i="3" s="1"/>
  <c r="J270" i="3"/>
  <c r="J269" i="3" s="1"/>
  <c r="N270" i="3"/>
  <c r="N269" i="3" s="1"/>
  <c r="C284" i="3"/>
  <c r="C285" i="3"/>
  <c r="O290" i="3"/>
  <c r="O288" i="3" s="1"/>
  <c r="D230" i="3"/>
  <c r="O246" i="3"/>
  <c r="O231" i="3" s="1"/>
  <c r="O230" i="3" s="1"/>
  <c r="H289" i="3"/>
  <c r="H288" i="3" s="1"/>
  <c r="M288" i="3"/>
  <c r="J54" i="3"/>
  <c r="J53" i="3" s="1"/>
  <c r="N53" i="3"/>
  <c r="N52" i="3" s="1"/>
  <c r="C72" i="3"/>
  <c r="C73" i="3"/>
  <c r="L77" i="3"/>
  <c r="L76" i="3" s="1"/>
  <c r="O80" i="3"/>
  <c r="O76" i="3" s="1"/>
  <c r="M83" i="3"/>
  <c r="I84" i="3"/>
  <c r="O89" i="3"/>
  <c r="F95" i="3"/>
  <c r="C99" i="3"/>
  <c r="C100" i="3"/>
  <c r="C101" i="3"/>
  <c r="C107" i="3"/>
  <c r="G83" i="3"/>
  <c r="I122" i="3"/>
  <c r="C127" i="3"/>
  <c r="I131" i="3"/>
  <c r="I141" i="3"/>
  <c r="C141" i="3" s="1"/>
  <c r="I160" i="3"/>
  <c r="I166" i="3"/>
  <c r="I165" i="3" s="1"/>
  <c r="D174" i="3"/>
  <c r="D173" i="3" s="1"/>
  <c r="C176" i="3"/>
  <c r="O173" i="3"/>
  <c r="L196" i="3"/>
  <c r="G195" i="3"/>
  <c r="C203" i="3"/>
  <c r="C213" i="3"/>
  <c r="C223" i="3"/>
  <c r="C229" i="3"/>
  <c r="J231" i="3"/>
  <c r="J230" i="3" s="1"/>
  <c r="N231" i="3"/>
  <c r="N230" i="3" s="1"/>
  <c r="N194" i="3" s="1"/>
  <c r="M231" i="3"/>
  <c r="M230" i="3" s="1"/>
  <c r="C245" i="3"/>
  <c r="L246" i="3"/>
  <c r="F276" i="3"/>
  <c r="C277" i="3"/>
  <c r="C278" i="3"/>
  <c r="I283" i="3"/>
  <c r="C283" i="3" s="1"/>
  <c r="J289" i="3"/>
  <c r="J288" i="3" s="1"/>
  <c r="J20" i="3"/>
  <c r="N289" i="3"/>
  <c r="N288" i="3" s="1"/>
  <c r="N20" i="3"/>
  <c r="C32" i="3"/>
  <c r="L31" i="3"/>
  <c r="L36" i="3"/>
  <c r="C36" i="3" s="1"/>
  <c r="M53" i="3"/>
  <c r="D21" i="3"/>
  <c r="F23" i="3"/>
  <c r="C24" i="3"/>
  <c r="C44" i="3"/>
  <c r="C43" i="3"/>
  <c r="I21" i="3"/>
  <c r="C22" i="3"/>
  <c r="G53" i="3"/>
  <c r="O54" i="3"/>
  <c r="F67" i="3"/>
  <c r="C56" i="3"/>
  <c r="I95" i="3"/>
  <c r="C96" i="3"/>
  <c r="L112" i="3"/>
  <c r="C115" i="3"/>
  <c r="C167" i="3"/>
  <c r="F166" i="3"/>
  <c r="L216" i="3"/>
  <c r="L204" i="3" s="1"/>
  <c r="C218" i="3"/>
  <c r="C298" i="3"/>
  <c r="H20" i="3"/>
  <c r="F63" i="3"/>
  <c r="C63" i="3" s="1"/>
  <c r="C70" i="3"/>
  <c r="M75" i="3"/>
  <c r="C81" i="3"/>
  <c r="F80" i="3"/>
  <c r="L84" i="3"/>
  <c r="C87" i="3"/>
  <c r="C92" i="3"/>
  <c r="C93" i="3"/>
  <c r="F89" i="3"/>
  <c r="C113" i="3"/>
  <c r="F112" i="3"/>
  <c r="C112" i="3" s="1"/>
  <c r="K83" i="3"/>
  <c r="C124" i="3"/>
  <c r="F125" i="3"/>
  <c r="D122" i="3"/>
  <c r="D83" i="3" s="1"/>
  <c r="D75" i="3" s="1"/>
  <c r="F131" i="3"/>
  <c r="C143" i="3"/>
  <c r="C150" i="3"/>
  <c r="C152" i="3"/>
  <c r="F151" i="3"/>
  <c r="C161" i="3"/>
  <c r="L160" i="3"/>
  <c r="C160" i="3" s="1"/>
  <c r="C170" i="3"/>
  <c r="C182" i="3"/>
  <c r="I179" i="3"/>
  <c r="C179" i="3" s="1"/>
  <c r="C242" i="3"/>
  <c r="I238" i="3"/>
  <c r="I231" i="3" s="1"/>
  <c r="C266" i="3"/>
  <c r="I264" i="3"/>
  <c r="O45" i="3"/>
  <c r="C228" i="3"/>
  <c r="I69" i="3"/>
  <c r="I67" i="3" s="1"/>
  <c r="I53" i="3" s="1"/>
  <c r="C85" i="3"/>
  <c r="F84" i="3"/>
  <c r="L116" i="3"/>
  <c r="C119" i="3"/>
  <c r="H130" i="3"/>
  <c r="O130" i="3"/>
  <c r="C138" i="3"/>
  <c r="G130" i="3"/>
  <c r="G75" i="3" s="1"/>
  <c r="L175" i="3"/>
  <c r="L174" i="3" s="1"/>
  <c r="L173" i="3" s="1"/>
  <c r="F174" i="3"/>
  <c r="C233" i="3"/>
  <c r="C271" i="3"/>
  <c r="C129" i="3"/>
  <c r="L128" i="3"/>
  <c r="C128" i="3" s="1"/>
  <c r="C193" i="3"/>
  <c r="F192" i="3"/>
  <c r="C79" i="3"/>
  <c r="C88" i="3"/>
  <c r="O95" i="3"/>
  <c r="F103" i="3"/>
  <c r="I103" i="3"/>
  <c r="C108" i="3"/>
  <c r="C117" i="3"/>
  <c r="F116" i="3"/>
  <c r="C123" i="3"/>
  <c r="L122" i="3"/>
  <c r="C135" i="3"/>
  <c r="C136" i="3"/>
  <c r="C147" i="3"/>
  <c r="C148" i="3"/>
  <c r="F144" i="3"/>
  <c r="C154" i="3"/>
  <c r="C162" i="3"/>
  <c r="L166" i="3"/>
  <c r="L165" i="3" s="1"/>
  <c r="C169" i="3"/>
  <c r="H174" i="3"/>
  <c r="H173" i="3" s="1"/>
  <c r="C178" i="3"/>
  <c r="I175" i="3"/>
  <c r="C185" i="3"/>
  <c r="F184" i="3"/>
  <c r="C184" i="3" s="1"/>
  <c r="C200" i="3"/>
  <c r="I198" i="3"/>
  <c r="I196" i="3" s="1"/>
  <c r="C217" i="3"/>
  <c r="F216" i="3"/>
  <c r="C227" i="3"/>
  <c r="C235" i="3"/>
  <c r="C247" i="3"/>
  <c r="F246" i="3"/>
  <c r="C263" i="3"/>
  <c r="F260" i="3"/>
  <c r="C273" i="3"/>
  <c r="L272" i="3"/>
  <c r="C282" i="3"/>
  <c r="F281" i="3"/>
  <c r="C281" i="3" s="1"/>
  <c r="C197" i="3"/>
  <c r="F196" i="3"/>
  <c r="C207" i="3"/>
  <c r="C209" i="3"/>
  <c r="F205" i="3"/>
  <c r="C219" i="3"/>
  <c r="O216" i="3"/>
  <c r="O204" i="3" s="1"/>
  <c r="H230" i="3"/>
  <c r="C239" i="3"/>
  <c r="F238" i="3"/>
  <c r="C249" i="3"/>
  <c r="G259" i="3"/>
  <c r="G230" i="3" s="1"/>
  <c r="I259" i="3"/>
  <c r="C280" i="3"/>
  <c r="C189" i="3"/>
  <c r="F188" i="3"/>
  <c r="O196" i="3"/>
  <c r="C208" i="3"/>
  <c r="I205" i="3"/>
  <c r="I204" i="3" s="1"/>
  <c r="C211" i="3"/>
  <c r="C222" i="3"/>
  <c r="C241" i="3"/>
  <c r="C253" i="3"/>
  <c r="C254" i="3"/>
  <c r="C255" i="3"/>
  <c r="F252" i="3"/>
  <c r="C265" i="3"/>
  <c r="C267" i="3"/>
  <c r="F264" i="3"/>
  <c r="C274" i="3"/>
  <c r="D270" i="3"/>
  <c r="D269" i="3" s="1"/>
  <c r="D194" i="3" s="1"/>
  <c r="F275" i="3"/>
  <c r="C275" i="3" s="1"/>
  <c r="C292" i="3"/>
  <c r="C293" i="3"/>
  <c r="C294" i="3"/>
  <c r="F290" i="3"/>
  <c r="C199" i="3"/>
  <c r="L288" i="3" l="1"/>
  <c r="N286" i="3"/>
  <c r="K194" i="3"/>
  <c r="J52" i="3"/>
  <c r="C238" i="3"/>
  <c r="C290" i="3"/>
  <c r="L231" i="3"/>
  <c r="L230" i="3" s="1"/>
  <c r="J194" i="3"/>
  <c r="H194" i="3"/>
  <c r="C175" i="3"/>
  <c r="L130" i="3"/>
  <c r="K75" i="3"/>
  <c r="K52" i="3" s="1"/>
  <c r="K51" i="3" s="1"/>
  <c r="E194" i="3"/>
  <c r="E51" i="3" s="1"/>
  <c r="M194" i="3"/>
  <c r="J286" i="3"/>
  <c r="C144" i="3"/>
  <c r="C95" i="3"/>
  <c r="K286" i="3"/>
  <c r="C276" i="3"/>
  <c r="E286" i="3"/>
  <c r="C264" i="3"/>
  <c r="C246" i="3"/>
  <c r="H75" i="3"/>
  <c r="C77" i="3"/>
  <c r="F58" i="3"/>
  <c r="C58" i="3" s="1"/>
  <c r="D53" i="3"/>
  <c r="D286" i="3" s="1"/>
  <c r="I83" i="3"/>
  <c r="C151" i="3"/>
  <c r="C89" i="3"/>
  <c r="M286" i="3"/>
  <c r="O53" i="3"/>
  <c r="I130" i="3"/>
  <c r="C69" i="3"/>
  <c r="I230" i="3"/>
  <c r="I195" i="3"/>
  <c r="I194" i="3" s="1"/>
  <c r="H52" i="3"/>
  <c r="H51" i="3" s="1"/>
  <c r="H50" i="3" s="1"/>
  <c r="L195" i="3"/>
  <c r="G194" i="3"/>
  <c r="G286" i="3"/>
  <c r="C198" i="3"/>
  <c r="G52" i="3"/>
  <c r="D289" i="3"/>
  <c r="D288" i="3" s="1"/>
  <c r="D20" i="3"/>
  <c r="H286" i="3"/>
  <c r="C216" i="3"/>
  <c r="C116" i="3"/>
  <c r="C103" i="3"/>
  <c r="F270" i="3"/>
  <c r="O83" i="3"/>
  <c r="O75" i="3" s="1"/>
  <c r="O52" i="3" s="1"/>
  <c r="C131" i="3"/>
  <c r="F130" i="3"/>
  <c r="C130" i="3" s="1"/>
  <c r="L83" i="3"/>
  <c r="L75" i="3" s="1"/>
  <c r="L52" i="3" s="1"/>
  <c r="C31" i="3"/>
  <c r="L26" i="3"/>
  <c r="F231" i="3"/>
  <c r="C125" i="3"/>
  <c r="F122" i="3"/>
  <c r="C122" i="3" s="1"/>
  <c r="C188" i="3"/>
  <c r="F259" i="3"/>
  <c r="C259" i="3" s="1"/>
  <c r="C260" i="3"/>
  <c r="C192" i="3"/>
  <c r="F191" i="3"/>
  <c r="C191" i="3" s="1"/>
  <c r="C84" i="3"/>
  <c r="C45" i="3"/>
  <c r="O20" i="3"/>
  <c r="C80" i="3"/>
  <c r="F76" i="3"/>
  <c r="C166" i="3"/>
  <c r="F165" i="3"/>
  <c r="C165" i="3" s="1"/>
  <c r="N51" i="3"/>
  <c r="C205" i="3"/>
  <c r="F204" i="3"/>
  <c r="C204" i="3" s="1"/>
  <c r="L270" i="3"/>
  <c r="L269" i="3" s="1"/>
  <c r="C272" i="3"/>
  <c r="O195" i="3"/>
  <c r="F251" i="3"/>
  <c r="C251" i="3" s="1"/>
  <c r="C252" i="3"/>
  <c r="C196" i="3"/>
  <c r="F195" i="3"/>
  <c r="I174" i="3"/>
  <c r="I173" i="3" s="1"/>
  <c r="F173" i="3"/>
  <c r="C67" i="3"/>
  <c r="J51" i="3"/>
  <c r="I289" i="3"/>
  <c r="I288" i="3" s="1"/>
  <c r="I20" i="3"/>
  <c r="C23" i="3"/>
  <c r="F21" i="3"/>
  <c r="M52" i="3"/>
  <c r="K50" i="3" l="1"/>
  <c r="K287" i="3"/>
  <c r="E287" i="3"/>
  <c r="E50" i="3"/>
  <c r="D52" i="3"/>
  <c r="D51" i="3" s="1"/>
  <c r="D287" i="3" s="1"/>
  <c r="H287" i="3"/>
  <c r="G51" i="3"/>
  <c r="M51" i="3"/>
  <c r="M287" i="3" s="1"/>
  <c r="F54" i="3"/>
  <c r="C174" i="3"/>
  <c r="I75" i="3"/>
  <c r="I286" i="3" s="1"/>
  <c r="D50" i="3"/>
  <c r="F83" i="3"/>
  <c r="C83" i="3" s="1"/>
  <c r="J50" i="3"/>
  <c r="J287" i="3"/>
  <c r="L286" i="3"/>
  <c r="L194" i="3"/>
  <c r="L51" i="3" s="1"/>
  <c r="N50" i="3"/>
  <c r="N287" i="3"/>
  <c r="C270" i="3"/>
  <c r="F269" i="3"/>
  <c r="F289" i="3"/>
  <c r="F20" i="3"/>
  <c r="C21" i="3"/>
  <c r="C195" i="3"/>
  <c r="F187" i="3"/>
  <c r="C187" i="3" s="1"/>
  <c r="C231" i="3"/>
  <c r="F230" i="3"/>
  <c r="C230" i="3" s="1"/>
  <c r="I52" i="3"/>
  <c r="I51" i="3" s="1"/>
  <c r="C26" i="3"/>
  <c r="L20" i="3"/>
  <c r="C173" i="3"/>
  <c r="O194" i="3"/>
  <c r="O51" i="3" s="1"/>
  <c r="O286" i="3"/>
  <c r="C76" i="3"/>
  <c r="C54" i="3"/>
  <c r="F53" i="3"/>
  <c r="G287" i="3"/>
  <c r="G50" i="3"/>
  <c r="M50" i="3" l="1"/>
  <c r="F75" i="3"/>
  <c r="C75" i="3" s="1"/>
  <c r="L50" i="3"/>
  <c r="L287" i="3"/>
  <c r="O50" i="3"/>
  <c r="O287" i="3"/>
  <c r="F194" i="3"/>
  <c r="C194" i="3" s="1"/>
  <c r="C269" i="3"/>
  <c r="C53" i="3"/>
  <c r="C20" i="3"/>
  <c r="I287" i="3"/>
  <c r="I50" i="3"/>
  <c r="C289" i="3"/>
  <c r="F288" i="3"/>
  <c r="C288" i="3" s="1"/>
  <c r="F52" i="3" l="1"/>
  <c r="F286" i="3"/>
  <c r="C286" i="3" s="1"/>
  <c r="F51" i="3"/>
  <c r="C52" i="3"/>
  <c r="F287" i="3" l="1"/>
  <c r="C287" i="3" s="1"/>
  <c r="C51" i="3"/>
  <c r="F50" i="3"/>
  <c r="C50" i="3" s="1"/>
  <c r="O298" i="2" l="1"/>
  <c r="L298" i="2"/>
  <c r="I298" i="2"/>
  <c r="F298" i="2"/>
  <c r="O297" i="2"/>
  <c r="L297" i="2"/>
  <c r="I297" i="2"/>
  <c r="F297" i="2"/>
  <c r="C297" i="2" s="1"/>
  <c r="O296" i="2"/>
  <c r="L296" i="2"/>
  <c r="I296" i="2"/>
  <c r="F296" i="2"/>
  <c r="C296" i="2" s="1"/>
  <c r="O295" i="2"/>
  <c r="L295" i="2"/>
  <c r="I295" i="2"/>
  <c r="F295" i="2"/>
  <c r="C295" i="2" s="1"/>
  <c r="O294" i="2"/>
  <c r="L294" i="2"/>
  <c r="I294" i="2"/>
  <c r="F294" i="2"/>
  <c r="O293" i="2"/>
  <c r="L293" i="2"/>
  <c r="I293" i="2"/>
  <c r="F293" i="2"/>
  <c r="O292" i="2"/>
  <c r="L292" i="2"/>
  <c r="I292" i="2"/>
  <c r="F292" i="2"/>
  <c r="O291" i="2"/>
  <c r="O290" i="2" s="1"/>
  <c r="L291" i="2"/>
  <c r="I291" i="2"/>
  <c r="F291" i="2"/>
  <c r="N290" i="2"/>
  <c r="M290" i="2"/>
  <c r="K290" i="2"/>
  <c r="J290" i="2"/>
  <c r="H290" i="2"/>
  <c r="G290" i="2"/>
  <c r="E290" i="2"/>
  <c r="D290" i="2"/>
  <c r="O285" i="2"/>
  <c r="L285" i="2"/>
  <c r="I285" i="2"/>
  <c r="F285" i="2"/>
  <c r="O284" i="2"/>
  <c r="L284" i="2"/>
  <c r="L283" i="2" s="1"/>
  <c r="I284" i="2"/>
  <c r="F284" i="2"/>
  <c r="O283" i="2"/>
  <c r="N283" i="2"/>
  <c r="M283" i="2"/>
  <c r="K283" i="2"/>
  <c r="J283" i="2"/>
  <c r="H283" i="2"/>
  <c r="G283" i="2"/>
  <c r="F283" i="2"/>
  <c r="E283" i="2"/>
  <c r="D283" i="2"/>
  <c r="O282" i="2"/>
  <c r="L282" i="2"/>
  <c r="L281" i="2" s="1"/>
  <c r="I282" i="2"/>
  <c r="F282" i="2"/>
  <c r="O281" i="2"/>
  <c r="N281" i="2"/>
  <c r="M281" i="2"/>
  <c r="K281" i="2"/>
  <c r="J281" i="2"/>
  <c r="I281" i="2"/>
  <c r="H281" i="2"/>
  <c r="G281" i="2"/>
  <c r="E281" i="2"/>
  <c r="D281" i="2"/>
  <c r="O280" i="2"/>
  <c r="L280" i="2"/>
  <c r="I280" i="2"/>
  <c r="F280" i="2"/>
  <c r="O279" i="2"/>
  <c r="L279" i="2"/>
  <c r="I279" i="2"/>
  <c r="F279" i="2"/>
  <c r="O278" i="2"/>
  <c r="L278" i="2"/>
  <c r="I278" i="2"/>
  <c r="F278" i="2"/>
  <c r="O277" i="2"/>
  <c r="L277" i="2"/>
  <c r="I277" i="2"/>
  <c r="I276" i="2" s="1"/>
  <c r="F277" i="2"/>
  <c r="N276" i="2"/>
  <c r="M276" i="2"/>
  <c r="L276" i="2"/>
  <c r="K276" i="2"/>
  <c r="J276" i="2"/>
  <c r="H276" i="2"/>
  <c r="G276" i="2"/>
  <c r="G270" i="2" s="1"/>
  <c r="G269" i="2" s="1"/>
  <c r="E276" i="2"/>
  <c r="D276" i="2"/>
  <c r="O275" i="2"/>
  <c r="L275" i="2"/>
  <c r="C275" i="2" s="1"/>
  <c r="I275" i="2"/>
  <c r="F275" i="2"/>
  <c r="O274" i="2"/>
  <c r="L274" i="2"/>
  <c r="I274" i="2"/>
  <c r="F274" i="2"/>
  <c r="O273" i="2"/>
  <c r="L273" i="2"/>
  <c r="L272" i="2" s="1"/>
  <c r="I273" i="2"/>
  <c r="I272" i="2" s="1"/>
  <c r="F273" i="2"/>
  <c r="O272" i="2"/>
  <c r="N272" i="2"/>
  <c r="N270" i="2" s="1"/>
  <c r="M272" i="2"/>
  <c r="K272" i="2"/>
  <c r="K270" i="2" s="1"/>
  <c r="K269" i="2" s="1"/>
  <c r="J272" i="2"/>
  <c r="H272" i="2"/>
  <c r="G272" i="2"/>
  <c r="F272" i="2"/>
  <c r="E272" i="2"/>
  <c r="D272" i="2"/>
  <c r="D270" i="2" s="1"/>
  <c r="D269" i="2" s="1"/>
  <c r="O271" i="2"/>
  <c r="L271" i="2"/>
  <c r="I271" i="2"/>
  <c r="F271" i="2"/>
  <c r="M270" i="2"/>
  <c r="M269" i="2" s="1"/>
  <c r="H270" i="2"/>
  <c r="H269" i="2" s="1"/>
  <c r="E270" i="2"/>
  <c r="E269" i="2" s="1"/>
  <c r="O268" i="2"/>
  <c r="L268" i="2"/>
  <c r="I268" i="2"/>
  <c r="F268" i="2"/>
  <c r="O267" i="2"/>
  <c r="L267" i="2"/>
  <c r="I267" i="2"/>
  <c r="F267" i="2"/>
  <c r="C267" i="2" s="1"/>
  <c r="O266" i="2"/>
  <c r="L266" i="2"/>
  <c r="I266" i="2"/>
  <c r="F266" i="2"/>
  <c r="O265" i="2"/>
  <c r="L265" i="2"/>
  <c r="I265" i="2"/>
  <c r="I264" i="2" s="1"/>
  <c r="F265" i="2"/>
  <c r="F264" i="2" s="1"/>
  <c r="N264" i="2"/>
  <c r="M264" i="2"/>
  <c r="K264" i="2"/>
  <c r="J264" i="2"/>
  <c r="H264" i="2"/>
  <c r="G264" i="2"/>
  <c r="E264" i="2"/>
  <c r="D264" i="2"/>
  <c r="O263" i="2"/>
  <c r="L263" i="2"/>
  <c r="I263" i="2"/>
  <c r="F263" i="2"/>
  <c r="O262" i="2"/>
  <c r="L262" i="2"/>
  <c r="I262" i="2"/>
  <c r="F262" i="2"/>
  <c r="O261" i="2"/>
  <c r="L261" i="2"/>
  <c r="I261" i="2"/>
  <c r="F261" i="2"/>
  <c r="N260" i="2"/>
  <c r="M260" i="2"/>
  <c r="L260" i="2"/>
  <c r="K260" i="2"/>
  <c r="J260" i="2"/>
  <c r="H260" i="2"/>
  <c r="G260" i="2"/>
  <c r="G259" i="2" s="1"/>
  <c r="E260" i="2"/>
  <c r="D260" i="2"/>
  <c r="M259" i="2"/>
  <c r="E259" i="2"/>
  <c r="O258" i="2"/>
  <c r="L258" i="2"/>
  <c r="I258" i="2"/>
  <c r="F258" i="2"/>
  <c r="O257" i="2"/>
  <c r="L257" i="2"/>
  <c r="I257" i="2"/>
  <c r="F257" i="2"/>
  <c r="O256" i="2"/>
  <c r="L256" i="2"/>
  <c r="I256" i="2"/>
  <c r="F256" i="2"/>
  <c r="O255" i="2"/>
  <c r="L255" i="2"/>
  <c r="I255" i="2"/>
  <c r="F255" i="2"/>
  <c r="O254" i="2"/>
  <c r="L254" i="2"/>
  <c r="I254" i="2"/>
  <c r="F254" i="2"/>
  <c r="O253" i="2"/>
  <c r="L253" i="2"/>
  <c r="I253" i="2"/>
  <c r="F253" i="2"/>
  <c r="N252" i="2"/>
  <c r="N251" i="2" s="1"/>
  <c r="M252" i="2"/>
  <c r="M251" i="2" s="1"/>
  <c r="K252" i="2"/>
  <c r="J252" i="2"/>
  <c r="J251" i="2" s="1"/>
  <c r="H252" i="2"/>
  <c r="H251" i="2" s="1"/>
  <c r="G252" i="2"/>
  <c r="G251" i="2" s="1"/>
  <c r="E252" i="2"/>
  <c r="D252" i="2"/>
  <c r="K251" i="2"/>
  <c r="E251" i="2"/>
  <c r="D251" i="2"/>
  <c r="O250" i="2"/>
  <c r="L250" i="2"/>
  <c r="I250" i="2"/>
  <c r="F250" i="2"/>
  <c r="O249" i="2"/>
  <c r="L249" i="2"/>
  <c r="I249" i="2"/>
  <c r="F249" i="2"/>
  <c r="C249" i="2" s="1"/>
  <c r="O248" i="2"/>
  <c r="L248" i="2"/>
  <c r="I248" i="2"/>
  <c r="F248" i="2"/>
  <c r="O247" i="2"/>
  <c r="O246" i="2" s="1"/>
  <c r="L247" i="2"/>
  <c r="I247" i="2"/>
  <c r="F247" i="2"/>
  <c r="C247" i="2" s="1"/>
  <c r="N246" i="2"/>
  <c r="M246" i="2"/>
  <c r="L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O238" i="2" s="1"/>
  <c r="L239" i="2"/>
  <c r="I239" i="2"/>
  <c r="F239" i="2"/>
  <c r="C239" i="2" s="1"/>
  <c r="N238" i="2"/>
  <c r="M238" i="2"/>
  <c r="K238" i="2"/>
  <c r="J238" i="2"/>
  <c r="H238" i="2"/>
  <c r="G238" i="2"/>
  <c r="E238" i="2"/>
  <c r="D238" i="2"/>
  <c r="O237" i="2"/>
  <c r="L237" i="2"/>
  <c r="I237" i="2"/>
  <c r="F237" i="2"/>
  <c r="O236" i="2"/>
  <c r="L236" i="2"/>
  <c r="I236" i="2"/>
  <c r="F236" i="2"/>
  <c r="O235" i="2"/>
  <c r="N235" i="2"/>
  <c r="N231" i="2" s="1"/>
  <c r="M235" i="2"/>
  <c r="K235" i="2"/>
  <c r="J235" i="2"/>
  <c r="H235" i="2"/>
  <c r="G235" i="2"/>
  <c r="F235" i="2"/>
  <c r="E235" i="2"/>
  <c r="D235" i="2"/>
  <c r="O234" i="2"/>
  <c r="L234" i="2"/>
  <c r="L233" i="2" s="1"/>
  <c r="I234" i="2"/>
  <c r="F234" i="2"/>
  <c r="O233" i="2"/>
  <c r="N233" i="2"/>
  <c r="M233" i="2"/>
  <c r="K233" i="2"/>
  <c r="J233" i="2"/>
  <c r="I233" i="2"/>
  <c r="H233" i="2"/>
  <c r="G233" i="2"/>
  <c r="G231" i="2" s="1"/>
  <c r="G230" i="2" s="1"/>
  <c r="E233" i="2"/>
  <c r="D233" i="2"/>
  <c r="O232" i="2"/>
  <c r="L232" i="2"/>
  <c r="I232" i="2"/>
  <c r="F232" i="2"/>
  <c r="J231" i="2"/>
  <c r="O229" i="2"/>
  <c r="L229" i="2"/>
  <c r="I229" i="2"/>
  <c r="F229" i="2"/>
  <c r="O228" i="2"/>
  <c r="L228" i="2"/>
  <c r="L227" i="2" s="1"/>
  <c r="I228" i="2"/>
  <c r="I227" i="2" s="1"/>
  <c r="F228" i="2"/>
  <c r="O227" i="2"/>
  <c r="N227" i="2"/>
  <c r="M227" i="2"/>
  <c r="K227" i="2"/>
  <c r="J227" i="2"/>
  <c r="H227" i="2"/>
  <c r="G227" i="2"/>
  <c r="F227" i="2"/>
  <c r="C227" i="2" s="1"/>
  <c r="E227" i="2"/>
  <c r="D227" i="2"/>
  <c r="O226" i="2"/>
  <c r="L226" i="2"/>
  <c r="I226" i="2"/>
  <c r="F226" i="2"/>
  <c r="O225" i="2"/>
  <c r="L225" i="2"/>
  <c r="I225" i="2"/>
  <c r="F225" i="2"/>
  <c r="O224" i="2"/>
  <c r="L224" i="2"/>
  <c r="I224" i="2"/>
  <c r="F224" i="2"/>
  <c r="O223" i="2"/>
  <c r="L223" i="2"/>
  <c r="C223" i="2" s="1"/>
  <c r="I223" i="2"/>
  <c r="F223" i="2"/>
  <c r="O222" i="2"/>
  <c r="L222" i="2"/>
  <c r="I222" i="2"/>
  <c r="F222" i="2"/>
  <c r="O221" i="2"/>
  <c r="L221" i="2"/>
  <c r="I221" i="2"/>
  <c r="F221" i="2"/>
  <c r="O220" i="2"/>
  <c r="L220" i="2"/>
  <c r="I220" i="2"/>
  <c r="F220" i="2"/>
  <c r="O219" i="2"/>
  <c r="L219" i="2"/>
  <c r="I219" i="2"/>
  <c r="F219" i="2"/>
  <c r="O218" i="2"/>
  <c r="L218" i="2"/>
  <c r="I218" i="2"/>
  <c r="F218" i="2"/>
  <c r="O217" i="2"/>
  <c r="L217" i="2"/>
  <c r="I217" i="2"/>
  <c r="F217" i="2"/>
  <c r="N216" i="2"/>
  <c r="N204" i="2" s="1"/>
  <c r="M216" i="2"/>
  <c r="K216" i="2"/>
  <c r="J216" i="2"/>
  <c r="H216" i="2"/>
  <c r="H204" i="2" s="1"/>
  <c r="G216" i="2"/>
  <c r="F216" i="2"/>
  <c r="E216" i="2"/>
  <c r="D216" i="2"/>
  <c r="O215" i="2"/>
  <c r="L215" i="2"/>
  <c r="I215" i="2"/>
  <c r="F215" i="2"/>
  <c r="C215" i="2" s="1"/>
  <c r="O214" i="2"/>
  <c r="L214" i="2"/>
  <c r="I214" i="2"/>
  <c r="F214" i="2"/>
  <c r="O213" i="2"/>
  <c r="L213" i="2"/>
  <c r="I213" i="2"/>
  <c r="F213" i="2"/>
  <c r="O212" i="2"/>
  <c r="L212" i="2"/>
  <c r="I212" i="2"/>
  <c r="F212" i="2"/>
  <c r="O211" i="2"/>
  <c r="L211" i="2"/>
  <c r="I211" i="2"/>
  <c r="F211" i="2"/>
  <c r="C211" i="2" s="1"/>
  <c r="O210" i="2"/>
  <c r="L210" i="2"/>
  <c r="I210" i="2"/>
  <c r="F210" i="2"/>
  <c r="O209" i="2"/>
  <c r="L209" i="2"/>
  <c r="I209" i="2"/>
  <c r="F209" i="2"/>
  <c r="O208" i="2"/>
  <c r="L208" i="2"/>
  <c r="I208" i="2"/>
  <c r="F208" i="2"/>
  <c r="O207" i="2"/>
  <c r="L207" i="2"/>
  <c r="I207" i="2"/>
  <c r="F207" i="2"/>
  <c r="O206" i="2"/>
  <c r="L206" i="2"/>
  <c r="L205" i="2" s="1"/>
  <c r="I206" i="2"/>
  <c r="F206" i="2"/>
  <c r="N205" i="2"/>
  <c r="M205" i="2"/>
  <c r="M204" i="2" s="1"/>
  <c r="K205" i="2"/>
  <c r="J205" i="2"/>
  <c r="H205" i="2"/>
  <c r="G205" i="2"/>
  <c r="E205" i="2"/>
  <c r="E204" i="2" s="1"/>
  <c r="D205" i="2"/>
  <c r="D204" i="2"/>
  <c r="O203" i="2"/>
  <c r="L203" i="2"/>
  <c r="I203" i="2"/>
  <c r="F203" i="2"/>
  <c r="O202" i="2"/>
  <c r="L202" i="2"/>
  <c r="I202" i="2"/>
  <c r="F202" i="2"/>
  <c r="O201" i="2"/>
  <c r="L201" i="2"/>
  <c r="I201" i="2"/>
  <c r="F201" i="2"/>
  <c r="O200" i="2"/>
  <c r="L200" i="2"/>
  <c r="I200" i="2"/>
  <c r="F200" i="2"/>
  <c r="O199" i="2"/>
  <c r="O198" i="2" s="1"/>
  <c r="L199" i="2"/>
  <c r="I199" i="2"/>
  <c r="I198" i="2" s="1"/>
  <c r="F199" i="2"/>
  <c r="F198" i="2" s="1"/>
  <c r="N198" i="2"/>
  <c r="N196" i="2" s="1"/>
  <c r="M198" i="2"/>
  <c r="K198" i="2"/>
  <c r="J198" i="2"/>
  <c r="H198" i="2"/>
  <c r="H196" i="2" s="1"/>
  <c r="G198" i="2"/>
  <c r="E198" i="2"/>
  <c r="E196" i="2" s="1"/>
  <c r="D198" i="2"/>
  <c r="D196" i="2" s="1"/>
  <c r="O197" i="2"/>
  <c r="L197" i="2"/>
  <c r="I197" i="2"/>
  <c r="F197" i="2"/>
  <c r="M196" i="2"/>
  <c r="K196" i="2"/>
  <c r="J196" i="2"/>
  <c r="G196" i="2"/>
  <c r="O193" i="2"/>
  <c r="L193" i="2"/>
  <c r="L192" i="2" s="1"/>
  <c r="L191" i="2" s="1"/>
  <c r="I193" i="2"/>
  <c r="F193" i="2"/>
  <c r="O192" i="2"/>
  <c r="O191" i="2" s="1"/>
  <c r="N192" i="2"/>
  <c r="N191" i="2" s="1"/>
  <c r="M192" i="2"/>
  <c r="M191" i="2" s="1"/>
  <c r="M187" i="2" s="1"/>
  <c r="K192" i="2"/>
  <c r="K191" i="2" s="1"/>
  <c r="J192" i="2"/>
  <c r="J191" i="2" s="1"/>
  <c r="H192" i="2"/>
  <c r="H191" i="2" s="1"/>
  <c r="G192" i="2"/>
  <c r="F192" i="2"/>
  <c r="E192" i="2"/>
  <c r="E191" i="2" s="1"/>
  <c r="D192" i="2"/>
  <c r="D191" i="2" s="1"/>
  <c r="G191" i="2"/>
  <c r="G187" i="2" s="1"/>
  <c r="O190" i="2"/>
  <c r="L190" i="2"/>
  <c r="I190" i="2"/>
  <c r="F190" i="2"/>
  <c r="O189" i="2"/>
  <c r="L189" i="2"/>
  <c r="L188" i="2" s="1"/>
  <c r="I189" i="2"/>
  <c r="F189" i="2"/>
  <c r="O188" i="2"/>
  <c r="O187" i="2" s="1"/>
  <c r="N188" i="2"/>
  <c r="N187" i="2" s="1"/>
  <c r="M188" i="2"/>
  <c r="K188" i="2"/>
  <c r="J188" i="2"/>
  <c r="H188" i="2"/>
  <c r="G188" i="2"/>
  <c r="F188" i="2"/>
  <c r="E188" i="2"/>
  <c r="D188" i="2"/>
  <c r="O186" i="2"/>
  <c r="L186" i="2"/>
  <c r="I186" i="2"/>
  <c r="F186" i="2"/>
  <c r="O185" i="2"/>
  <c r="O184" i="2" s="1"/>
  <c r="L185" i="2"/>
  <c r="I185" i="2"/>
  <c r="I184" i="2" s="1"/>
  <c r="F185" i="2"/>
  <c r="N184" i="2"/>
  <c r="M184" i="2"/>
  <c r="K184" i="2"/>
  <c r="J184" i="2"/>
  <c r="H184" i="2"/>
  <c r="G184" i="2"/>
  <c r="F184" i="2"/>
  <c r="E184" i="2"/>
  <c r="D184" i="2"/>
  <c r="O183" i="2"/>
  <c r="L183" i="2"/>
  <c r="I183" i="2"/>
  <c r="C183" i="2" s="1"/>
  <c r="F183" i="2"/>
  <c r="O182" i="2"/>
  <c r="L182" i="2"/>
  <c r="I182" i="2"/>
  <c r="F182" i="2"/>
  <c r="O181" i="2"/>
  <c r="L181" i="2"/>
  <c r="I181" i="2"/>
  <c r="F181" i="2"/>
  <c r="O180" i="2"/>
  <c r="L180" i="2"/>
  <c r="I180" i="2"/>
  <c r="F180" i="2"/>
  <c r="N179" i="2"/>
  <c r="M179" i="2"/>
  <c r="M174" i="2" s="1"/>
  <c r="M173" i="2" s="1"/>
  <c r="K179" i="2"/>
  <c r="J179" i="2"/>
  <c r="H179" i="2"/>
  <c r="G179" i="2"/>
  <c r="E179" i="2"/>
  <c r="D179" i="2"/>
  <c r="O178" i="2"/>
  <c r="L178" i="2"/>
  <c r="I178" i="2"/>
  <c r="F178" i="2"/>
  <c r="O177" i="2"/>
  <c r="L177" i="2"/>
  <c r="I177" i="2"/>
  <c r="F177" i="2"/>
  <c r="O176" i="2"/>
  <c r="L176" i="2"/>
  <c r="I176" i="2"/>
  <c r="F176" i="2"/>
  <c r="O175" i="2"/>
  <c r="N175" i="2"/>
  <c r="N174" i="2" s="1"/>
  <c r="N173" i="2" s="1"/>
  <c r="M175" i="2"/>
  <c r="K175" i="2"/>
  <c r="J175" i="2"/>
  <c r="H175" i="2"/>
  <c r="H174" i="2" s="1"/>
  <c r="H173" i="2" s="1"/>
  <c r="G175" i="2"/>
  <c r="E175" i="2"/>
  <c r="E174" i="2" s="1"/>
  <c r="D175" i="2"/>
  <c r="J174" i="2"/>
  <c r="O172" i="2"/>
  <c r="L172" i="2"/>
  <c r="I172" i="2"/>
  <c r="F172" i="2"/>
  <c r="O171" i="2"/>
  <c r="L171" i="2"/>
  <c r="I171" i="2"/>
  <c r="F171" i="2"/>
  <c r="C171" i="2" s="1"/>
  <c r="O170" i="2"/>
  <c r="L170" i="2"/>
  <c r="I170" i="2"/>
  <c r="F170" i="2"/>
  <c r="O169" i="2"/>
  <c r="L169" i="2"/>
  <c r="I169" i="2"/>
  <c r="F169" i="2"/>
  <c r="O168" i="2"/>
  <c r="L168" i="2"/>
  <c r="I168" i="2"/>
  <c r="F168" i="2"/>
  <c r="O167" i="2"/>
  <c r="O166" i="2" s="1"/>
  <c r="L167" i="2"/>
  <c r="I167" i="2"/>
  <c r="F167" i="2"/>
  <c r="F166" i="2" s="1"/>
  <c r="N166" i="2"/>
  <c r="M166" i="2"/>
  <c r="L166" i="2"/>
  <c r="L165" i="2" s="1"/>
  <c r="K166" i="2"/>
  <c r="J166" i="2"/>
  <c r="H166" i="2"/>
  <c r="H165" i="2" s="1"/>
  <c r="G166" i="2"/>
  <c r="G165" i="2" s="1"/>
  <c r="E166" i="2"/>
  <c r="D166" i="2"/>
  <c r="D165" i="2" s="1"/>
  <c r="N165" i="2"/>
  <c r="M165" i="2"/>
  <c r="K165" i="2"/>
  <c r="J165" i="2"/>
  <c r="E165" i="2"/>
  <c r="O164" i="2"/>
  <c r="L164" i="2"/>
  <c r="I164" i="2"/>
  <c r="F164" i="2"/>
  <c r="O163" i="2"/>
  <c r="L163" i="2"/>
  <c r="I163" i="2"/>
  <c r="F163" i="2"/>
  <c r="O162" i="2"/>
  <c r="L162" i="2"/>
  <c r="I162" i="2"/>
  <c r="F162" i="2"/>
  <c r="O161" i="2"/>
  <c r="L161" i="2"/>
  <c r="L160" i="2" s="1"/>
  <c r="I161" i="2"/>
  <c r="I160" i="2" s="1"/>
  <c r="F161" i="2"/>
  <c r="O160" i="2"/>
  <c r="N160" i="2"/>
  <c r="M160" i="2"/>
  <c r="K160" i="2"/>
  <c r="J160" i="2"/>
  <c r="H160" i="2"/>
  <c r="G160" i="2"/>
  <c r="F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F152" i="2"/>
  <c r="O151" i="2"/>
  <c r="N151" i="2"/>
  <c r="M151" i="2"/>
  <c r="K151" i="2"/>
  <c r="J151" i="2"/>
  <c r="H151" i="2"/>
  <c r="G151" i="2"/>
  <c r="E151" i="2"/>
  <c r="D151" i="2"/>
  <c r="O150" i="2"/>
  <c r="L150" i="2"/>
  <c r="I150" i="2"/>
  <c r="F150" i="2"/>
  <c r="O149" i="2"/>
  <c r="L149" i="2"/>
  <c r="I149" i="2"/>
  <c r="F149" i="2"/>
  <c r="O148" i="2"/>
  <c r="L148" i="2"/>
  <c r="I148" i="2"/>
  <c r="F148" i="2"/>
  <c r="O147" i="2"/>
  <c r="O144" i="2" s="1"/>
  <c r="L147" i="2"/>
  <c r="I147" i="2"/>
  <c r="F147" i="2"/>
  <c r="O146" i="2"/>
  <c r="L146" i="2"/>
  <c r="I146" i="2"/>
  <c r="F146" i="2"/>
  <c r="O145" i="2"/>
  <c r="L145" i="2"/>
  <c r="L144" i="2" s="1"/>
  <c r="I145" i="2"/>
  <c r="F145" i="2"/>
  <c r="F144" i="2" s="1"/>
  <c r="N144" i="2"/>
  <c r="M144" i="2"/>
  <c r="K144" i="2"/>
  <c r="J144" i="2"/>
  <c r="H144" i="2"/>
  <c r="H130" i="2" s="1"/>
  <c r="G144" i="2"/>
  <c r="E144" i="2"/>
  <c r="D144" i="2"/>
  <c r="O143" i="2"/>
  <c r="O141" i="2" s="1"/>
  <c r="L143" i="2"/>
  <c r="I143" i="2"/>
  <c r="F143" i="2"/>
  <c r="O142" i="2"/>
  <c r="L142" i="2"/>
  <c r="L141" i="2" s="1"/>
  <c r="I142" i="2"/>
  <c r="F142" i="2"/>
  <c r="N141" i="2"/>
  <c r="M141" i="2"/>
  <c r="K141" i="2"/>
  <c r="J141" i="2"/>
  <c r="I141" i="2"/>
  <c r="H141" i="2"/>
  <c r="G141" i="2"/>
  <c r="E141" i="2"/>
  <c r="D141" i="2"/>
  <c r="D130" i="2" s="1"/>
  <c r="O140" i="2"/>
  <c r="L140" i="2"/>
  <c r="I140" i="2"/>
  <c r="F140" i="2"/>
  <c r="O139" i="2"/>
  <c r="L139" i="2"/>
  <c r="I139" i="2"/>
  <c r="F139" i="2"/>
  <c r="C139" i="2" s="1"/>
  <c r="O138" i="2"/>
  <c r="L138" i="2"/>
  <c r="I138" i="2"/>
  <c r="F138" i="2"/>
  <c r="O137" i="2"/>
  <c r="L137" i="2"/>
  <c r="L136" i="2" s="1"/>
  <c r="I137" i="2"/>
  <c r="I136" i="2" s="1"/>
  <c r="F137" i="2"/>
  <c r="F136" i="2" s="1"/>
  <c r="N136" i="2"/>
  <c r="M136" i="2"/>
  <c r="K136" i="2"/>
  <c r="J136" i="2"/>
  <c r="H136" i="2"/>
  <c r="G136" i="2"/>
  <c r="E136" i="2"/>
  <c r="D136" i="2"/>
  <c r="O135" i="2"/>
  <c r="L135" i="2"/>
  <c r="I135" i="2"/>
  <c r="F135" i="2"/>
  <c r="O134" i="2"/>
  <c r="L134" i="2"/>
  <c r="I134" i="2"/>
  <c r="F134" i="2"/>
  <c r="O133" i="2"/>
  <c r="L133" i="2"/>
  <c r="I133" i="2"/>
  <c r="F133" i="2"/>
  <c r="O132" i="2"/>
  <c r="L132" i="2"/>
  <c r="I132" i="2"/>
  <c r="F132" i="2"/>
  <c r="N131" i="2"/>
  <c r="M131" i="2"/>
  <c r="K131" i="2"/>
  <c r="J131" i="2"/>
  <c r="H131" i="2"/>
  <c r="G131" i="2"/>
  <c r="G130" i="2" s="1"/>
  <c r="E131" i="2"/>
  <c r="D131" i="2"/>
  <c r="O129" i="2"/>
  <c r="L129" i="2"/>
  <c r="L128" i="2" s="1"/>
  <c r="I129" i="2"/>
  <c r="I128" i="2" s="1"/>
  <c r="F129" i="2"/>
  <c r="O128" i="2"/>
  <c r="N128" i="2"/>
  <c r="M128" i="2"/>
  <c r="K128" i="2"/>
  <c r="J128" i="2"/>
  <c r="H128" i="2"/>
  <c r="G128" i="2"/>
  <c r="F128" i="2"/>
  <c r="E128" i="2"/>
  <c r="D128" i="2"/>
  <c r="O127" i="2"/>
  <c r="L127" i="2"/>
  <c r="I127" i="2"/>
  <c r="F127" i="2"/>
  <c r="C127" i="2" s="1"/>
  <c r="O126" i="2"/>
  <c r="L126" i="2"/>
  <c r="I126" i="2"/>
  <c r="F126" i="2"/>
  <c r="O125" i="2"/>
  <c r="L125" i="2"/>
  <c r="I125" i="2"/>
  <c r="F125" i="2"/>
  <c r="O124" i="2"/>
  <c r="L124" i="2"/>
  <c r="I124" i="2"/>
  <c r="F124" i="2"/>
  <c r="O123" i="2"/>
  <c r="L123" i="2"/>
  <c r="I123" i="2"/>
  <c r="F123" i="2"/>
  <c r="N122" i="2"/>
  <c r="M122" i="2"/>
  <c r="L122" i="2"/>
  <c r="K122" i="2"/>
  <c r="J122" i="2"/>
  <c r="H122" i="2"/>
  <c r="G122" i="2"/>
  <c r="E122" i="2"/>
  <c r="D122" i="2"/>
  <c r="O121" i="2"/>
  <c r="L121" i="2"/>
  <c r="I121" i="2"/>
  <c r="F121" i="2"/>
  <c r="O120" i="2"/>
  <c r="L120" i="2"/>
  <c r="I120" i="2"/>
  <c r="F120" i="2"/>
  <c r="O119" i="2"/>
  <c r="L119" i="2"/>
  <c r="C119" i="2" s="1"/>
  <c r="I119" i="2"/>
  <c r="F119" i="2"/>
  <c r="O118" i="2"/>
  <c r="L118" i="2"/>
  <c r="I118" i="2"/>
  <c r="F118" i="2"/>
  <c r="O117" i="2"/>
  <c r="L117" i="2"/>
  <c r="I117" i="2"/>
  <c r="F117" i="2"/>
  <c r="N116" i="2"/>
  <c r="M116" i="2"/>
  <c r="K116" i="2"/>
  <c r="J116" i="2"/>
  <c r="H116" i="2"/>
  <c r="G116" i="2"/>
  <c r="E116" i="2"/>
  <c r="D116" i="2"/>
  <c r="O115" i="2"/>
  <c r="L115" i="2"/>
  <c r="I115" i="2"/>
  <c r="F115" i="2"/>
  <c r="C115" i="2" s="1"/>
  <c r="O114" i="2"/>
  <c r="L114" i="2"/>
  <c r="I114" i="2"/>
  <c r="F114" i="2"/>
  <c r="O113" i="2"/>
  <c r="L113" i="2"/>
  <c r="I113" i="2"/>
  <c r="I112" i="2" s="1"/>
  <c r="F113" i="2"/>
  <c r="F112" i="2" s="1"/>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I104" i="2"/>
  <c r="F104"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L96" i="2"/>
  <c r="I96" i="2"/>
  <c r="F96" i="2"/>
  <c r="N95" i="2"/>
  <c r="M95" i="2"/>
  <c r="K95" i="2"/>
  <c r="J95" i="2"/>
  <c r="H95" i="2"/>
  <c r="G95" i="2"/>
  <c r="E95" i="2"/>
  <c r="D95" i="2"/>
  <c r="O94" i="2"/>
  <c r="L94" i="2"/>
  <c r="I94" i="2"/>
  <c r="F94" i="2"/>
  <c r="O93" i="2"/>
  <c r="L93" i="2"/>
  <c r="I93" i="2"/>
  <c r="F93" i="2"/>
  <c r="O92" i="2"/>
  <c r="L92" i="2"/>
  <c r="I92" i="2"/>
  <c r="F92" i="2"/>
  <c r="O91" i="2"/>
  <c r="L91" i="2"/>
  <c r="I91" i="2"/>
  <c r="F91" i="2"/>
  <c r="C91" i="2"/>
  <c r="O90" i="2"/>
  <c r="L90" i="2"/>
  <c r="I90" i="2"/>
  <c r="F90" i="2"/>
  <c r="N89" i="2"/>
  <c r="M89" i="2"/>
  <c r="K89" i="2"/>
  <c r="J89" i="2"/>
  <c r="I89" i="2"/>
  <c r="H89" i="2"/>
  <c r="G89" i="2"/>
  <c r="E89" i="2"/>
  <c r="E83" i="2" s="1"/>
  <c r="D89" i="2"/>
  <c r="O88" i="2"/>
  <c r="L88" i="2"/>
  <c r="I88" i="2"/>
  <c r="F88" i="2"/>
  <c r="O87" i="2"/>
  <c r="L87" i="2"/>
  <c r="I87" i="2"/>
  <c r="F87" i="2"/>
  <c r="O86" i="2"/>
  <c r="L86" i="2"/>
  <c r="I86" i="2"/>
  <c r="F86" i="2"/>
  <c r="O85" i="2"/>
  <c r="L85" i="2"/>
  <c r="I85" i="2"/>
  <c r="F85" i="2"/>
  <c r="N84" i="2"/>
  <c r="M84" i="2"/>
  <c r="K84" i="2"/>
  <c r="K83" i="2" s="1"/>
  <c r="J84" i="2"/>
  <c r="H84" i="2"/>
  <c r="G84" i="2"/>
  <c r="F84" i="2"/>
  <c r="E84" i="2"/>
  <c r="D84" i="2"/>
  <c r="O82" i="2"/>
  <c r="L82" i="2"/>
  <c r="I82" i="2"/>
  <c r="F82" i="2"/>
  <c r="O81" i="2"/>
  <c r="L81" i="2"/>
  <c r="L80" i="2" s="1"/>
  <c r="I81" i="2"/>
  <c r="I80" i="2" s="1"/>
  <c r="F81" i="2"/>
  <c r="O80" i="2"/>
  <c r="N80" i="2"/>
  <c r="M80" i="2"/>
  <c r="K80" i="2"/>
  <c r="J80" i="2"/>
  <c r="J76" i="2" s="1"/>
  <c r="H80" i="2"/>
  <c r="G80" i="2"/>
  <c r="F80" i="2"/>
  <c r="E80" i="2"/>
  <c r="D80" i="2"/>
  <c r="O79" i="2"/>
  <c r="L79" i="2"/>
  <c r="I79" i="2"/>
  <c r="F79" i="2"/>
  <c r="O78" i="2"/>
  <c r="L78" i="2"/>
  <c r="I78" i="2"/>
  <c r="I77" i="2" s="1"/>
  <c r="F78" i="2"/>
  <c r="N77" i="2"/>
  <c r="N76" i="2" s="1"/>
  <c r="M77" i="2"/>
  <c r="M76" i="2" s="1"/>
  <c r="K77" i="2"/>
  <c r="J77" i="2"/>
  <c r="H77" i="2"/>
  <c r="H76" i="2" s="1"/>
  <c r="G77" i="2"/>
  <c r="E77" i="2"/>
  <c r="E76" i="2" s="1"/>
  <c r="D77" i="2"/>
  <c r="G76" i="2"/>
  <c r="D76" i="2"/>
  <c r="O74" i="2"/>
  <c r="L74" i="2"/>
  <c r="I74" i="2"/>
  <c r="F74" i="2"/>
  <c r="O73" i="2"/>
  <c r="L73" i="2"/>
  <c r="I73" i="2"/>
  <c r="F73" i="2"/>
  <c r="O72" i="2"/>
  <c r="L72" i="2"/>
  <c r="I72" i="2"/>
  <c r="F72" i="2"/>
  <c r="O71" i="2"/>
  <c r="L71" i="2"/>
  <c r="I71" i="2"/>
  <c r="F71" i="2"/>
  <c r="O70" i="2"/>
  <c r="L70" i="2"/>
  <c r="I70" i="2"/>
  <c r="I69" i="2" s="1"/>
  <c r="F70" i="2"/>
  <c r="N69" i="2"/>
  <c r="M69" i="2"/>
  <c r="M67" i="2" s="1"/>
  <c r="K69" i="2"/>
  <c r="K67" i="2" s="1"/>
  <c r="J69" i="2"/>
  <c r="H69" i="2"/>
  <c r="G69" i="2"/>
  <c r="E69" i="2"/>
  <c r="E67" i="2" s="1"/>
  <c r="D69" i="2"/>
  <c r="O68" i="2"/>
  <c r="L68" i="2"/>
  <c r="I68" i="2"/>
  <c r="F68" i="2"/>
  <c r="N67" i="2"/>
  <c r="J67" i="2"/>
  <c r="H67" i="2"/>
  <c r="G67" i="2"/>
  <c r="D67" i="2"/>
  <c r="O66" i="2"/>
  <c r="L66" i="2"/>
  <c r="I66" i="2"/>
  <c r="F66" i="2"/>
  <c r="O65" i="2"/>
  <c r="L65" i="2"/>
  <c r="I65" i="2"/>
  <c r="F65" i="2"/>
  <c r="O64" i="2"/>
  <c r="L64" i="2"/>
  <c r="I64" i="2"/>
  <c r="F64" i="2"/>
  <c r="O63" i="2"/>
  <c r="L63" i="2"/>
  <c r="I63" i="2"/>
  <c r="F63" i="2"/>
  <c r="O62" i="2"/>
  <c r="L62" i="2"/>
  <c r="I62" i="2"/>
  <c r="F62" i="2"/>
  <c r="O61" i="2"/>
  <c r="L61" i="2"/>
  <c r="I61" i="2"/>
  <c r="F61" i="2"/>
  <c r="C61" i="2"/>
  <c r="O60" i="2"/>
  <c r="L60" i="2"/>
  <c r="I60" i="2"/>
  <c r="F60" i="2"/>
  <c r="C60" i="2" s="1"/>
  <c r="O59" i="2"/>
  <c r="L59" i="2"/>
  <c r="I59" i="2"/>
  <c r="I58" i="2" s="1"/>
  <c r="F59" i="2"/>
  <c r="C59" i="2" s="1"/>
  <c r="N58" i="2"/>
  <c r="M58" i="2"/>
  <c r="K58" i="2"/>
  <c r="J58" i="2"/>
  <c r="H58" i="2"/>
  <c r="G58" i="2"/>
  <c r="E58" i="2"/>
  <c r="D58" i="2"/>
  <c r="O57" i="2"/>
  <c r="L57" i="2"/>
  <c r="I57" i="2"/>
  <c r="F57" i="2"/>
  <c r="C57" i="2" s="1"/>
  <c r="O56" i="2"/>
  <c r="O55" i="2" s="1"/>
  <c r="L56" i="2"/>
  <c r="L55" i="2" s="1"/>
  <c r="I56" i="2"/>
  <c r="F56" i="2"/>
  <c r="N55" i="2"/>
  <c r="M55" i="2"/>
  <c r="M54" i="2" s="1"/>
  <c r="M53" i="2" s="1"/>
  <c r="K55" i="2"/>
  <c r="K54" i="2" s="1"/>
  <c r="J55" i="2"/>
  <c r="I55" i="2"/>
  <c r="I54" i="2" s="1"/>
  <c r="H55" i="2"/>
  <c r="H54" i="2" s="1"/>
  <c r="G55" i="2"/>
  <c r="G54" i="2" s="1"/>
  <c r="E55" i="2"/>
  <c r="D55" i="2"/>
  <c r="N54" i="2"/>
  <c r="O47" i="2"/>
  <c r="C47" i="2" s="1"/>
  <c r="O46" i="2"/>
  <c r="C46" i="2" s="1"/>
  <c r="N45" i="2"/>
  <c r="M45" i="2"/>
  <c r="L44" i="2"/>
  <c r="L43" i="2" s="1"/>
  <c r="I44" i="2"/>
  <c r="I43" i="2" s="1"/>
  <c r="F44" i="2"/>
  <c r="F43" i="2" s="1"/>
  <c r="K43" i="2"/>
  <c r="J43" i="2"/>
  <c r="H43" i="2"/>
  <c r="G43" i="2"/>
  <c r="E43" i="2"/>
  <c r="D43" i="2"/>
  <c r="F42" i="2"/>
  <c r="C42" i="2" s="1"/>
  <c r="E41" i="2"/>
  <c r="D41" i="2"/>
  <c r="L40" i="2"/>
  <c r="C40" i="2" s="1"/>
  <c r="L39" i="2"/>
  <c r="C39" i="2" s="1"/>
  <c r="L38" i="2"/>
  <c r="C38" i="2" s="1"/>
  <c r="L37" i="2"/>
  <c r="C37" i="2" s="1"/>
  <c r="K36" i="2"/>
  <c r="J36" i="2"/>
  <c r="L35" i="2"/>
  <c r="C35" i="2" s="1"/>
  <c r="L34" i="2"/>
  <c r="C34" i="2" s="1"/>
  <c r="K33" i="2"/>
  <c r="J33" i="2"/>
  <c r="L32" i="2"/>
  <c r="C32" i="2" s="1"/>
  <c r="K31" i="2"/>
  <c r="J31" i="2"/>
  <c r="L30" i="2"/>
  <c r="C30" i="2" s="1"/>
  <c r="L29" i="2"/>
  <c r="C29" i="2" s="1"/>
  <c r="L28" i="2"/>
  <c r="C28" i="2" s="1"/>
  <c r="K27" i="2"/>
  <c r="K26" i="2" s="1"/>
  <c r="K20" i="2" s="1"/>
  <c r="J27" i="2"/>
  <c r="F25" i="2"/>
  <c r="C25" i="2" s="1"/>
  <c r="I24" i="2"/>
  <c r="F24" i="2"/>
  <c r="C24" i="2" s="1"/>
  <c r="O23" i="2"/>
  <c r="L23" i="2"/>
  <c r="I23" i="2"/>
  <c r="F23" i="2"/>
  <c r="O22" i="2"/>
  <c r="O21" i="2" s="1"/>
  <c r="L22" i="2"/>
  <c r="I22" i="2"/>
  <c r="I21" i="2" s="1"/>
  <c r="F22" i="2"/>
  <c r="N21" i="2"/>
  <c r="N289" i="2" s="1"/>
  <c r="N288" i="2" s="1"/>
  <c r="M21" i="2"/>
  <c r="M20" i="2" s="1"/>
  <c r="L21" i="2"/>
  <c r="K21" i="2"/>
  <c r="K289" i="2" s="1"/>
  <c r="K288" i="2" s="1"/>
  <c r="J21" i="2"/>
  <c r="J289" i="2" s="1"/>
  <c r="H21" i="2"/>
  <c r="G21" i="2"/>
  <c r="G289" i="2" s="1"/>
  <c r="F21" i="2"/>
  <c r="F289" i="2" s="1"/>
  <c r="E21" i="2"/>
  <c r="E289" i="2" s="1"/>
  <c r="E288" i="2" s="1"/>
  <c r="D21" i="2"/>
  <c r="G20" i="2"/>
  <c r="D187" i="2" l="1"/>
  <c r="H187" i="2"/>
  <c r="E187" i="2"/>
  <c r="I131" i="2"/>
  <c r="L27" i="2"/>
  <c r="C27" i="2" s="1"/>
  <c r="J26" i="2"/>
  <c r="C65" i="2"/>
  <c r="L77" i="2"/>
  <c r="L76" i="2" s="1"/>
  <c r="K76" i="2"/>
  <c r="C82" i="2"/>
  <c r="C107" i="2"/>
  <c r="C114" i="2"/>
  <c r="O112" i="2"/>
  <c r="C146" i="2"/>
  <c r="C163" i="2"/>
  <c r="J187" i="2"/>
  <c r="C203" i="2"/>
  <c r="C219" i="2"/>
  <c r="C222" i="2"/>
  <c r="L238" i="2"/>
  <c r="C244" i="2"/>
  <c r="C255" i="2"/>
  <c r="C257" i="2"/>
  <c r="K259" i="2"/>
  <c r="C273" i="2"/>
  <c r="C274" i="2"/>
  <c r="C291" i="2"/>
  <c r="C292" i="2"/>
  <c r="J54" i="2"/>
  <c r="J53" i="2" s="1"/>
  <c r="I67" i="2"/>
  <c r="L187" i="2"/>
  <c r="H53" i="2"/>
  <c r="C111" i="2"/>
  <c r="C143" i="2"/>
  <c r="C155" i="2"/>
  <c r="C159" i="2"/>
  <c r="J173" i="2"/>
  <c r="E173" i="2"/>
  <c r="D174" i="2"/>
  <c r="D173" i="2" s="1"/>
  <c r="C181" i="2"/>
  <c r="O179" i="2"/>
  <c r="C199" i="2"/>
  <c r="J259" i="2"/>
  <c r="E195" i="2"/>
  <c r="J288" i="2"/>
  <c r="D54" i="2"/>
  <c r="D53" i="2" s="1"/>
  <c r="C71" i="2"/>
  <c r="C74" i="2"/>
  <c r="C79" i="2"/>
  <c r="C87" i="2"/>
  <c r="C108" i="2"/>
  <c r="L112" i="2"/>
  <c r="C112" i="2" s="1"/>
  <c r="C123" i="2"/>
  <c r="C135" i="2"/>
  <c r="M130" i="2"/>
  <c r="C170" i="2"/>
  <c r="G174" i="2"/>
  <c r="I179" i="2"/>
  <c r="F196" i="2"/>
  <c r="D195" i="2"/>
  <c r="H195" i="2"/>
  <c r="C207" i="2"/>
  <c r="C210" i="2"/>
  <c r="J204" i="2"/>
  <c r="J195" i="2" s="1"/>
  <c r="J194" i="2" s="1"/>
  <c r="O231" i="2"/>
  <c r="I235" i="2"/>
  <c r="C243" i="2"/>
  <c r="O252" i="2"/>
  <c r="O251" i="2" s="1"/>
  <c r="C263" i="2"/>
  <c r="D259" i="2"/>
  <c r="H259" i="2"/>
  <c r="C271" i="2"/>
  <c r="N269" i="2"/>
  <c r="C279" i="2"/>
  <c r="K187" i="2"/>
  <c r="C22" i="2"/>
  <c r="C23" i="2"/>
  <c r="L33" i="2"/>
  <c r="C33" i="2" s="1"/>
  <c r="F41" i="2"/>
  <c r="C41" i="2" s="1"/>
  <c r="E54" i="2"/>
  <c r="E53" i="2" s="1"/>
  <c r="F58" i="2"/>
  <c r="C62" i="2"/>
  <c r="C63" i="2"/>
  <c r="C64" i="2"/>
  <c r="O77" i="2"/>
  <c r="O76" i="2" s="1"/>
  <c r="C94" i="2"/>
  <c r="C97" i="2"/>
  <c r="C102" i="2"/>
  <c r="O103" i="2"/>
  <c r="C117" i="2"/>
  <c r="C118" i="2"/>
  <c r="O116" i="2"/>
  <c r="H83" i="2"/>
  <c r="H75" i="2" s="1"/>
  <c r="I122" i="2"/>
  <c r="O131" i="2"/>
  <c r="E130" i="2"/>
  <c r="E75" i="2" s="1"/>
  <c r="C150" i="2"/>
  <c r="C156" i="2"/>
  <c r="C164" i="2"/>
  <c r="I166" i="2"/>
  <c r="I165" i="2" s="1"/>
  <c r="G173" i="2"/>
  <c r="I175" i="2"/>
  <c r="I174" i="2" s="1"/>
  <c r="I173" i="2" s="1"/>
  <c r="M195" i="2"/>
  <c r="M286" i="2" s="1"/>
  <c r="C212" i="2"/>
  <c r="C214" i="2"/>
  <c r="C221" i="2"/>
  <c r="C225" i="2"/>
  <c r="C226" i="2"/>
  <c r="G204" i="2"/>
  <c r="G195" i="2" s="1"/>
  <c r="K204" i="2"/>
  <c r="K195" i="2" s="1"/>
  <c r="C228" i="2"/>
  <c r="C229" i="2"/>
  <c r="C241" i="2"/>
  <c r="I246" i="2"/>
  <c r="C266" i="2"/>
  <c r="O264" i="2"/>
  <c r="I270" i="2"/>
  <c r="I269" i="2" s="1"/>
  <c r="L290" i="2"/>
  <c r="I53" i="2"/>
  <c r="L198" i="2"/>
  <c r="L196" i="2" s="1"/>
  <c r="I290" i="2"/>
  <c r="G288" i="2"/>
  <c r="L289" i="2"/>
  <c r="L288" i="2" s="1"/>
  <c r="L36" i="2"/>
  <c r="C36" i="2" s="1"/>
  <c r="C44" i="2"/>
  <c r="G53" i="2"/>
  <c r="K53" i="2"/>
  <c r="C56" i="2"/>
  <c r="C66" i="2"/>
  <c r="C86" i="2"/>
  <c r="O84" i="2"/>
  <c r="M83" i="2"/>
  <c r="C101" i="2"/>
  <c r="C109" i="2"/>
  <c r="C110" i="2"/>
  <c r="D83" i="2"/>
  <c r="C124" i="2"/>
  <c r="K130" i="2"/>
  <c r="K75" i="2" s="1"/>
  <c r="N130" i="2"/>
  <c r="C162" i="2"/>
  <c r="C168" i="2"/>
  <c r="C190" i="2"/>
  <c r="C202" i="2"/>
  <c r="C213" i="2"/>
  <c r="L216" i="2"/>
  <c r="C232" i="2"/>
  <c r="M231" i="2"/>
  <c r="M230" i="2" s="1"/>
  <c r="I238" i="2"/>
  <c r="C248" i="2"/>
  <c r="J230" i="2"/>
  <c r="C253" i="2"/>
  <c r="C254" i="2"/>
  <c r="L270" i="2"/>
  <c r="L269" i="2" s="1"/>
  <c r="C285" i="2"/>
  <c r="O95" i="2"/>
  <c r="C147" i="2"/>
  <c r="D289" i="2"/>
  <c r="D288" i="2" s="1"/>
  <c r="H289" i="2"/>
  <c r="H288" i="2" s="1"/>
  <c r="O45" i="2"/>
  <c r="C45" i="2" s="1"/>
  <c r="N53" i="2"/>
  <c r="O58" i="2"/>
  <c r="O54" i="2" s="1"/>
  <c r="O53" i="2" s="1"/>
  <c r="L58" i="2"/>
  <c r="L54" i="2" s="1"/>
  <c r="O69" i="2"/>
  <c r="O67" i="2" s="1"/>
  <c r="I84" i="2"/>
  <c r="O89" i="2"/>
  <c r="L89" i="2"/>
  <c r="G83" i="2"/>
  <c r="G75" i="2" s="1"/>
  <c r="C138" i="2"/>
  <c r="O136" i="2"/>
  <c r="C148" i="2"/>
  <c r="C158" i="2"/>
  <c r="C167" i="2"/>
  <c r="C172" i="2"/>
  <c r="C186" i="2"/>
  <c r="O196" i="2"/>
  <c r="C201" i="2"/>
  <c r="C218" i="2"/>
  <c r="O216" i="2"/>
  <c r="C224" i="2"/>
  <c r="E231" i="2"/>
  <c r="E230" i="2" s="1"/>
  <c r="K231" i="2"/>
  <c r="K230" i="2" s="1"/>
  <c r="D231" i="2"/>
  <c r="D230" i="2" s="1"/>
  <c r="C240" i="2"/>
  <c r="C245" i="2"/>
  <c r="I252" i="2"/>
  <c r="I251" i="2" s="1"/>
  <c r="C258" i="2"/>
  <c r="F260" i="2"/>
  <c r="C262" i="2"/>
  <c r="O260" i="2"/>
  <c r="F276" i="2"/>
  <c r="C277" i="2"/>
  <c r="C278" i="2"/>
  <c r="O276" i="2"/>
  <c r="C284" i="2"/>
  <c r="I283" i="2"/>
  <c r="C283" i="2" s="1"/>
  <c r="O289" i="2"/>
  <c r="O288" i="2" s="1"/>
  <c r="I20" i="2"/>
  <c r="C43" i="2"/>
  <c r="L69" i="2"/>
  <c r="L67" i="2" s="1"/>
  <c r="L53" i="2" s="1"/>
  <c r="C72" i="2"/>
  <c r="C98" i="2"/>
  <c r="F95" i="2"/>
  <c r="C176" i="2"/>
  <c r="L175" i="2"/>
  <c r="C182" i="2"/>
  <c r="F179" i="2"/>
  <c r="C298" i="2"/>
  <c r="D20" i="2"/>
  <c r="H20" i="2"/>
  <c r="C21" i="2"/>
  <c r="F55" i="2"/>
  <c r="C70" i="2"/>
  <c r="F69" i="2"/>
  <c r="I76" i="2"/>
  <c r="M75" i="2"/>
  <c r="M52" i="2" s="1"/>
  <c r="L84" i="2"/>
  <c r="C84" i="2" s="1"/>
  <c r="C88" i="2"/>
  <c r="C90" i="2"/>
  <c r="F89" i="2"/>
  <c r="I95" i="2"/>
  <c r="C100" i="2"/>
  <c r="C104" i="2"/>
  <c r="L103" i="2"/>
  <c r="F116" i="2"/>
  <c r="I116" i="2"/>
  <c r="C121" i="2"/>
  <c r="D75" i="2"/>
  <c r="C132" i="2"/>
  <c r="L131" i="2"/>
  <c r="J130" i="2"/>
  <c r="C137" i="2"/>
  <c r="C153" i="2"/>
  <c r="C154" i="2"/>
  <c r="F151" i="2"/>
  <c r="C160" i="2"/>
  <c r="C161" i="2"/>
  <c r="O174" i="2"/>
  <c r="O173" i="2" s="1"/>
  <c r="C185" i="2"/>
  <c r="L184" i="2"/>
  <c r="L252" i="2"/>
  <c r="L251" i="2" s="1"/>
  <c r="C256" i="2"/>
  <c r="M289" i="2"/>
  <c r="M288" i="2" s="1"/>
  <c r="C99" i="2"/>
  <c r="C105" i="2"/>
  <c r="I103" i="2"/>
  <c r="E20" i="2"/>
  <c r="L31" i="2"/>
  <c r="C68" i="2"/>
  <c r="C73" i="2"/>
  <c r="C80" i="2"/>
  <c r="C81" i="2"/>
  <c r="N83" i="2"/>
  <c r="N75" i="2" s="1"/>
  <c r="N52" i="2" s="1"/>
  <c r="C93" i="2"/>
  <c r="C96" i="2"/>
  <c r="L95" i="2"/>
  <c r="C113" i="2"/>
  <c r="O122" i="2"/>
  <c r="C128" i="2"/>
  <c r="C129" i="2"/>
  <c r="C136" i="2"/>
  <c r="C145" i="2"/>
  <c r="I151" i="2"/>
  <c r="C157" i="2"/>
  <c r="O165" i="2"/>
  <c r="K174" i="2"/>
  <c r="K173" i="2" s="1"/>
  <c r="C177" i="2"/>
  <c r="C178" i="2"/>
  <c r="F175" i="2"/>
  <c r="C180" i="2"/>
  <c r="L179" i="2"/>
  <c r="C142" i="2"/>
  <c r="F141" i="2"/>
  <c r="C141" i="2" s="1"/>
  <c r="F20" i="2"/>
  <c r="J20" i="2"/>
  <c r="N20" i="2"/>
  <c r="C78" i="2"/>
  <c r="F77" i="2"/>
  <c r="J83" i="2"/>
  <c r="J75" i="2" s="1"/>
  <c r="C85" i="2"/>
  <c r="C92" i="2"/>
  <c r="C106" i="2"/>
  <c r="F103" i="2"/>
  <c r="C103" i="2" s="1"/>
  <c r="L116" i="2"/>
  <c r="C120" i="2"/>
  <c r="C125" i="2"/>
  <c r="C126" i="2"/>
  <c r="F122" i="2"/>
  <c r="C133" i="2"/>
  <c r="C134" i="2"/>
  <c r="F131" i="2"/>
  <c r="C140" i="2"/>
  <c r="I144" i="2"/>
  <c r="C149" i="2"/>
  <c r="C152" i="2"/>
  <c r="L151" i="2"/>
  <c r="C166" i="2"/>
  <c r="F165" i="2"/>
  <c r="C169" i="2"/>
  <c r="C184" i="2"/>
  <c r="C209" i="2"/>
  <c r="I205" i="2"/>
  <c r="G194" i="2"/>
  <c r="C234" i="2"/>
  <c r="F233" i="2"/>
  <c r="C250" i="2"/>
  <c r="F246" i="2"/>
  <c r="C246" i="2" s="1"/>
  <c r="F259" i="2"/>
  <c r="F191" i="2"/>
  <c r="F187" i="2" s="1"/>
  <c r="I196" i="2"/>
  <c r="C196" i="2" s="1"/>
  <c r="C197" i="2"/>
  <c r="I231" i="2"/>
  <c r="C236" i="2"/>
  <c r="L235" i="2"/>
  <c r="C235" i="2" s="1"/>
  <c r="C242" i="2"/>
  <c r="F238" i="2"/>
  <c r="I260" i="2"/>
  <c r="I259" i="2" s="1"/>
  <c r="C261" i="2"/>
  <c r="L264" i="2"/>
  <c r="L259" i="2" s="1"/>
  <c r="C268" i="2"/>
  <c r="J270" i="2"/>
  <c r="J269" i="2" s="1"/>
  <c r="C282" i="2"/>
  <c r="F281" i="2"/>
  <c r="C281" i="2" s="1"/>
  <c r="G286" i="2"/>
  <c r="C198" i="2"/>
  <c r="C206" i="2"/>
  <c r="F205" i="2"/>
  <c r="O205" i="2"/>
  <c r="H231" i="2"/>
  <c r="H230" i="2" s="1"/>
  <c r="H194" i="2" s="1"/>
  <c r="F252" i="2"/>
  <c r="C265" i="2"/>
  <c r="F270" i="2"/>
  <c r="C272" i="2"/>
  <c r="C280" i="2"/>
  <c r="I188" i="2"/>
  <c r="C188" i="2" s="1"/>
  <c r="C189" i="2"/>
  <c r="I192" i="2"/>
  <c r="I191" i="2" s="1"/>
  <c r="C193" i="2"/>
  <c r="N195" i="2"/>
  <c r="C200" i="2"/>
  <c r="C208" i="2"/>
  <c r="I216" i="2"/>
  <c r="C217" i="2"/>
  <c r="C220" i="2"/>
  <c r="L231" i="2"/>
  <c r="C237" i="2"/>
  <c r="N259" i="2"/>
  <c r="N230" i="2" s="1"/>
  <c r="O270" i="2"/>
  <c r="O269" i="2" s="1"/>
  <c r="C293" i="2"/>
  <c r="C294" i="2"/>
  <c r="F290" i="2"/>
  <c r="C290" i="2" s="1"/>
  <c r="K286" i="2" l="1"/>
  <c r="C264" i="2"/>
  <c r="C116" i="2"/>
  <c r="I83" i="2"/>
  <c r="I75" i="2" s="1"/>
  <c r="I52" i="2" s="1"/>
  <c r="E194" i="2"/>
  <c r="C216" i="2"/>
  <c r="G52" i="2"/>
  <c r="G51" i="2" s="1"/>
  <c r="N286" i="2"/>
  <c r="I130" i="2"/>
  <c r="H52" i="2"/>
  <c r="O83" i="2"/>
  <c r="C238" i="2"/>
  <c r="C144" i="2"/>
  <c r="C276" i="2"/>
  <c r="D194" i="2"/>
  <c r="E286" i="2"/>
  <c r="H51" i="2"/>
  <c r="K52" i="2"/>
  <c r="L204" i="2"/>
  <c r="L195" i="2" s="1"/>
  <c r="L194" i="2" s="1"/>
  <c r="O204" i="2"/>
  <c r="O195" i="2" s="1"/>
  <c r="C122" i="2"/>
  <c r="D286" i="2"/>
  <c r="C89" i="2"/>
  <c r="L174" i="2"/>
  <c r="L173" i="2" s="1"/>
  <c r="I289" i="2"/>
  <c r="O20" i="2"/>
  <c r="O259" i="2"/>
  <c r="O230" i="2" s="1"/>
  <c r="K194" i="2"/>
  <c r="M194" i="2"/>
  <c r="M51" i="2" s="1"/>
  <c r="O130" i="2"/>
  <c r="O75" i="2" s="1"/>
  <c r="O52" i="2" s="1"/>
  <c r="E52" i="2"/>
  <c r="E51" i="2" s="1"/>
  <c r="L230" i="2"/>
  <c r="C165" i="2"/>
  <c r="C58" i="2"/>
  <c r="J52" i="2"/>
  <c r="J51" i="2" s="1"/>
  <c r="J286" i="2"/>
  <c r="H287" i="2"/>
  <c r="H50" i="2"/>
  <c r="I230" i="2"/>
  <c r="F251" i="2"/>
  <c r="C251" i="2" s="1"/>
  <c r="C252" i="2"/>
  <c r="H286" i="2"/>
  <c r="C55" i="2"/>
  <c r="F54" i="2"/>
  <c r="D52" i="2"/>
  <c r="D51" i="2" s="1"/>
  <c r="C205" i="2"/>
  <c r="F204" i="2"/>
  <c r="C77" i="2"/>
  <c r="F76" i="2"/>
  <c r="N194" i="2"/>
  <c r="N51" i="2" s="1"/>
  <c r="I187" i="2"/>
  <c r="C187" i="2" s="1"/>
  <c r="C270" i="2"/>
  <c r="F269" i="2"/>
  <c r="I204" i="2"/>
  <c r="I195" i="2" s="1"/>
  <c r="F130" i="2"/>
  <c r="C130" i="2" s="1"/>
  <c r="C131" i="2"/>
  <c r="C151" i="2"/>
  <c r="C179" i="2"/>
  <c r="F83" i="2"/>
  <c r="C191" i="2"/>
  <c r="L83" i="2"/>
  <c r="L75" i="2" s="1"/>
  <c r="L52" i="2" s="1"/>
  <c r="O194" i="2"/>
  <c r="C192" i="2"/>
  <c r="C260" i="2"/>
  <c r="F231" i="2"/>
  <c r="C233" i="2"/>
  <c r="F174" i="2"/>
  <c r="C175" i="2"/>
  <c r="C31" i="2"/>
  <c r="L26" i="2"/>
  <c r="L130" i="2"/>
  <c r="C69" i="2"/>
  <c r="F67" i="2"/>
  <c r="C67" i="2" s="1"/>
  <c r="F288" i="2"/>
  <c r="C95" i="2"/>
  <c r="G287" i="2" l="1"/>
  <c r="G50" i="2"/>
  <c r="M50" i="2"/>
  <c r="M287" i="2"/>
  <c r="I194" i="2"/>
  <c r="O286" i="2"/>
  <c r="C288" i="2"/>
  <c r="L51" i="2"/>
  <c r="L50" i="2" s="1"/>
  <c r="C289" i="2"/>
  <c r="I288" i="2"/>
  <c r="C259" i="2"/>
  <c r="K51" i="2"/>
  <c r="E50" i="2"/>
  <c r="E287" i="2"/>
  <c r="L286" i="2"/>
  <c r="N50" i="2"/>
  <c r="N287" i="2"/>
  <c r="C26" i="2"/>
  <c r="L20" i="2"/>
  <c r="C20" i="2" s="1"/>
  <c r="F230" i="2"/>
  <c r="C230" i="2" s="1"/>
  <c r="C231" i="2"/>
  <c r="I51" i="2"/>
  <c r="C269" i="2"/>
  <c r="F75" i="2"/>
  <c r="C75" i="2" s="1"/>
  <c r="C76" i="2"/>
  <c r="D287" i="2"/>
  <c r="D50" i="2"/>
  <c r="O51" i="2"/>
  <c r="J50" i="2"/>
  <c r="J287" i="2"/>
  <c r="F53" i="2"/>
  <c r="C54" i="2"/>
  <c r="C174" i="2"/>
  <c r="F173" i="2"/>
  <c r="C173" i="2" s="1"/>
  <c r="C83" i="2"/>
  <c r="C204" i="2"/>
  <c r="F195" i="2"/>
  <c r="I286" i="2"/>
  <c r="K50" i="2" l="1"/>
  <c r="K287" i="2"/>
  <c r="L287" i="2"/>
  <c r="F194" i="2"/>
  <c r="C194" i="2" s="1"/>
  <c r="C195" i="2"/>
  <c r="I287" i="2"/>
  <c r="I50" i="2"/>
  <c r="O50" i="2"/>
  <c r="O287" i="2"/>
  <c r="F52" i="2"/>
  <c r="C53" i="2"/>
  <c r="F286" i="2"/>
  <c r="C286" i="2" s="1"/>
  <c r="C52" i="2" l="1"/>
  <c r="F51" i="2"/>
  <c r="F287" i="2" l="1"/>
  <c r="C287" i="2" s="1"/>
  <c r="F50" i="2"/>
  <c r="C50" i="2" s="1"/>
  <c r="C51" i="2"/>
  <c r="O298" i="1" l="1"/>
  <c r="L298" i="1"/>
  <c r="I298" i="1"/>
  <c r="F298" i="1"/>
  <c r="O297" i="1"/>
  <c r="L297" i="1"/>
  <c r="I297" i="1"/>
  <c r="F297" i="1"/>
  <c r="O296" i="1"/>
  <c r="L296" i="1"/>
  <c r="I296" i="1"/>
  <c r="F296" i="1"/>
  <c r="O295" i="1"/>
  <c r="L295" i="1"/>
  <c r="I295" i="1"/>
  <c r="F295" i="1"/>
  <c r="O294" i="1"/>
  <c r="L294" i="1"/>
  <c r="I294" i="1"/>
  <c r="F294" i="1"/>
  <c r="O293" i="1"/>
  <c r="L293" i="1"/>
  <c r="I293" i="1"/>
  <c r="F293" i="1"/>
  <c r="O292" i="1"/>
  <c r="L292" i="1"/>
  <c r="I292" i="1"/>
  <c r="F292" i="1"/>
  <c r="O291" i="1"/>
  <c r="O290" i="1" s="1"/>
  <c r="L291" i="1"/>
  <c r="I291" i="1"/>
  <c r="I290" i="1" s="1"/>
  <c r="F291" i="1"/>
  <c r="N290" i="1"/>
  <c r="M290" i="1"/>
  <c r="K290" i="1"/>
  <c r="J290" i="1"/>
  <c r="H290" i="1"/>
  <c r="G290" i="1"/>
  <c r="E290" i="1"/>
  <c r="D290" i="1"/>
  <c r="O285" i="1"/>
  <c r="L285" i="1"/>
  <c r="I285" i="1"/>
  <c r="F285" i="1"/>
  <c r="O284" i="1"/>
  <c r="L284" i="1"/>
  <c r="L283" i="1" s="1"/>
  <c r="I284" i="1"/>
  <c r="F284" i="1"/>
  <c r="O283" i="1"/>
  <c r="N283" i="1"/>
  <c r="M283" i="1"/>
  <c r="K283" i="1"/>
  <c r="J283" i="1"/>
  <c r="H283" i="1"/>
  <c r="G283" i="1"/>
  <c r="F283" i="1"/>
  <c r="E283" i="1"/>
  <c r="D283" i="1"/>
  <c r="O282" i="1"/>
  <c r="L282" i="1"/>
  <c r="L281" i="1" s="1"/>
  <c r="I282" i="1"/>
  <c r="F282" i="1"/>
  <c r="O281" i="1"/>
  <c r="N281" i="1"/>
  <c r="M281" i="1"/>
  <c r="K281" i="1"/>
  <c r="J281" i="1"/>
  <c r="I281" i="1"/>
  <c r="H281" i="1"/>
  <c r="G281" i="1"/>
  <c r="E281" i="1"/>
  <c r="D281" i="1"/>
  <c r="O280" i="1"/>
  <c r="L280" i="1"/>
  <c r="I280" i="1"/>
  <c r="F280" i="1"/>
  <c r="C280" i="1" s="1"/>
  <c r="O279" i="1"/>
  <c r="L279" i="1"/>
  <c r="I279" i="1"/>
  <c r="F279" i="1"/>
  <c r="C279" i="1" s="1"/>
  <c r="O278" i="1"/>
  <c r="L278" i="1"/>
  <c r="I278" i="1"/>
  <c r="F278" i="1"/>
  <c r="O277" i="1"/>
  <c r="L277" i="1"/>
  <c r="L276" i="1" s="1"/>
  <c r="I277" i="1"/>
  <c r="F277" i="1"/>
  <c r="N276" i="1"/>
  <c r="M276" i="1"/>
  <c r="K276" i="1"/>
  <c r="J276" i="1"/>
  <c r="H276" i="1"/>
  <c r="G276" i="1"/>
  <c r="E276" i="1"/>
  <c r="D276" i="1"/>
  <c r="O275" i="1"/>
  <c r="L275" i="1"/>
  <c r="I275" i="1"/>
  <c r="F275" i="1"/>
  <c r="O274" i="1"/>
  <c r="L274" i="1"/>
  <c r="I274" i="1"/>
  <c r="F274" i="1"/>
  <c r="O273" i="1"/>
  <c r="O272" i="1" s="1"/>
  <c r="L273" i="1"/>
  <c r="L272" i="1" s="1"/>
  <c r="I273" i="1"/>
  <c r="F273" i="1"/>
  <c r="F272" i="1" s="1"/>
  <c r="N272" i="1"/>
  <c r="N270" i="1" s="1"/>
  <c r="M272" i="1"/>
  <c r="K272" i="1"/>
  <c r="J272" i="1"/>
  <c r="J270" i="1" s="1"/>
  <c r="J269" i="1" s="1"/>
  <c r="H272" i="1"/>
  <c r="H270" i="1" s="1"/>
  <c r="H269" i="1" s="1"/>
  <c r="G272" i="1"/>
  <c r="E272" i="1"/>
  <c r="E270" i="1" s="1"/>
  <c r="E269" i="1" s="1"/>
  <c r="D272" i="1"/>
  <c r="O271" i="1"/>
  <c r="L271" i="1"/>
  <c r="I271" i="1"/>
  <c r="F271" i="1"/>
  <c r="G270" i="1"/>
  <c r="O268" i="1"/>
  <c r="L268" i="1"/>
  <c r="I268" i="1"/>
  <c r="F268" i="1"/>
  <c r="O267" i="1"/>
  <c r="L267" i="1"/>
  <c r="I267" i="1"/>
  <c r="F267" i="1"/>
  <c r="O266" i="1"/>
  <c r="L266" i="1"/>
  <c r="I266" i="1"/>
  <c r="F266" i="1"/>
  <c r="O265" i="1"/>
  <c r="L265" i="1"/>
  <c r="I265" i="1"/>
  <c r="F265" i="1"/>
  <c r="F264" i="1" s="1"/>
  <c r="N264" i="1"/>
  <c r="M264" i="1"/>
  <c r="K264" i="1"/>
  <c r="J264" i="1"/>
  <c r="H264" i="1"/>
  <c r="G264" i="1"/>
  <c r="E264" i="1"/>
  <c r="D264" i="1"/>
  <c r="O263" i="1"/>
  <c r="L263" i="1"/>
  <c r="I263" i="1"/>
  <c r="F263" i="1"/>
  <c r="O262" i="1"/>
  <c r="L262" i="1"/>
  <c r="I262" i="1"/>
  <c r="F262" i="1"/>
  <c r="O261" i="1"/>
  <c r="L261" i="1"/>
  <c r="L260" i="1" s="1"/>
  <c r="I261" i="1"/>
  <c r="F261" i="1"/>
  <c r="N260" i="1"/>
  <c r="M260" i="1"/>
  <c r="K260" i="1"/>
  <c r="J260" i="1"/>
  <c r="H260" i="1"/>
  <c r="G260" i="1"/>
  <c r="E260" i="1"/>
  <c r="E259" i="1" s="1"/>
  <c r="D260" i="1"/>
  <c r="M259" i="1"/>
  <c r="O258" i="1"/>
  <c r="L258" i="1"/>
  <c r="I258" i="1"/>
  <c r="F258" i="1"/>
  <c r="O257" i="1"/>
  <c r="L257" i="1"/>
  <c r="I257" i="1"/>
  <c r="F257" i="1"/>
  <c r="O256" i="1"/>
  <c r="L256" i="1"/>
  <c r="I256" i="1"/>
  <c r="F256" i="1"/>
  <c r="O255" i="1"/>
  <c r="L255" i="1"/>
  <c r="I255" i="1"/>
  <c r="F255" i="1"/>
  <c r="O254" i="1"/>
  <c r="L254" i="1"/>
  <c r="I254" i="1"/>
  <c r="F254" i="1"/>
  <c r="O253" i="1"/>
  <c r="L253" i="1"/>
  <c r="I253" i="1"/>
  <c r="F253" i="1"/>
  <c r="N252" i="1"/>
  <c r="N251" i="1" s="1"/>
  <c r="M252" i="1"/>
  <c r="L252" i="1"/>
  <c r="L251" i="1" s="1"/>
  <c r="K252" i="1"/>
  <c r="K251" i="1" s="1"/>
  <c r="J252" i="1"/>
  <c r="J251" i="1" s="1"/>
  <c r="H252" i="1"/>
  <c r="H251" i="1" s="1"/>
  <c r="G252" i="1"/>
  <c r="G251" i="1" s="1"/>
  <c r="E252" i="1"/>
  <c r="D252" i="1"/>
  <c r="D251" i="1" s="1"/>
  <c r="M251" i="1"/>
  <c r="E251" i="1"/>
  <c r="O250" i="1"/>
  <c r="L250" i="1"/>
  <c r="I250" i="1"/>
  <c r="F250" i="1"/>
  <c r="O249" i="1"/>
  <c r="L249" i="1"/>
  <c r="I249" i="1"/>
  <c r="F249" i="1"/>
  <c r="O248" i="1"/>
  <c r="L248" i="1"/>
  <c r="I248" i="1"/>
  <c r="F248" i="1"/>
  <c r="O247" i="1"/>
  <c r="O246" i="1" s="1"/>
  <c r="L247" i="1"/>
  <c r="I247" i="1"/>
  <c r="F247" i="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L239" i="1"/>
  <c r="I239" i="1"/>
  <c r="F239" i="1"/>
  <c r="F238" i="1" s="1"/>
  <c r="N238" i="1"/>
  <c r="M238" i="1"/>
  <c r="K238" i="1"/>
  <c r="J238" i="1"/>
  <c r="H238" i="1"/>
  <c r="G238" i="1"/>
  <c r="E238" i="1"/>
  <c r="D238" i="1"/>
  <c r="O237" i="1"/>
  <c r="L237" i="1"/>
  <c r="I237" i="1"/>
  <c r="F237" i="1"/>
  <c r="O236" i="1"/>
  <c r="L236" i="1"/>
  <c r="L235" i="1" s="1"/>
  <c r="I236" i="1"/>
  <c r="I235" i="1" s="1"/>
  <c r="F236" i="1"/>
  <c r="O235" i="1"/>
  <c r="N235" i="1"/>
  <c r="M235" i="1"/>
  <c r="K235" i="1"/>
  <c r="J235" i="1"/>
  <c r="H235" i="1"/>
  <c r="G235" i="1"/>
  <c r="E235" i="1"/>
  <c r="D235" i="1"/>
  <c r="O234" i="1"/>
  <c r="O233" i="1" s="1"/>
  <c r="L234" i="1"/>
  <c r="L233" i="1" s="1"/>
  <c r="I234" i="1"/>
  <c r="I233" i="1" s="1"/>
  <c r="F234" i="1"/>
  <c r="N233" i="1"/>
  <c r="M233" i="1"/>
  <c r="K233" i="1"/>
  <c r="J233" i="1"/>
  <c r="H233" i="1"/>
  <c r="G233" i="1"/>
  <c r="E233" i="1"/>
  <c r="D233" i="1"/>
  <c r="O232" i="1"/>
  <c r="L232" i="1"/>
  <c r="I232" i="1"/>
  <c r="F232" i="1"/>
  <c r="O229" i="1"/>
  <c r="L229" i="1"/>
  <c r="I229" i="1"/>
  <c r="F229" i="1"/>
  <c r="O228" i="1"/>
  <c r="L228" i="1"/>
  <c r="L227" i="1" s="1"/>
  <c r="I228" i="1"/>
  <c r="I227" i="1" s="1"/>
  <c r="F228" i="1"/>
  <c r="O227" i="1"/>
  <c r="N227" i="1"/>
  <c r="M227" i="1"/>
  <c r="K227" i="1"/>
  <c r="J227" i="1"/>
  <c r="H227" i="1"/>
  <c r="G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I217" i="1"/>
  <c r="F217"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I206" i="1"/>
  <c r="F206" i="1"/>
  <c r="N205" i="1"/>
  <c r="N204" i="1" s="1"/>
  <c r="M205" i="1"/>
  <c r="K205" i="1"/>
  <c r="J205" i="1"/>
  <c r="H205" i="1"/>
  <c r="H204" i="1" s="1"/>
  <c r="G205" i="1"/>
  <c r="E205" i="1"/>
  <c r="D205" i="1"/>
  <c r="O203" i="1"/>
  <c r="L203" i="1"/>
  <c r="I203" i="1"/>
  <c r="F203" i="1"/>
  <c r="O202" i="1"/>
  <c r="L202" i="1"/>
  <c r="I202" i="1"/>
  <c r="F202" i="1"/>
  <c r="O201" i="1"/>
  <c r="L201" i="1"/>
  <c r="I201" i="1"/>
  <c r="F201" i="1"/>
  <c r="O200" i="1"/>
  <c r="L200" i="1"/>
  <c r="I200" i="1"/>
  <c r="F200" i="1"/>
  <c r="O199" i="1"/>
  <c r="O198" i="1" s="1"/>
  <c r="L199" i="1"/>
  <c r="L198" i="1" s="1"/>
  <c r="I199" i="1"/>
  <c r="F199" i="1"/>
  <c r="F198" i="1" s="1"/>
  <c r="N198" i="1"/>
  <c r="N196" i="1" s="1"/>
  <c r="M198" i="1"/>
  <c r="M196" i="1" s="1"/>
  <c r="K198" i="1"/>
  <c r="J198" i="1"/>
  <c r="J196" i="1" s="1"/>
  <c r="H198" i="1"/>
  <c r="H196" i="1" s="1"/>
  <c r="G198" i="1"/>
  <c r="G196" i="1" s="1"/>
  <c r="E198" i="1"/>
  <c r="E196" i="1" s="1"/>
  <c r="D198" i="1"/>
  <c r="D196" i="1" s="1"/>
  <c r="O197" i="1"/>
  <c r="L197" i="1"/>
  <c r="I197" i="1"/>
  <c r="F197" i="1"/>
  <c r="K196" i="1"/>
  <c r="O193" i="1"/>
  <c r="O192" i="1" s="1"/>
  <c r="O191" i="1" s="1"/>
  <c r="L193" i="1"/>
  <c r="I193" i="1"/>
  <c r="I192" i="1" s="1"/>
  <c r="I191" i="1" s="1"/>
  <c r="F193" i="1"/>
  <c r="N192" i="1"/>
  <c r="N191" i="1" s="1"/>
  <c r="M192" i="1"/>
  <c r="M191" i="1" s="1"/>
  <c r="L192" i="1"/>
  <c r="L191" i="1" s="1"/>
  <c r="K192" i="1"/>
  <c r="K191" i="1" s="1"/>
  <c r="J192" i="1"/>
  <c r="J191" i="1" s="1"/>
  <c r="H192" i="1"/>
  <c r="H191" i="1" s="1"/>
  <c r="G192" i="1"/>
  <c r="G191" i="1" s="1"/>
  <c r="E192" i="1"/>
  <c r="E191" i="1" s="1"/>
  <c r="D192" i="1"/>
  <c r="D191" i="1" s="1"/>
  <c r="O190" i="1"/>
  <c r="L190" i="1"/>
  <c r="I190" i="1"/>
  <c r="F190" i="1"/>
  <c r="O189" i="1"/>
  <c r="O188" i="1" s="1"/>
  <c r="L189" i="1"/>
  <c r="I189" i="1"/>
  <c r="F189" i="1"/>
  <c r="N188" i="1"/>
  <c r="M188" i="1"/>
  <c r="M187" i="1" s="1"/>
  <c r="K188" i="1"/>
  <c r="J188" i="1"/>
  <c r="H188" i="1"/>
  <c r="H187" i="1" s="1"/>
  <c r="G188" i="1"/>
  <c r="E188" i="1"/>
  <c r="D188" i="1"/>
  <c r="O186" i="1"/>
  <c r="L186" i="1"/>
  <c r="I186" i="1"/>
  <c r="F186" i="1"/>
  <c r="O185" i="1"/>
  <c r="O184" i="1" s="1"/>
  <c r="L185" i="1"/>
  <c r="L184" i="1" s="1"/>
  <c r="I185" i="1"/>
  <c r="I184" i="1" s="1"/>
  <c r="F185" i="1"/>
  <c r="N184" i="1"/>
  <c r="M184" i="1"/>
  <c r="K184" i="1"/>
  <c r="J184" i="1"/>
  <c r="H184" i="1"/>
  <c r="G184" i="1"/>
  <c r="E184" i="1"/>
  <c r="D184" i="1"/>
  <c r="O183" i="1"/>
  <c r="L183" i="1"/>
  <c r="I183" i="1"/>
  <c r="F183" i="1"/>
  <c r="O182" i="1"/>
  <c r="L182" i="1"/>
  <c r="I182" i="1"/>
  <c r="F182" i="1"/>
  <c r="O181" i="1"/>
  <c r="L181" i="1"/>
  <c r="I181" i="1"/>
  <c r="F181" i="1"/>
  <c r="O180" i="1"/>
  <c r="L180" i="1"/>
  <c r="I180" i="1"/>
  <c r="F180" i="1"/>
  <c r="N179" i="1"/>
  <c r="M179" i="1"/>
  <c r="K179" i="1"/>
  <c r="J179" i="1"/>
  <c r="H179" i="1"/>
  <c r="G179" i="1"/>
  <c r="E179" i="1"/>
  <c r="D179" i="1"/>
  <c r="O178" i="1"/>
  <c r="L178" i="1"/>
  <c r="I178" i="1"/>
  <c r="F178" i="1"/>
  <c r="O177" i="1"/>
  <c r="L177" i="1"/>
  <c r="I177" i="1"/>
  <c r="F177" i="1"/>
  <c r="O176" i="1"/>
  <c r="L176" i="1"/>
  <c r="I176" i="1"/>
  <c r="F176" i="1"/>
  <c r="N175" i="1"/>
  <c r="M175" i="1"/>
  <c r="M174" i="1" s="1"/>
  <c r="K175" i="1"/>
  <c r="J175" i="1"/>
  <c r="J174" i="1" s="1"/>
  <c r="H175" i="1"/>
  <c r="H174" i="1" s="1"/>
  <c r="G175" i="1"/>
  <c r="G174" i="1" s="1"/>
  <c r="E175" i="1"/>
  <c r="D175" i="1"/>
  <c r="D174" i="1" s="1"/>
  <c r="N174" i="1"/>
  <c r="O172" i="1"/>
  <c r="L172" i="1"/>
  <c r="I172" i="1"/>
  <c r="F172" i="1"/>
  <c r="O171" i="1"/>
  <c r="L171" i="1"/>
  <c r="I171" i="1"/>
  <c r="F171" i="1"/>
  <c r="O170" i="1"/>
  <c r="L170" i="1"/>
  <c r="I170" i="1"/>
  <c r="F170" i="1"/>
  <c r="O169" i="1"/>
  <c r="L169" i="1"/>
  <c r="I169" i="1"/>
  <c r="F169" i="1"/>
  <c r="O168" i="1"/>
  <c r="L168" i="1"/>
  <c r="I168" i="1"/>
  <c r="F168" i="1"/>
  <c r="O167" i="1"/>
  <c r="O166" i="1" s="1"/>
  <c r="O165" i="1" s="1"/>
  <c r="L167" i="1"/>
  <c r="I167" i="1"/>
  <c r="F167" i="1"/>
  <c r="N166" i="1"/>
  <c r="N165" i="1" s="1"/>
  <c r="M166" i="1"/>
  <c r="K166" i="1"/>
  <c r="K165" i="1" s="1"/>
  <c r="J166" i="1"/>
  <c r="J165" i="1" s="1"/>
  <c r="H166" i="1"/>
  <c r="H165" i="1" s="1"/>
  <c r="G166" i="1"/>
  <c r="G165" i="1" s="1"/>
  <c r="E166" i="1"/>
  <c r="E165" i="1" s="1"/>
  <c r="D166" i="1"/>
  <c r="D165" i="1" s="1"/>
  <c r="M165" i="1"/>
  <c r="O164" i="1"/>
  <c r="L164" i="1"/>
  <c r="I164" i="1"/>
  <c r="F164" i="1"/>
  <c r="O163" i="1"/>
  <c r="L163" i="1"/>
  <c r="I163" i="1"/>
  <c r="F163" i="1"/>
  <c r="O162" i="1"/>
  <c r="L162" i="1"/>
  <c r="I162" i="1"/>
  <c r="F162" i="1"/>
  <c r="O161" i="1"/>
  <c r="O160" i="1" s="1"/>
  <c r="L161" i="1"/>
  <c r="I161" i="1"/>
  <c r="F161" i="1"/>
  <c r="N160" i="1"/>
  <c r="M160" i="1"/>
  <c r="K160" i="1"/>
  <c r="J160" i="1"/>
  <c r="H160" i="1"/>
  <c r="G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I152" i="1"/>
  <c r="F152" i="1"/>
  <c r="N151" i="1"/>
  <c r="M151" i="1"/>
  <c r="K151" i="1"/>
  <c r="J151" i="1"/>
  <c r="H151" i="1"/>
  <c r="G151" i="1"/>
  <c r="E151" i="1"/>
  <c r="D151" i="1"/>
  <c r="O150" i="1"/>
  <c r="L150" i="1"/>
  <c r="I150" i="1"/>
  <c r="F150" i="1"/>
  <c r="O149" i="1"/>
  <c r="L149" i="1"/>
  <c r="I149" i="1"/>
  <c r="F149" i="1"/>
  <c r="O148" i="1"/>
  <c r="L148" i="1"/>
  <c r="I148" i="1"/>
  <c r="F148" i="1"/>
  <c r="O147" i="1"/>
  <c r="L147" i="1"/>
  <c r="I147" i="1"/>
  <c r="F147" i="1"/>
  <c r="O146" i="1"/>
  <c r="L146" i="1"/>
  <c r="I146" i="1"/>
  <c r="F146" i="1"/>
  <c r="O145" i="1"/>
  <c r="L145" i="1"/>
  <c r="I145" i="1"/>
  <c r="F145" i="1"/>
  <c r="N144" i="1"/>
  <c r="M144" i="1"/>
  <c r="K144" i="1"/>
  <c r="J144" i="1"/>
  <c r="H144" i="1"/>
  <c r="G144" i="1"/>
  <c r="E144" i="1"/>
  <c r="D144" i="1"/>
  <c r="O143" i="1"/>
  <c r="L143" i="1"/>
  <c r="I143" i="1"/>
  <c r="F143" i="1"/>
  <c r="O142" i="1"/>
  <c r="L142" i="1"/>
  <c r="L141" i="1" s="1"/>
  <c r="I142" i="1"/>
  <c r="I141" i="1" s="1"/>
  <c r="F142" i="1"/>
  <c r="N141" i="1"/>
  <c r="M141" i="1"/>
  <c r="K141" i="1"/>
  <c r="J141" i="1"/>
  <c r="H141" i="1"/>
  <c r="G141" i="1"/>
  <c r="E141" i="1"/>
  <c r="D141" i="1"/>
  <c r="O140" i="1"/>
  <c r="L140" i="1"/>
  <c r="I140" i="1"/>
  <c r="F140" i="1"/>
  <c r="O139" i="1"/>
  <c r="L139" i="1"/>
  <c r="I139" i="1"/>
  <c r="F139" i="1"/>
  <c r="O138" i="1"/>
  <c r="L138" i="1"/>
  <c r="I138" i="1"/>
  <c r="F138" i="1"/>
  <c r="O137" i="1"/>
  <c r="L137" i="1"/>
  <c r="I137" i="1"/>
  <c r="F137" i="1"/>
  <c r="N136" i="1"/>
  <c r="M136" i="1"/>
  <c r="K136" i="1"/>
  <c r="J136" i="1"/>
  <c r="H136" i="1"/>
  <c r="G136" i="1"/>
  <c r="E136" i="1"/>
  <c r="D136" i="1"/>
  <c r="O135" i="1"/>
  <c r="L135" i="1"/>
  <c r="I135" i="1"/>
  <c r="F135" i="1"/>
  <c r="O134" i="1"/>
  <c r="L134" i="1"/>
  <c r="I134" i="1"/>
  <c r="F134" i="1"/>
  <c r="O133" i="1"/>
  <c r="L133" i="1"/>
  <c r="I133" i="1"/>
  <c r="F133" i="1"/>
  <c r="O132" i="1"/>
  <c r="O131" i="1" s="1"/>
  <c r="L132" i="1"/>
  <c r="L131" i="1" s="1"/>
  <c r="I132" i="1"/>
  <c r="I131" i="1" s="1"/>
  <c r="F132" i="1"/>
  <c r="N131" i="1"/>
  <c r="M131" i="1"/>
  <c r="K131" i="1"/>
  <c r="J131" i="1"/>
  <c r="H131" i="1"/>
  <c r="G131" i="1"/>
  <c r="E131" i="1"/>
  <c r="D131" i="1"/>
  <c r="O129" i="1"/>
  <c r="O128" i="1" s="1"/>
  <c r="L129" i="1"/>
  <c r="L128" i="1" s="1"/>
  <c r="I129" i="1"/>
  <c r="I128" i="1" s="1"/>
  <c r="F129" i="1"/>
  <c r="F128" i="1" s="1"/>
  <c r="N128" i="1"/>
  <c r="M128" i="1"/>
  <c r="K128" i="1"/>
  <c r="J128" i="1"/>
  <c r="H128" i="1"/>
  <c r="G128" i="1"/>
  <c r="E128" i="1"/>
  <c r="D128" i="1"/>
  <c r="O127" i="1"/>
  <c r="L127" i="1"/>
  <c r="I127" i="1"/>
  <c r="F127" i="1"/>
  <c r="O126" i="1"/>
  <c r="L126" i="1"/>
  <c r="I126" i="1"/>
  <c r="F126" i="1"/>
  <c r="O125" i="1"/>
  <c r="L125" i="1"/>
  <c r="I125" i="1"/>
  <c r="F125" i="1"/>
  <c r="O124" i="1"/>
  <c r="L124" i="1"/>
  <c r="I124" i="1"/>
  <c r="F124" i="1"/>
  <c r="O123" i="1"/>
  <c r="L123" i="1"/>
  <c r="L122" i="1" s="1"/>
  <c r="I123" i="1"/>
  <c r="F123" i="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L117" i="1"/>
  <c r="I117" i="1"/>
  <c r="F117" i="1"/>
  <c r="N116" i="1"/>
  <c r="M116" i="1"/>
  <c r="K116" i="1"/>
  <c r="J116" i="1"/>
  <c r="H116" i="1"/>
  <c r="G116" i="1"/>
  <c r="E116" i="1"/>
  <c r="D116" i="1"/>
  <c r="O115" i="1"/>
  <c r="L115" i="1"/>
  <c r="I115" i="1"/>
  <c r="F115" i="1"/>
  <c r="O114" i="1"/>
  <c r="L114" i="1"/>
  <c r="I114" i="1"/>
  <c r="F114" i="1"/>
  <c r="O113" i="1"/>
  <c r="L113" i="1"/>
  <c r="I113" i="1"/>
  <c r="F113" i="1"/>
  <c r="N112" i="1"/>
  <c r="M112" i="1"/>
  <c r="K112" i="1"/>
  <c r="J112" i="1"/>
  <c r="H112" i="1"/>
  <c r="G112" i="1"/>
  <c r="E112" i="1"/>
  <c r="D112" i="1"/>
  <c r="O111" i="1"/>
  <c r="L111" i="1"/>
  <c r="I111" i="1"/>
  <c r="F111" i="1"/>
  <c r="O110" i="1"/>
  <c r="L110" i="1"/>
  <c r="I110" i="1"/>
  <c r="F110" i="1"/>
  <c r="O109" i="1"/>
  <c r="L109" i="1"/>
  <c r="I109" i="1"/>
  <c r="F109" i="1"/>
  <c r="O108" i="1"/>
  <c r="L108" i="1"/>
  <c r="I108" i="1"/>
  <c r="F108" i="1"/>
  <c r="O107" i="1"/>
  <c r="L107" i="1"/>
  <c r="I107" i="1"/>
  <c r="F107" i="1"/>
  <c r="O106" i="1"/>
  <c r="L106" i="1"/>
  <c r="I106" i="1"/>
  <c r="F106" i="1"/>
  <c r="O105" i="1"/>
  <c r="L105" i="1"/>
  <c r="I105" i="1"/>
  <c r="F105" i="1"/>
  <c r="O104" i="1"/>
  <c r="L104" i="1"/>
  <c r="I104" i="1"/>
  <c r="F104" i="1"/>
  <c r="N103" i="1"/>
  <c r="M103" i="1"/>
  <c r="K103" i="1"/>
  <c r="J103" i="1"/>
  <c r="H103" i="1"/>
  <c r="G103" i="1"/>
  <c r="E103" i="1"/>
  <c r="D103" i="1"/>
  <c r="O102" i="1"/>
  <c r="L102" i="1"/>
  <c r="I102" i="1"/>
  <c r="F102" i="1"/>
  <c r="O101" i="1"/>
  <c r="L101" i="1"/>
  <c r="I101" i="1"/>
  <c r="F101" i="1"/>
  <c r="O100" i="1"/>
  <c r="L100" i="1"/>
  <c r="I100" i="1"/>
  <c r="F100" i="1"/>
  <c r="O99" i="1"/>
  <c r="L99" i="1"/>
  <c r="I99" i="1"/>
  <c r="F99" i="1"/>
  <c r="O98" i="1"/>
  <c r="L98" i="1"/>
  <c r="I98" i="1"/>
  <c r="F98" i="1"/>
  <c r="O97" i="1"/>
  <c r="L97" i="1"/>
  <c r="I97" i="1"/>
  <c r="F97" i="1"/>
  <c r="O96" i="1"/>
  <c r="L96" i="1"/>
  <c r="L95" i="1" s="1"/>
  <c r="I96" i="1"/>
  <c r="F96" i="1"/>
  <c r="N95" i="1"/>
  <c r="M95" i="1"/>
  <c r="K95" i="1"/>
  <c r="J95" i="1"/>
  <c r="H95" i="1"/>
  <c r="G95" i="1"/>
  <c r="E95" i="1"/>
  <c r="D95" i="1"/>
  <c r="O94" i="1"/>
  <c r="L94" i="1"/>
  <c r="I94" i="1"/>
  <c r="F94" i="1"/>
  <c r="O93" i="1"/>
  <c r="L93" i="1"/>
  <c r="I93" i="1"/>
  <c r="F93" i="1"/>
  <c r="O92" i="1"/>
  <c r="L92" i="1"/>
  <c r="I92" i="1"/>
  <c r="F92" i="1"/>
  <c r="O91" i="1"/>
  <c r="L91" i="1"/>
  <c r="I91" i="1"/>
  <c r="F91" i="1"/>
  <c r="O90" i="1"/>
  <c r="L90" i="1"/>
  <c r="I90" i="1"/>
  <c r="F90" i="1"/>
  <c r="O89" i="1"/>
  <c r="N89" i="1"/>
  <c r="M89" i="1"/>
  <c r="K89" i="1"/>
  <c r="J89" i="1"/>
  <c r="H89" i="1"/>
  <c r="G89" i="1"/>
  <c r="E89" i="1"/>
  <c r="D89" i="1"/>
  <c r="O88" i="1"/>
  <c r="L88" i="1"/>
  <c r="I88" i="1"/>
  <c r="F88" i="1"/>
  <c r="O87" i="1"/>
  <c r="L87" i="1"/>
  <c r="I87" i="1"/>
  <c r="F87" i="1"/>
  <c r="O86" i="1"/>
  <c r="L86" i="1"/>
  <c r="I86" i="1"/>
  <c r="F86" i="1"/>
  <c r="O85" i="1"/>
  <c r="L85" i="1"/>
  <c r="L84" i="1" s="1"/>
  <c r="I85" i="1"/>
  <c r="F85" i="1"/>
  <c r="N84" i="1"/>
  <c r="M84" i="1"/>
  <c r="K84" i="1"/>
  <c r="J84" i="1"/>
  <c r="H84" i="1"/>
  <c r="G84" i="1"/>
  <c r="E84" i="1"/>
  <c r="E83" i="1" s="1"/>
  <c r="D84" i="1"/>
  <c r="O82" i="1"/>
  <c r="L82" i="1"/>
  <c r="I82" i="1"/>
  <c r="F82" i="1"/>
  <c r="O81" i="1"/>
  <c r="O80" i="1" s="1"/>
  <c r="L81" i="1"/>
  <c r="L80" i="1" s="1"/>
  <c r="I81" i="1"/>
  <c r="F81" i="1"/>
  <c r="N80" i="1"/>
  <c r="M80" i="1"/>
  <c r="K80" i="1"/>
  <c r="J80" i="1"/>
  <c r="H80" i="1"/>
  <c r="G80" i="1"/>
  <c r="F80" i="1"/>
  <c r="E80" i="1"/>
  <c r="D80" i="1"/>
  <c r="O79" i="1"/>
  <c r="L79" i="1"/>
  <c r="I79" i="1"/>
  <c r="F79" i="1"/>
  <c r="O78" i="1"/>
  <c r="L78" i="1"/>
  <c r="L77" i="1" s="1"/>
  <c r="I78" i="1"/>
  <c r="I77" i="1" s="1"/>
  <c r="F78" i="1"/>
  <c r="N77" i="1"/>
  <c r="M77" i="1"/>
  <c r="M76" i="1" s="1"/>
  <c r="K77" i="1"/>
  <c r="J77" i="1"/>
  <c r="H77" i="1"/>
  <c r="G77" i="1"/>
  <c r="G76" i="1" s="1"/>
  <c r="E77" i="1"/>
  <c r="D77" i="1"/>
  <c r="O74" i="1"/>
  <c r="L74" i="1"/>
  <c r="I74" i="1"/>
  <c r="F74" i="1"/>
  <c r="O73" i="1"/>
  <c r="L73" i="1"/>
  <c r="I73" i="1"/>
  <c r="F73" i="1"/>
  <c r="O72" i="1"/>
  <c r="L72" i="1"/>
  <c r="I72" i="1"/>
  <c r="F72" i="1"/>
  <c r="O71" i="1"/>
  <c r="L71" i="1"/>
  <c r="I71" i="1"/>
  <c r="F71" i="1"/>
  <c r="O70" i="1"/>
  <c r="L70" i="1"/>
  <c r="I70" i="1"/>
  <c r="I69" i="1" s="1"/>
  <c r="F70" i="1"/>
  <c r="O69" i="1"/>
  <c r="N69" i="1"/>
  <c r="N67" i="1" s="1"/>
  <c r="M69" i="1"/>
  <c r="M67" i="1" s="1"/>
  <c r="K69" i="1"/>
  <c r="J69" i="1"/>
  <c r="J67" i="1" s="1"/>
  <c r="H69" i="1"/>
  <c r="G69" i="1"/>
  <c r="G67" i="1" s="1"/>
  <c r="E69" i="1"/>
  <c r="E67" i="1" s="1"/>
  <c r="D69" i="1"/>
  <c r="O68" i="1"/>
  <c r="L68" i="1"/>
  <c r="I68" i="1"/>
  <c r="F68" i="1"/>
  <c r="K67" i="1"/>
  <c r="H67" i="1"/>
  <c r="D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L59" i="1"/>
  <c r="I59" i="1"/>
  <c r="F59" i="1"/>
  <c r="N58" i="1"/>
  <c r="M58" i="1"/>
  <c r="K58" i="1"/>
  <c r="J58" i="1"/>
  <c r="H58" i="1"/>
  <c r="G58" i="1"/>
  <c r="E58" i="1"/>
  <c r="D58" i="1"/>
  <c r="O57" i="1"/>
  <c r="L57" i="1"/>
  <c r="I57" i="1"/>
  <c r="F57" i="1"/>
  <c r="O56" i="1"/>
  <c r="O55" i="1" s="1"/>
  <c r="L56" i="1"/>
  <c r="L55" i="1" s="1"/>
  <c r="I56" i="1"/>
  <c r="I55" i="1" s="1"/>
  <c r="F56" i="1"/>
  <c r="F55" i="1" s="1"/>
  <c r="N55" i="1"/>
  <c r="N54" i="1" s="1"/>
  <c r="N53" i="1" s="1"/>
  <c r="M55" i="1"/>
  <c r="M54" i="1" s="1"/>
  <c r="K55" i="1"/>
  <c r="J55" i="1"/>
  <c r="H55" i="1"/>
  <c r="G55" i="1"/>
  <c r="E55" i="1"/>
  <c r="D55" i="1"/>
  <c r="D54" i="1" s="1"/>
  <c r="D53" i="1" s="1"/>
  <c r="J54" i="1"/>
  <c r="O47" i="1"/>
  <c r="O46" i="1"/>
  <c r="C46" i="1" s="1"/>
  <c r="N45" i="1"/>
  <c r="M45" i="1"/>
  <c r="L44" i="1"/>
  <c r="L43" i="1" s="1"/>
  <c r="I44" i="1"/>
  <c r="I43" i="1" s="1"/>
  <c r="F44" i="1"/>
  <c r="K43" i="1"/>
  <c r="J43" i="1"/>
  <c r="H43" i="1"/>
  <c r="G43" i="1"/>
  <c r="E43" i="1"/>
  <c r="D43" i="1"/>
  <c r="F42" i="1"/>
  <c r="C42" i="1" s="1"/>
  <c r="E41" i="1"/>
  <c r="D41" i="1"/>
  <c r="L40" i="1"/>
  <c r="C40" i="1" s="1"/>
  <c r="L39" i="1"/>
  <c r="C39" i="1" s="1"/>
  <c r="L38" i="1"/>
  <c r="L37" i="1"/>
  <c r="C37" i="1" s="1"/>
  <c r="K36" i="1"/>
  <c r="J36" i="1"/>
  <c r="L35" i="1"/>
  <c r="C35" i="1" s="1"/>
  <c r="L34" i="1"/>
  <c r="K33" i="1"/>
  <c r="J33" i="1"/>
  <c r="L32" i="1"/>
  <c r="K31" i="1"/>
  <c r="J31" i="1"/>
  <c r="L30" i="1"/>
  <c r="C30" i="1" s="1"/>
  <c r="L29" i="1"/>
  <c r="C29" i="1" s="1"/>
  <c r="L28" i="1"/>
  <c r="C28" i="1" s="1"/>
  <c r="K27" i="1"/>
  <c r="J27" i="1"/>
  <c r="F25" i="1"/>
  <c r="C25" i="1" s="1"/>
  <c r="I24" i="1"/>
  <c r="F24" i="1"/>
  <c r="O23" i="1"/>
  <c r="L23" i="1"/>
  <c r="I23" i="1"/>
  <c r="F23" i="1"/>
  <c r="O22" i="1"/>
  <c r="O21" i="1" s="1"/>
  <c r="L22" i="1"/>
  <c r="I22" i="1"/>
  <c r="I21" i="1" s="1"/>
  <c r="F22" i="1"/>
  <c r="N21" i="1"/>
  <c r="N289" i="1" s="1"/>
  <c r="N288" i="1" s="1"/>
  <c r="M21" i="1"/>
  <c r="L21" i="1"/>
  <c r="L289" i="1" s="1"/>
  <c r="K21" i="1"/>
  <c r="J21" i="1"/>
  <c r="J289" i="1" s="1"/>
  <c r="H21" i="1"/>
  <c r="H289" i="1" s="1"/>
  <c r="H288" i="1" s="1"/>
  <c r="G21" i="1"/>
  <c r="G289" i="1" s="1"/>
  <c r="G288" i="1" s="1"/>
  <c r="E21" i="1"/>
  <c r="D21" i="1"/>
  <c r="D289" i="1" s="1"/>
  <c r="C203" i="1" l="1"/>
  <c r="C57" i="1"/>
  <c r="C183" i="1"/>
  <c r="C275" i="1"/>
  <c r="C121" i="1"/>
  <c r="C125" i="1"/>
  <c r="C127" i="1"/>
  <c r="C149" i="1"/>
  <c r="C153" i="1"/>
  <c r="C154" i="1"/>
  <c r="L196" i="1"/>
  <c r="C24" i="1"/>
  <c r="E54" i="1"/>
  <c r="H76" i="1"/>
  <c r="M83" i="1"/>
  <c r="M173" i="1"/>
  <c r="D270" i="1"/>
  <c r="D269" i="1" s="1"/>
  <c r="E20" i="1"/>
  <c r="C23" i="1"/>
  <c r="N20" i="1"/>
  <c r="K83" i="1"/>
  <c r="D173" i="1"/>
  <c r="C177" i="1"/>
  <c r="C181" i="1"/>
  <c r="C182" i="1"/>
  <c r="N187" i="1"/>
  <c r="C221" i="1"/>
  <c r="K231" i="1"/>
  <c r="G269" i="1"/>
  <c r="M270" i="1"/>
  <c r="M269" i="1" s="1"/>
  <c r="O67" i="1"/>
  <c r="J187" i="1"/>
  <c r="G187" i="1"/>
  <c r="C245" i="1"/>
  <c r="C253" i="1"/>
  <c r="C255" i="1"/>
  <c r="M53" i="1"/>
  <c r="C64" i="1"/>
  <c r="C167" i="1"/>
  <c r="C209" i="1"/>
  <c r="C211" i="1"/>
  <c r="G231" i="1"/>
  <c r="J259" i="1"/>
  <c r="J53" i="1"/>
  <c r="H195" i="1"/>
  <c r="H130" i="1"/>
  <c r="N130" i="1"/>
  <c r="L144" i="1"/>
  <c r="C185" i="1"/>
  <c r="C186" i="1"/>
  <c r="C201" i="1"/>
  <c r="C202" i="1"/>
  <c r="C215" i="1"/>
  <c r="C220" i="1"/>
  <c r="C244" i="1"/>
  <c r="K259" i="1"/>
  <c r="C263" i="1"/>
  <c r="L270" i="1"/>
  <c r="L269" i="1" s="1"/>
  <c r="K270" i="1"/>
  <c r="K269" i="1" s="1"/>
  <c r="C274" i="1"/>
  <c r="C295" i="1"/>
  <c r="L290" i="1"/>
  <c r="L288" i="1" s="1"/>
  <c r="O77" i="1"/>
  <c r="N83" i="1"/>
  <c r="C91" i="1"/>
  <c r="F166" i="1"/>
  <c r="C169" i="1"/>
  <c r="C171" i="1"/>
  <c r="I175" i="1"/>
  <c r="O187" i="1"/>
  <c r="J204" i="1"/>
  <c r="J195" i="1" s="1"/>
  <c r="C208" i="1"/>
  <c r="C223" i="1"/>
  <c r="L246" i="1"/>
  <c r="O260" i="1"/>
  <c r="L264" i="1"/>
  <c r="L259" i="1" s="1"/>
  <c r="C271" i="1"/>
  <c r="M289" i="1"/>
  <c r="M288" i="1" s="1"/>
  <c r="L27" i="1"/>
  <c r="C27" i="1" s="1"/>
  <c r="J26" i="1"/>
  <c r="J20" i="1" s="1"/>
  <c r="C60" i="1"/>
  <c r="C62" i="1"/>
  <c r="C63" i="1"/>
  <c r="C79" i="1"/>
  <c r="D76" i="1"/>
  <c r="N76" i="1"/>
  <c r="C85" i="1"/>
  <c r="C87" i="1"/>
  <c r="E130" i="1"/>
  <c r="J130" i="1"/>
  <c r="K26" i="1"/>
  <c r="I58" i="1"/>
  <c r="I54" i="1" s="1"/>
  <c r="C73" i="1"/>
  <c r="K76" i="1"/>
  <c r="J76" i="1"/>
  <c r="C107" i="1"/>
  <c r="C120" i="1"/>
  <c r="D130" i="1"/>
  <c r="C155" i="1"/>
  <c r="N173" i="1"/>
  <c r="H173" i="1"/>
  <c r="K187" i="1"/>
  <c r="E187" i="1"/>
  <c r="C193" i="1"/>
  <c r="C197" i="1"/>
  <c r="C237" i="1"/>
  <c r="C249" i="1"/>
  <c r="C257" i="1"/>
  <c r="C258" i="1"/>
  <c r="G259" i="1"/>
  <c r="C267" i="1"/>
  <c r="C34" i="1"/>
  <c r="L33" i="1"/>
  <c r="C33" i="1" s="1"/>
  <c r="O45" i="1"/>
  <c r="O20" i="1" s="1"/>
  <c r="C47" i="1"/>
  <c r="L31" i="1"/>
  <c r="C32" i="1"/>
  <c r="L36" i="1"/>
  <c r="C36" i="1" s="1"/>
  <c r="C38" i="1"/>
  <c r="C44" i="1"/>
  <c r="F43" i="1"/>
  <c r="C43" i="1" s="1"/>
  <c r="C105" i="1"/>
  <c r="D83" i="1"/>
  <c r="F112" i="1"/>
  <c r="F116" i="1"/>
  <c r="D288" i="1"/>
  <c r="J288" i="1"/>
  <c r="F41" i="1"/>
  <c r="C41" i="1" s="1"/>
  <c r="G54" i="1"/>
  <c r="G53" i="1" s="1"/>
  <c r="K54" i="1"/>
  <c r="K53" i="1" s="1"/>
  <c r="O58" i="1"/>
  <c r="L58" i="1"/>
  <c r="L54" i="1" s="1"/>
  <c r="C74" i="1"/>
  <c r="C100" i="1"/>
  <c r="C102" i="1"/>
  <c r="O103" i="1"/>
  <c r="L112" i="1"/>
  <c r="L116" i="1"/>
  <c r="C128" i="1"/>
  <c r="C133" i="1"/>
  <c r="C135" i="1"/>
  <c r="C139" i="1"/>
  <c r="F144" i="1"/>
  <c r="C148" i="1"/>
  <c r="I151" i="1"/>
  <c r="C157" i="1"/>
  <c r="C159" i="1"/>
  <c r="C163" i="1"/>
  <c r="E174" i="1"/>
  <c r="E173" i="1" s="1"/>
  <c r="O175" i="1"/>
  <c r="I179" i="1"/>
  <c r="G204" i="1"/>
  <c r="G195" i="1" s="1"/>
  <c r="L205" i="1"/>
  <c r="C214" i="1"/>
  <c r="M231" i="1"/>
  <c r="M230" i="1" s="1"/>
  <c r="E231" i="1"/>
  <c r="E230" i="1" s="1"/>
  <c r="L238" i="1"/>
  <c r="L231" i="1" s="1"/>
  <c r="N259" i="1"/>
  <c r="C268" i="1"/>
  <c r="C293" i="1"/>
  <c r="C296" i="1"/>
  <c r="C297" i="1"/>
  <c r="C291" i="1"/>
  <c r="K289" i="1"/>
  <c r="K288" i="1" s="1"/>
  <c r="C22" i="1"/>
  <c r="G20" i="1"/>
  <c r="H54" i="1"/>
  <c r="H53" i="1" s="1"/>
  <c r="C59" i="1"/>
  <c r="I67" i="1"/>
  <c r="L69" i="1"/>
  <c r="E76" i="1"/>
  <c r="F77" i="1"/>
  <c r="F76" i="1" s="1"/>
  <c r="O76" i="1"/>
  <c r="G83" i="1"/>
  <c r="C86" i="1"/>
  <c r="C97" i="1"/>
  <c r="C99" i="1"/>
  <c r="C106" i="1"/>
  <c r="H83" i="1"/>
  <c r="H75" i="1" s="1"/>
  <c r="I122" i="1"/>
  <c r="C126" i="1"/>
  <c r="L136" i="1"/>
  <c r="C143" i="1"/>
  <c r="C147" i="1"/>
  <c r="C150" i="1"/>
  <c r="O151" i="1"/>
  <c r="L160" i="1"/>
  <c r="C172" i="1"/>
  <c r="G173" i="1"/>
  <c r="K174" i="1"/>
  <c r="K173" i="1" s="1"/>
  <c r="C178" i="1"/>
  <c r="O179" i="1"/>
  <c r="F184" i="1"/>
  <c r="C184" i="1" s="1"/>
  <c r="D187" i="1"/>
  <c r="F188" i="1"/>
  <c r="F192" i="1"/>
  <c r="F191" i="1" s="1"/>
  <c r="C191" i="1" s="1"/>
  <c r="C200" i="1"/>
  <c r="C213" i="1"/>
  <c r="D204" i="1"/>
  <c r="D195" i="1" s="1"/>
  <c r="C225" i="1"/>
  <c r="D231" i="1"/>
  <c r="H231" i="1"/>
  <c r="N231" i="1"/>
  <c r="C256" i="1"/>
  <c r="F260" i="1"/>
  <c r="F259" i="1" s="1"/>
  <c r="C262" i="1"/>
  <c r="N269" i="1"/>
  <c r="F276" i="1"/>
  <c r="F270" i="1" s="1"/>
  <c r="C278" i="1"/>
  <c r="J231" i="1"/>
  <c r="C66" i="1"/>
  <c r="C72" i="1"/>
  <c r="J83" i="1"/>
  <c r="O95" i="1"/>
  <c r="I103" i="1"/>
  <c r="C109" i="1"/>
  <c r="C111" i="1"/>
  <c r="C115" i="1"/>
  <c r="C119" i="1"/>
  <c r="F136" i="1"/>
  <c r="C140" i="1"/>
  <c r="O141" i="1"/>
  <c r="F160" i="1"/>
  <c r="C164" i="1"/>
  <c r="L166" i="1"/>
  <c r="L165" i="1" s="1"/>
  <c r="L188" i="1"/>
  <c r="L187" i="1" s="1"/>
  <c r="K204" i="1"/>
  <c r="K195" i="1" s="1"/>
  <c r="C210" i="1"/>
  <c r="L216" i="1"/>
  <c r="C217" i="1"/>
  <c r="C219" i="1"/>
  <c r="C222" i="1"/>
  <c r="C229" i="1"/>
  <c r="C241" i="1"/>
  <c r="C243" i="1"/>
  <c r="C248" i="1"/>
  <c r="D259" i="1"/>
  <c r="H259" i="1"/>
  <c r="C266" i="1"/>
  <c r="O264" i="1"/>
  <c r="C292" i="1"/>
  <c r="C55" i="1"/>
  <c r="E53" i="1"/>
  <c r="O289" i="1"/>
  <c r="O288" i="1" s="1"/>
  <c r="C31" i="1"/>
  <c r="O54" i="1"/>
  <c r="O53" i="1" s="1"/>
  <c r="I89" i="1"/>
  <c r="C93" i="1"/>
  <c r="C101" i="1"/>
  <c r="C152" i="1"/>
  <c r="F151" i="1"/>
  <c r="C180" i="1"/>
  <c r="F179" i="1"/>
  <c r="C61" i="1"/>
  <c r="L67" i="1"/>
  <c r="C129" i="1"/>
  <c r="L204" i="1"/>
  <c r="L195" i="1" s="1"/>
  <c r="I238" i="1"/>
  <c r="C239" i="1"/>
  <c r="C298" i="1"/>
  <c r="D20" i="1"/>
  <c r="H20" i="1"/>
  <c r="C65" i="1"/>
  <c r="C68" i="1"/>
  <c r="C71" i="1"/>
  <c r="I136" i="1"/>
  <c r="C137" i="1"/>
  <c r="I188" i="1"/>
  <c r="I187" i="1" s="1"/>
  <c r="C189" i="1"/>
  <c r="I246" i="1"/>
  <c r="C247" i="1"/>
  <c r="C250" i="1"/>
  <c r="F246" i="1"/>
  <c r="I272" i="1"/>
  <c r="C273" i="1"/>
  <c r="E289" i="1"/>
  <c r="E288" i="1" s="1"/>
  <c r="C56" i="1"/>
  <c r="I112" i="1"/>
  <c r="C113" i="1"/>
  <c r="I116" i="1"/>
  <c r="C117" i="1"/>
  <c r="I144" i="1"/>
  <c r="C145" i="1"/>
  <c r="C207" i="1"/>
  <c r="I205" i="1"/>
  <c r="K20" i="1"/>
  <c r="F21" i="1"/>
  <c r="F58" i="1"/>
  <c r="F69" i="1"/>
  <c r="C69" i="1" s="1"/>
  <c r="L76" i="1"/>
  <c r="C104" i="1"/>
  <c r="F103" i="1"/>
  <c r="C124" i="1"/>
  <c r="F122" i="1"/>
  <c r="I20" i="1"/>
  <c r="M20" i="1"/>
  <c r="C78" i="1"/>
  <c r="I80" i="1"/>
  <c r="I76" i="1" s="1"/>
  <c r="C81" i="1"/>
  <c r="F84" i="1"/>
  <c r="O84" i="1"/>
  <c r="I95" i="1"/>
  <c r="I160" i="1"/>
  <c r="C161" i="1"/>
  <c r="C176" i="1"/>
  <c r="F175" i="1"/>
  <c r="I198" i="1"/>
  <c r="C198" i="1" s="1"/>
  <c r="C199" i="1"/>
  <c r="I264" i="1"/>
  <c r="C264" i="1" s="1"/>
  <c r="C265" i="1"/>
  <c r="F89" i="1"/>
  <c r="C90" i="1"/>
  <c r="F165" i="1"/>
  <c r="C70" i="1"/>
  <c r="I84" i="1"/>
  <c r="C88" i="1"/>
  <c r="C92" i="1"/>
  <c r="C96" i="1"/>
  <c r="F95" i="1"/>
  <c r="L103" i="1"/>
  <c r="C108" i="1"/>
  <c r="O112" i="1"/>
  <c r="O116" i="1"/>
  <c r="G130" i="1"/>
  <c r="K130" i="1"/>
  <c r="C132" i="1"/>
  <c r="F131" i="1"/>
  <c r="O136" i="1"/>
  <c r="O144" i="1"/>
  <c r="L151" i="1"/>
  <c r="L130" i="1" s="1"/>
  <c r="C156" i="1"/>
  <c r="C168" i="1"/>
  <c r="J173" i="1"/>
  <c r="L175" i="1"/>
  <c r="L179" i="1"/>
  <c r="N195" i="1"/>
  <c r="F196" i="1"/>
  <c r="C206" i="1"/>
  <c r="F205" i="1"/>
  <c r="O205" i="1"/>
  <c r="C226" i="1"/>
  <c r="K230" i="1"/>
  <c r="C234" i="1"/>
  <c r="F233" i="1"/>
  <c r="C233" i="1" s="1"/>
  <c r="J230" i="1"/>
  <c r="O238" i="1"/>
  <c r="I260" i="1"/>
  <c r="C261" i="1"/>
  <c r="C82" i="1"/>
  <c r="L89" i="1"/>
  <c r="C94" i="1"/>
  <c r="C98" i="1"/>
  <c r="C110" i="1"/>
  <c r="C114" i="1"/>
  <c r="C118" i="1"/>
  <c r="C123" i="1"/>
  <c r="O122" i="1"/>
  <c r="M130" i="1"/>
  <c r="M75" i="1" s="1"/>
  <c r="C134" i="1"/>
  <c r="C138" i="1"/>
  <c r="F141" i="1"/>
  <c r="C141" i="1" s="1"/>
  <c r="C142" i="1"/>
  <c r="C146" i="1"/>
  <c r="C158" i="1"/>
  <c r="C162" i="1"/>
  <c r="I166" i="1"/>
  <c r="I165" i="1" s="1"/>
  <c r="C170" i="1"/>
  <c r="C190" i="1"/>
  <c r="C218" i="1"/>
  <c r="F216" i="1"/>
  <c r="C242" i="1"/>
  <c r="C254" i="1"/>
  <c r="F252" i="1"/>
  <c r="C284" i="1"/>
  <c r="E204" i="1"/>
  <c r="E195" i="1" s="1"/>
  <c r="C212" i="1"/>
  <c r="O216" i="1"/>
  <c r="C224" i="1"/>
  <c r="F227" i="1"/>
  <c r="C227" i="1" s="1"/>
  <c r="C228" i="1"/>
  <c r="F235" i="1"/>
  <c r="C235" i="1" s="1"/>
  <c r="C236" i="1"/>
  <c r="C240" i="1"/>
  <c r="O252" i="1"/>
  <c r="O251" i="1" s="1"/>
  <c r="O276" i="1"/>
  <c r="O270" i="1" s="1"/>
  <c r="O269" i="1" s="1"/>
  <c r="C282" i="1"/>
  <c r="F281" i="1"/>
  <c r="C281" i="1" s="1"/>
  <c r="C285" i="1"/>
  <c r="I283" i="1"/>
  <c r="O196" i="1"/>
  <c r="M204" i="1"/>
  <c r="M195" i="1" s="1"/>
  <c r="I216" i="1"/>
  <c r="C232" i="1"/>
  <c r="I252" i="1"/>
  <c r="I251" i="1" s="1"/>
  <c r="I276" i="1"/>
  <c r="C277" i="1"/>
  <c r="C294" i="1"/>
  <c r="F290" i="1"/>
  <c r="C290" i="1" s="1"/>
  <c r="D75" i="1" l="1"/>
  <c r="D52" i="1" s="1"/>
  <c r="I174" i="1"/>
  <c r="I173" i="1" s="1"/>
  <c r="E75" i="1"/>
  <c r="M52" i="1"/>
  <c r="O174" i="1"/>
  <c r="O173" i="1" s="1"/>
  <c r="I53" i="1"/>
  <c r="J194" i="1"/>
  <c r="M194" i="1"/>
  <c r="G75" i="1"/>
  <c r="C58" i="1"/>
  <c r="C77" i="1"/>
  <c r="G230" i="1"/>
  <c r="N75" i="1"/>
  <c r="N52" i="1" s="1"/>
  <c r="L230" i="1"/>
  <c r="L194" i="1" s="1"/>
  <c r="E286" i="1"/>
  <c r="I130" i="1"/>
  <c r="G194" i="1"/>
  <c r="C112" i="1"/>
  <c r="N230" i="1"/>
  <c r="N286" i="1" s="1"/>
  <c r="C188" i="1"/>
  <c r="C192" i="1"/>
  <c r="E194" i="1"/>
  <c r="C260" i="1"/>
  <c r="C144" i="1"/>
  <c r="K75" i="1"/>
  <c r="K52" i="1" s="1"/>
  <c r="F67" i="1"/>
  <c r="C67" i="1" s="1"/>
  <c r="C160" i="1"/>
  <c r="O259" i="1"/>
  <c r="J75" i="1"/>
  <c r="H52" i="1"/>
  <c r="M51" i="1"/>
  <c r="L83" i="1"/>
  <c r="L75" i="1" s="1"/>
  <c r="J52" i="1"/>
  <c r="J51" i="1" s="1"/>
  <c r="J287" i="1" s="1"/>
  <c r="C116" i="1"/>
  <c r="C246" i="1"/>
  <c r="C136" i="1"/>
  <c r="C45" i="1"/>
  <c r="C179" i="1"/>
  <c r="H230" i="1"/>
  <c r="C238" i="1"/>
  <c r="K194" i="1"/>
  <c r="K51" i="1" s="1"/>
  <c r="C122" i="1"/>
  <c r="D230" i="1"/>
  <c r="D286" i="1" s="1"/>
  <c r="M286" i="1"/>
  <c r="J286" i="1"/>
  <c r="O83" i="1"/>
  <c r="I270" i="1"/>
  <c r="I269" i="1" s="1"/>
  <c r="I231" i="1"/>
  <c r="L26" i="1"/>
  <c r="L20" i="1" s="1"/>
  <c r="E52" i="1"/>
  <c r="E51" i="1" s="1"/>
  <c r="M50" i="1"/>
  <c r="M287" i="1"/>
  <c r="J50" i="1"/>
  <c r="G52" i="1"/>
  <c r="G286" i="1"/>
  <c r="C270" i="1"/>
  <c r="F269" i="1"/>
  <c r="O231" i="1"/>
  <c r="C276" i="1"/>
  <c r="O130" i="1"/>
  <c r="L53" i="1"/>
  <c r="C283" i="1"/>
  <c r="I196" i="1"/>
  <c r="F251" i="1"/>
  <c r="C251" i="1" s="1"/>
  <c r="C252" i="1"/>
  <c r="C216" i="1"/>
  <c r="I259" i="1"/>
  <c r="C259" i="1" s="1"/>
  <c r="O204" i="1"/>
  <c r="O195" i="1" s="1"/>
  <c r="L174" i="1"/>
  <c r="L173" i="1" s="1"/>
  <c r="C131" i="1"/>
  <c r="F130" i="1"/>
  <c r="C95" i="1"/>
  <c r="I83" i="1"/>
  <c r="I75" i="1" s="1"/>
  <c r="C166" i="1"/>
  <c r="C89" i="1"/>
  <c r="F83" i="1"/>
  <c r="C84" i="1"/>
  <c r="I204" i="1"/>
  <c r="I289" i="1"/>
  <c r="I288" i="1" s="1"/>
  <c r="C80" i="1"/>
  <c r="C151" i="1"/>
  <c r="C76" i="1"/>
  <c r="F289" i="1"/>
  <c r="F20" i="1"/>
  <c r="C21" i="1"/>
  <c r="C272" i="1"/>
  <c r="F231" i="1"/>
  <c r="C205" i="1"/>
  <c r="F204" i="1"/>
  <c r="N194" i="1"/>
  <c r="N51" i="1" s="1"/>
  <c r="C165" i="1"/>
  <c r="C175" i="1"/>
  <c r="F174" i="1"/>
  <c r="C103" i="1"/>
  <c r="F187" i="1"/>
  <c r="C187" i="1" s="1"/>
  <c r="F54" i="1"/>
  <c r="O230" i="1" l="1"/>
  <c r="G51" i="1"/>
  <c r="O194" i="1"/>
  <c r="C26" i="1"/>
  <c r="C20" i="1"/>
  <c r="I52" i="1"/>
  <c r="O75" i="1"/>
  <c r="O286" i="1" s="1"/>
  <c r="C130" i="1"/>
  <c r="I195" i="1"/>
  <c r="C204" i="1"/>
  <c r="K286" i="1"/>
  <c r="K50" i="1"/>
  <c r="K287" i="1"/>
  <c r="H194" i="1"/>
  <c r="H51" i="1" s="1"/>
  <c r="H286" i="1"/>
  <c r="L286" i="1"/>
  <c r="F195" i="1"/>
  <c r="D194" i="1"/>
  <c r="D51" i="1" s="1"/>
  <c r="F53" i="1"/>
  <c r="C54" i="1"/>
  <c r="F75" i="1"/>
  <c r="C83" i="1"/>
  <c r="O52" i="1"/>
  <c r="O51" i="1" s="1"/>
  <c r="L52" i="1"/>
  <c r="L51" i="1" s="1"/>
  <c r="C269" i="1"/>
  <c r="I230" i="1"/>
  <c r="N50" i="1"/>
  <c r="N287" i="1"/>
  <c r="F230" i="1"/>
  <c r="F194" i="1" s="1"/>
  <c r="C231" i="1"/>
  <c r="C289" i="1"/>
  <c r="F288" i="1"/>
  <c r="C288" i="1" s="1"/>
  <c r="G287" i="1"/>
  <c r="G50" i="1"/>
  <c r="F173" i="1"/>
  <c r="C173" i="1" s="1"/>
  <c r="C174" i="1"/>
  <c r="E287" i="1"/>
  <c r="E50" i="1"/>
  <c r="C196" i="1"/>
  <c r="C75" i="1" l="1"/>
  <c r="C195" i="1"/>
  <c r="I194" i="1"/>
  <c r="I51" i="1" s="1"/>
  <c r="I287" i="1" s="1"/>
  <c r="I286" i="1"/>
  <c r="H50" i="1"/>
  <c r="H287" i="1"/>
  <c r="D287" i="1"/>
  <c r="D50" i="1"/>
  <c r="O50" i="1"/>
  <c r="O287" i="1"/>
  <c r="C230" i="1"/>
  <c r="F286" i="1"/>
  <c r="F52" i="1"/>
  <c r="C53" i="1"/>
  <c r="L50" i="1"/>
  <c r="L287" i="1"/>
  <c r="I50" i="1" l="1"/>
  <c r="C286" i="1"/>
  <c r="C194" i="1"/>
  <c r="C52" i="1"/>
  <c r="F51" i="1"/>
  <c r="F287" i="1" l="1"/>
  <c r="C287" i="1" s="1"/>
  <c r="C51" i="1"/>
  <c r="F50" i="1"/>
  <c r="C50" i="1" s="1"/>
</calcChain>
</file>

<file path=xl/sharedStrings.xml><?xml version="1.0" encoding="utf-8"?>
<sst xmlns="http://schemas.openxmlformats.org/spreadsheetml/2006/main" count="17118" uniqueCount="906">
  <si>
    <t>Tāme Nr.09.16.1.</t>
  </si>
  <si>
    <t>IEŅĒMUMU UN IZDEVUMU TĀME 2018.GADAM</t>
  </si>
  <si>
    <t>Budžeta finansēta institūcija</t>
  </si>
  <si>
    <t>Jūrmalas pirmsskolas izglītības iestāde "Lācitis"</t>
  </si>
  <si>
    <t>Reģistrācijas Nr.</t>
  </si>
  <si>
    <t>90009249259</t>
  </si>
  <si>
    <t>Adrese</t>
  </si>
  <si>
    <t>Tērbatas iela 42, Jūrmala, LV-2016</t>
  </si>
  <si>
    <t>Funkcionālās klasifikācijas kods</t>
  </si>
  <si>
    <t>09.100</t>
  </si>
  <si>
    <t>Programma</t>
  </si>
  <si>
    <t>Iestādes uzturēšana un pirmsskolas izglītības nodrošināšana</t>
  </si>
  <si>
    <t>Konta Nr.</t>
  </si>
  <si>
    <t>pamatbudžetam</t>
  </si>
  <si>
    <t>LV37PARX0002484572071</t>
  </si>
  <si>
    <t>Valsts budžeta transfertiem</t>
  </si>
  <si>
    <t>LV37PARX0002484573041</t>
  </si>
  <si>
    <t>projektiem</t>
  </si>
  <si>
    <t>maksas pakalpojumiem</t>
  </si>
  <si>
    <t>LV14PARX0002484577044</t>
  </si>
  <si>
    <t>ziedojumiem, dāvinājumiem</t>
  </si>
  <si>
    <t>Budžeta klasifikācijas                                                         kods</t>
  </si>
  <si>
    <t>Rādītāju nosaukumi</t>
  </si>
  <si>
    <t>Izdevumu tāme 2018.gadam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</si>
  <si>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</si>
  <si>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</si>
  <si>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</si>
  <si>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</si>
  <si>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</si>
  <si>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</si>
  <si>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</si>
  <si>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</si>
  <si>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</si>
  <si>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</si>
  <si>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</si>
  <si>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</si>
  <si>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</si>
  <si>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</si>
  <si>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</si>
  <si>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</si>
  <si>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</si>
  <si>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</si>
  <si>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</si>
  <si>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</si>
  <si>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</si>
  <si>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</si>
  <si>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</si>
  <si>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</si>
  <si>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</si>
  <si>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</si>
  <si>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</si>
  <si>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</si>
  <si>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</si>
  <si>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</si>
  <si>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</si>
  <si>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</si>
  <si>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</si>
  <si>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</si>
  <si>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</si>
  <si>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</si>
  <si>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</si>
  <si>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</si>
  <si>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</si>
  <si>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</si>
  <si>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</si>
  <si>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</si>
  <si>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</si>
  <si>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</si>
  <si>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</si>
  <si>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</si>
  <si>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</si>
  <si>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</si>
  <si>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</si>
  <si>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</si>
  <si>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</si>
  <si>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</si>
  <si>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</si>
  <si>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</si>
  <si>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</si>
  <si>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</si>
  <si>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</si>
  <si>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</si>
  <si>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</si>
  <si>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</si>
  <si>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</si>
  <si>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</si>
  <si>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Ekonomija kodā 1149 izveidojās tādēļ, ka 2018.gadam ieplānota līdzekļu summa piemaksām par darba kvalitātes 3.pakāpi 5 darbiniekiem pa 40.50 EUR/mēnesī darbiniekam, kas mēnesī sastādīja 202.50 EUR, bet saskaņā ar 01.09.2018 tarifikācija tika veiktas izmaņas un līdzekļi minēto piemaksu izmaksai nepieciešami tikai vienai darbiniecei 40.50 EUR/mēn. Līdz ar to ekonomija sastāda 202.50 -40.50=162 EUR/mēn sākot no 2018.g. septembra mēneša. Kā arī ekonomiju veido tas fakts, ka piešķirto līdzekļu summā uz 2018.gadu tika iekļauta arī summa atvaļinājuma naudas izmaksai, aprēķinot vidējo izpeļņu, kas faktiski tiek izmaksāta no koda 1119.</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</si>
  <si>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</si>
  <si>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</si>
  <si>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</si>
  <si>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</si>
  <si>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</si>
  <si>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</si>
  <si>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Uzturdevas kompensācija</t>
  </si>
  <si>
    <t>Darba devēja izdevumi veselības, dzīvības un nelaimes gadījumu apdrošināšanai</t>
  </si>
  <si>
    <t xml:space="preserve">Veidojas līdzekļu ekonomija EKK 1227. Plānojot 2018. gada budžetu apdrošināšana bija aprēķināta uz 56 cilvēkiem ( 56*213.43= 11953), bet faktiski vidēji par 2018. gadu apdrošināti bija 54 (54*213.43= 427.78) cilvēki. </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</si>
  <si>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</si>
  <si>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</si>
  <si>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</si>
  <si>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</si>
  <si>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</si>
  <si>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</si>
  <si>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</si>
  <si>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</si>
  <si>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</si>
  <si>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</si>
  <si>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</si>
  <si>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</si>
  <si>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</si>
  <si>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</si>
  <si>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</si>
  <si>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Naudas līdzekļi ir nepieciešami elektroenerģijas rēķinu apmaksai. Tā kā 2018.g. novembrī nav pārāk auksts, tiek prognozēts kā rēķins par siltumenerģiju nepārsniegs 2884.50 EUR. Izskatot 2017. gada novembra  rēķinu par siltumenerģiju tās sastādīja 2440.23 EUR</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</si>
  <si>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</si>
  <si>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</si>
  <si>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</si>
  <si>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</si>
  <si>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</si>
  <si>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</si>
  <si>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</si>
  <si>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</si>
  <si>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</si>
  <si>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</si>
  <si>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</si>
  <si>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</si>
  <si>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</si>
  <si>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</si>
  <si>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</si>
  <si>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</si>
  <si>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</si>
  <si>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</si>
  <si>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</si>
  <si>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</si>
  <si>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</si>
  <si>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</si>
  <si>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</si>
  <si>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</si>
  <si>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</si>
  <si>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</si>
  <si>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</si>
  <si>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</si>
  <si>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</si>
  <si>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</si>
  <si>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</si>
  <si>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</si>
  <si>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</si>
  <si>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</si>
  <si>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</si>
  <si>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</si>
  <si>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</si>
  <si>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saņemtajiem finanšu pakalpojumiem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</si>
  <si>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</si>
  <si>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</si>
  <si>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</si>
  <si>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</si>
  <si>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</si>
  <si>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</si>
  <si>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</si>
  <si>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</si>
  <si>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</si>
  <si>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</si>
  <si>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</si>
  <si>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</si>
  <si>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</si>
  <si>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</si>
  <si>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</si>
  <si>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</si>
  <si>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</si>
  <si>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</si>
  <si>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</si>
  <si>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</si>
  <si>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</si>
  <si>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</si>
  <si>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</si>
  <si>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</si>
  <si>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</si>
  <si>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</si>
  <si>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</si>
  <si>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</si>
  <si>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</si>
  <si>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</si>
  <si>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</si>
  <si>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</si>
  <si>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</si>
  <si>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</si>
  <si>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</si>
  <si>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</si>
  <si>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</si>
  <si>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</si>
  <si>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</si>
  <si>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</si>
  <si>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</si>
  <si>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</si>
  <si>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</si>
  <si>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</si>
  <si>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</si>
  <si>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</si>
  <si>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</si>
  <si>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</si>
  <si>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</si>
  <si>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</si>
  <si>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</si>
  <si>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</si>
  <si>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</si>
  <si>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</si>
  <si>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</si>
  <si>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</si>
  <si>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</si>
  <si>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</si>
  <si>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</si>
  <si>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</si>
  <si>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</si>
  <si>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</si>
  <si>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</si>
  <si>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</si>
  <si>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</si>
  <si>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</si>
  <si>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</si>
  <si>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</si>
  <si>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</si>
  <si>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</si>
  <si>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</si>
  <si>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</si>
  <si>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</si>
  <si>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</si>
  <si>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</si>
  <si>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</si>
  <si>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</si>
  <si>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</si>
  <si>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</si>
  <si>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</si>
  <si>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</si>
  <si>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</si>
  <si>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</si>
  <si>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</si>
  <si>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</si>
  <si>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</si>
  <si>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</si>
  <si>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</si>
  <si>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</si>
  <si>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</si>
  <si>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</si>
  <si>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</si>
  <si>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</si>
  <si>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</si>
  <si>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</si>
  <si>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</si>
  <si>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</si>
  <si>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</si>
  <si>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</si>
  <si>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</si>
  <si>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</si>
  <si>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</si>
  <si>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</si>
  <si>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</si>
  <si>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</si>
  <si>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</si>
  <si>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</si>
  <si>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</si>
  <si>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</si>
  <si>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</si>
  <si>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</si>
  <si>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</si>
  <si>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</si>
  <si>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</si>
  <si>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</si>
  <si>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</si>
  <si>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</si>
  <si>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</si>
  <si>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</si>
  <si>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</si>
  <si>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</si>
  <si>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</si>
  <si>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</si>
  <si>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</si>
  <si>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</si>
  <si>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vienreizējie pabalsti natūrā ārkārtas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</si>
  <si>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</si>
  <si>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</si>
  <si>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</si>
  <si>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</si>
  <si>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</si>
  <si>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</si>
  <si>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</si>
  <si>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</si>
  <si>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</si>
  <si>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</si>
  <si>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</si>
  <si>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</si>
  <si>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</si>
  <si>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</si>
  <si>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</si>
  <si>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</si>
  <si>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</si>
  <si>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</si>
  <si>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</si>
  <si>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</si>
  <si>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</si>
  <si>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</si>
  <si>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</si>
  <si>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</si>
  <si>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</si>
  <si>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</si>
  <si>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</si>
  <si>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</si>
  <si>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</si>
  <si>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</si>
  <si>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</si>
  <si>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</si>
  <si>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</si>
  <si>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</si>
  <si>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</si>
  <si>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</si>
  <si>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</si>
  <si>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</si>
  <si>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</si>
  <si>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</si>
  <si>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</si>
  <si>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</si>
  <si>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</si>
  <si>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</si>
  <si>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</si>
  <si>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</si>
  <si>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</si>
  <si>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</si>
  <si>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</si>
  <si>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</si>
  <si>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</si>
  <si>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</si>
  <si>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</si>
  <si>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</si>
  <si>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</si>
  <si>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</si>
  <si>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EKK kodā 1147 trūkst līdzekļu, jo piešķirtie līdzekļi 2018.gadam 3822 EUR apmērā tika izmantoti darba samaksas par aizvietošanu izmaksai par 2017.g. decembri 258.87 EUR apmērā 2018.g.janvārī un darba samaksas par aizvietošanu izmaksai par 2018.g. janvārī-oktobrī- 3397.31 EUR, kopsummā 3656.18 EUR, atlikums uz 24.11.2018 ir 165.82EUR. Aizvietošanai par novembrī apmēram ir nepieciešami vēl 500.00 EUR</t>
  </si>
  <si>
    <t>Papildus naudas līdzekļi ir nepieciešami atkritumu rēķinu apmaksai.Ar 01.03.2018. SIA Clean R atkritumu izvešanas apmaksa tiek aprēķināta pēc svara, līdz ar to  pietrūkst  naudas līdzekļi.</t>
  </si>
  <si>
    <t>Līdzekļu ekonomija veidojas no izdevumiem par ūdeni un kanalizāciju. Iestāde ir iegādājusies papildus šajā gadā divas trauku mazgājamās mašīnas,kas samazināja ūdens patēriņu.</t>
  </si>
  <si>
    <t>Papildus naudas līdzekļi ir nepieciešami elektroenerģijas rēķinu apmaksai.Šajā gadā ir palielinājies bērnu ikdienas apmeklējums.Vidēji no 150 - 180 bērniem.Iestādē izmantojam grupu telpās bakterocīdās lampas,kas nostiprina bērnu imunitāti.Līdz ar to bērni slimo mazāk.Salīdzinot 2017. gadu  ar 2018. gadu tika konstatēts, ka 2018.g. rēķini par elektroenerģiju ir lielāki. 2017.g par 9 mēn. tika samaksāts 7042.93, bet 2018. gadā par 9.mēn samaksāts 8129.88 Eur. 2018. gadā jūlijā PII Lācītis telpas notika remontdarbi, līdz ar to jūlijā mēnesi bija (salīdzinoši) liels rēķins.</t>
  </si>
  <si>
    <t>Veidojas ekonomija no ugunsdzēšamo aparātu apkopes. Firma SIA „Grenade&amp;Serviss kļūdas pēc divas reizes atsūtīja rēķinu par viena pakalpojuma veikšanu.Savu kļūdu ir atzinusi un līdzekļi jau ir atgriezti iestādes budžetā.</t>
  </si>
  <si>
    <t>Tāme Nr.09.13.1</t>
  </si>
  <si>
    <t>Jūrmalas pirmsskolas izglītības iestāde "Austras koks"</t>
  </si>
  <si>
    <t>90009249140</t>
  </si>
  <si>
    <t>Tukuma iela 9, Jūrmala, LV-2012</t>
  </si>
  <si>
    <t>LV91PARX0002484572069</t>
  </si>
  <si>
    <t>LV91PARX0002484573039</t>
  </si>
  <si>
    <t>LV68PARX0002484577042</t>
  </si>
  <si>
    <t>Papildus naudas līdzekļi ir nepieciešami svētku dienu apmaksai. Plānojot 2018.g. budžetu netika ieplānots 24. septembris kā svētku diena. Aprēķins: 17. svētku dienas - 475/166.33h= 2.8558 EUR*408(17 sv.d. *24h)= 1165.17 EUR. EKK 1142 piešķirts 1093.00 EUR, pietrūkst 1165.17-1093.00= 72.16 EUR</t>
  </si>
  <si>
    <r>
      <t xml:space="preserve">Papildus naudas līdzekļi ir nepieciešami atvaļinājuma pabalsta izmaksai  pirmskolas skolotājai 710*45% = 319.50 .  Papildus naudas līdzekļi ir nepieciešami slimības naudas apmaksai apmēram līdz gada beigām </t>
    </r>
    <r>
      <rPr>
        <b/>
        <sz val="9"/>
        <rFont val="Times New Roman"/>
        <family val="1"/>
        <charset val="186"/>
      </rPr>
      <t>180 EUR</t>
    </r>
    <r>
      <rPr>
        <sz val="9"/>
        <rFont val="Times New Roman"/>
        <family val="1"/>
        <charset val="186"/>
      </rPr>
      <t xml:space="preserve">, jo par 10 mēnešiem slimības naudai tika iztērēts 3213.83 EUR ieplānoto līdzekļu gadam 2500 EUR apmērā  vietā, t.i. par 713.83 EUR vairāk, kaut ieplānoti līdzekļi atvaļinājuma pabalstam (pieprasīta 7716 EUR apmērā) netika izterēti pilnībā, bet tikai 6947.87 EUR, no kā izveidojusies ekonomija tika novirzīta slimības naudas izmaksai . </t>
    </r>
  </si>
  <si>
    <t xml:space="preserve">Veidojas līdzekļu ekonomija no apdrošināšanas. Plānojot 2018.g. budžetu bija rēķināta apdrošināšana  uz 29 personām. Bet izvērtējot situāciju tika konstatēts kā janvāra piestadītāja rēķina ir 28 personas. </t>
  </si>
  <si>
    <t>Papildus naudas līdzekļi ir nepieciešami sadzīves atkritumu rēķinu samaksai. Oktobra rēķins par atkritumu izvešanu bija neparedzēti liels, skaidroju ar to, ka oktobrī bija piecas pirmdienas, citos mēnešos četras.</t>
  </si>
  <si>
    <t>Papildus naudas līdzekļi ir nepieciešami saldētavas remontam. 21.11.2018 izgāja no ierindas vienīgā saldētava, kas atrodas iestādes virtuve. Tika izsaukts meistars un veica remontu par 113.00 Eur. Līdzekļu atlikums EKK 2243 65.63 EUR</t>
  </si>
  <si>
    <t>Veidojas finanšu līdzekļu ekonomija, sakarā ar darbinieku ilgstošu slimošanu ( darba nespēja B).</t>
  </si>
  <si>
    <t>Tāme Nr.09.1.12.</t>
  </si>
  <si>
    <t>Jūrmalas pilsētas dome</t>
  </si>
  <si>
    <t>90000056357</t>
  </si>
  <si>
    <t>Jūrmala, Jomas iela 1/5, LV-2015</t>
  </si>
  <si>
    <t>09.210.</t>
  </si>
  <si>
    <t>Projekts ''Karjeras atbalsts vispārējās un profesionālās izglītības iestādēs''</t>
  </si>
  <si>
    <t>LV23TREL9802008033000</t>
  </si>
  <si>
    <t>papildus līdzekļi saistībā ar Slokas pamatskolas iekļaušanu projektā</t>
  </si>
  <si>
    <t>Tāme Nr.06.3.1.</t>
  </si>
  <si>
    <t>Jūrmalas pilsētas pašvaldības iestāde "Jūrmalas kapi"</t>
  </si>
  <si>
    <t>90010691331</t>
  </si>
  <si>
    <t>E. Veidenbauma iela 1, Jūrmala</t>
  </si>
  <si>
    <t>06.600</t>
  </si>
  <si>
    <t>Kapsētu teritoriju apsaimniekošana</t>
  </si>
  <si>
    <t>LV06PARX0002484572144</t>
  </si>
  <si>
    <t>LV08PARX0002484577055</t>
  </si>
  <si>
    <t>Veidojas finanšu līdzekļu ekonomija, sakarā ar darbinieku ilgstošu slimošanu.</t>
  </si>
  <si>
    <t>Nepieciešamie papildus līdzekļi sakarā ar atvaļinājuma pabalsta izmaksāšanu darbiniekam, līdzekļu trūkums ir izveidojies neplānoti izmaksātas slimības naudas.</t>
  </si>
  <si>
    <t>Tāme Nr.09.20.1.</t>
  </si>
  <si>
    <t>Jūrmalas pirmsskolas izglītības iestāde "Podziņa"</t>
  </si>
  <si>
    <t>90009563202</t>
  </si>
  <si>
    <t>Lībiešu iela 21, Jūrmala, LV-2016</t>
  </si>
  <si>
    <t>LV31PARX0002484572082</t>
  </si>
  <si>
    <t>LV15PARX0002484573049</t>
  </si>
  <si>
    <t>LV89PARX0002484577052</t>
  </si>
  <si>
    <t>Līdzekļu ekonomija veidojas piemaksas par darbu īpašos apstākļos :ikgadējo atvaļinājumu rezultātā, attiecīgā piemaksa tiek ietverta vidējās izpeļņas aprēķinā un attiecīgi atvaļinājuma daļā izmaksāta no atbilstošā ekonomiskā klasifikācijas koda (1119).  Samaksai par darbu īpašos apstākļos 2018.g. novembrim un decembrim ir nepieciešams izmaksāt 1694.06</t>
  </si>
  <si>
    <t>Papildus naudas līdzekļi ir nepieciešami slimības naudas apmaksai pedagogiem, apmēram līdz gada beigām 300 EUR, jo par 10 mēn. slimības nauda tika iztērēts 1097.78 EUR. 300 Eur apmēra 2 pedagogiem tiks apmaksāta slimības lapa A.</t>
  </si>
  <si>
    <t>Tāme Nr.09.25.1.</t>
  </si>
  <si>
    <t>Sākumskola "Ābelīte"</t>
  </si>
  <si>
    <t>90009251361</t>
  </si>
  <si>
    <t>Plūdu iela 4a, Jūrmala. LV-2015</t>
  </si>
  <si>
    <t>09.210</t>
  </si>
  <si>
    <t>Iestāžu uzturēšana un vispārējās izglītības nodrošināšana</t>
  </si>
  <si>
    <t>LV69PARX0002484572077</t>
  </si>
  <si>
    <t>LV69PARX0002484573047</t>
  </si>
  <si>
    <t>LV46PARX0002484577050</t>
  </si>
  <si>
    <t>Samazinājums mērķdotācijas finansējumā</t>
  </si>
  <si>
    <t>Tāme Nr.09.27.3</t>
  </si>
  <si>
    <t>Slokas pamatskola</t>
  </si>
  <si>
    <t>90000051612</t>
  </si>
  <si>
    <t>Skolas iela 3, Jūrmala</t>
  </si>
  <si>
    <t xml:space="preserve">Projekts "Karjeras atbalsts vispārējās un profesionālās izglītības iestādēs" </t>
  </si>
  <si>
    <t>LV80TREL981304800200B</t>
  </si>
  <si>
    <t>Tāme Nr. 03.3.1.</t>
  </si>
  <si>
    <t>Jūrmalas pilsētas pašvaldības policija</t>
  </si>
  <si>
    <t>90000056554</t>
  </si>
  <si>
    <t>Dubultu prospekts 2, Jūrmala</t>
  </si>
  <si>
    <t>03.110.</t>
  </si>
  <si>
    <t>Iestādes uzturēšana un sabiedriskās kārtības nodrošināšana</t>
  </si>
  <si>
    <t>LV30PARX0002484572003</t>
  </si>
  <si>
    <t>LV54PARX0002484577003</t>
  </si>
  <si>
    <t>Ietaupījums saistībā ar darbnespējas A lapu apmaksām darbiniekiem.</t>
  </si>
  <si>
    <t xml:space="preserve"> </t>
  </si>
  <si>
    <t>Nepieciešams finansējums  pabalsta izmaksai darbiniekam sakarā ar tuvinieka nāvi.</t>
  </si>
  <si>
    <t>Tāme Nr.09.6.1.</t>
  </si>
  <si>
    <t>Jūrmalas pilsētas Kauguru vidusskola</t>
  </si>
  <si>
    <t>90000051519</t>
  </si>
  <si>
    <t>Raiņa 118</t>
  </si>
  <si>
    <t>Iestādes uzturēšana un vispārējās izglītības nodrošināšana</t>
  </si>
  <si>
    <t>LV46PARX0002484572006</t>
  </si>
  <si>
    <t>LV12PARX0002484573006</t>
  </si>
  <si>
    <t>LV70PARX0002484577006</t>
  </si>
  <si>
    <r>
      <t>4050,-</t>
    </r>
    <r>
      <rPr>
        <sz val="9"/>
        <rFont val="Calibri"/>
        <family val="2"/>
        <charset val="186"/>
      </rPr>
      <t>€</t>
    </r>
    <r>
      <rPr>
        <sz val="9"/>
        <rFont val="Times New Roman"/>
        <family val="1"/>
        <charset val="186"/>
      </rPr>
      <t xml:space="preserve"> ekonomija - 4 pedagogu ilgstošas slimības dēļ, 6 pedagogu slimības dēļ un 4 pedagogu bezalgas atvaļinājumu dēļ. Pamata un vispārējā vidējā izglītība.                                                                                                   400,-€ pedagogu darba nespējas lapu apmaksai. Pamata un vispārējā vidējā izglītība.                                                                                       250,-</t>
    </r>
    <r>
      <rPr>
        <sz val="9"/>
        <rFont val="Calibri"/>
        <family val="2"/>
        <charset val="186"/>
      </rPr>
      <t>€ p</t>
    </r>
    <r>
      <rPr>
        <sz val="9"/>
        <rFont val="Times New Roman"/>
        <family val="1"/>
        <charset val="186"/>
      </rPr>
      <t>edagogu darba nespējas lapu apmaksai. Bērnu apmācība no 5 gadu vecuma.</t>
    </r>
  </si>
  <si>
    <t>30 pedagogu piemaksu izmaksai par darba veikšanu aprobācijas projektā Nr.8.3.1.1./16/I/002 "Kompetenču pieeja mācību saturā". Pamata un vispārējā vidējā izglītība.</t>
  </si>
  <si>
    <r>
      <t>400,-€ pedagogu darba nespējas lapu apmaksai. Pamata un vispārējā vidējā izglītība.                                                                                      250,-</t>
    </r>
    <r>
      <rPr>
        <sz val="9"/>
        <rFont val="Calibri"/>
        <family val="2"/>
        <charset val="186"/>
      </rPr>
      <t>€ p</t>
    </r>
    <r>
      <rPr>
        <sz val="9"/>
        <rFont val="Times New Roman"/>
        <family val="1"/>
        <charset val="186"/>
      </rPr>
      <t>edagogu darba nespējas lapu apmaksai. Bērnu apmācība no 5 gadu vecuma.</t>
    </r>
  </si>
  <si>
    <t>Līdzekļu ekonomija, plānoto remontdarbu dēļ 60 izglītojamie pārgāja mācīties citās skolās.                                                                                   Sakarā ar dalību  aprobācijas projektā Nr.8.3.1.1./16/I/002 "Kompetenču pieeja mācību saturā" pilnvērtīga mācību procesa nodrošināšanai nepieciešamība iegādāties dažādu eksperimentu komplektus.</t>
  </si>
  <si>
    <t>Līdzekļu ekonomija, plānoto remontdarbu dēļ 60 izglītojamie pārgāja mācīties citās skolās un sakarā ar dalību  aprobācijas projektā Nr.8.3.1.1./16/I/002 "Kompetenču pieeja mācību saturā"  līdzekļu lietderīgākai izmantošanai.</t>
  </si>
  <si>
    <r>
      <t>Mācību procesa uzlabošanai un modernizēšanai 2 balsošanas pulšu komplektu x 1990.-</t>
    </r>
    <r>
      <rPr>
        <sz val="9"/>
        <rFont val="Calibri"/>
        <family val="2"/>
        <charset val="186"/>
      </rPr>
      <t>€</t>
    </r>
    <r>
      <rPr>
        <sz val="9"/>
        <rFont val="Times New Roman"/>
        <family val="1"/>
        <charset val="186"/>
      </rPr>
      <t xml:space="preserve"> = 3980.-€, eksperimentu komplektu grupu darbam "Elektrība" 2 gab.x 450.-€= 900.-€, demonstrējuma komplektu  "Dabas procesi" 4.-6.klasei 2 gab.x 424.-€= 848.-€, eksperimentu komplektu  "Anna un Leons eksperimentē ar ūdeni un gaismu" 2 gab.x 223.-€= 446.-€, eksperimentu komplektu  "Anna un Leons eksperimentē ar  gaismu un skaņu" 2 gab.x 215.-€= 430.-€, eksperimentu komplektu grupu darbam sākumskolā "Siltums" 2 gab.x 455.-€= 910.-€, eksperimentu komplektu sākumskolā grupu darbam "Magnēts" 2 gab.x 540.-€= 1080.-€  iegādei.</t>
    </r>
  </si>
  <si>
    <t>Tāme Nr.09.24.1.</t>
  </si>
  <si>
    <t>Jūrmalas sākumskola "Atvase"</t>
  </si>
  <si>
    <t>90001175873</t>
  </si>
  <si>
    <t>Raiņa 53,Jūrmala</t>
  </si>
  <si>
    <t>LV02PARX0002484572022</t>
  </si>
  <si>
    <t>LV65PARX0002484573022</t>
  </si>
  <si>
    <t>LV26PARX0002484577022</t>
  </si>
  <si>
    <t>Sociālais pedagogs  ( pēc bērna kopšanas atvaļinājuma) atsāka darbu ar 26.11.2018. Piemaksa par kvalitāti EUR 45 : 21 d.d.*5 d.d=11.0</t>
  </si>
  <si>
    <t>Tāme Nr. 10.3.6.</t>
  </si>
  <si>
    <t>Jūrmalas pilsētas pašvaldības iestāde "Jūrmalas veselības veicināšanas un sociālo pakalpojumu centrs"</t>
  </si>
  <si>
    <t>90010991438</t>
  </si>
  <si>
    <t>Strēlnieku prospekts 38</t>
  </si>
  <si>
    <t>10.200</t>
  </si>
  <si>
    <t>Mājas aprūpes un pavadoņa pakalpojumu nodrošināšana</t>
  </si>
  <si>
    <t>LV81PARX0002484572152</t>
  </si>
  <si>
    <t>LV09PARX0002484577037</t>
  </si>
  <si>
    <t>Finanšu līdzekļu ekonomija, nomainīt uz EKK 1227</t>
  </si>
  <si>
    <t>Nomainīts no EKK 1119 ekonomijas</t>
  </si>
  <si>
    <t>Tāme Nr.08.4.2.</t>
  </si>
  <si>
    <t>Jūrmalas Kultūras centrs</t>
  </si>
  <si>
    <t>900092296800</t>
  </si>
  <si>
    <t>Jomas ielā 35, Jūrmalā LV-2010</t>
  </si>
  <si>
    <t>08.620</t>
  </si>
  <si>
    <t>Pilsētas kultūras un atpūtas pasākumi</t>
  </si>
  <si>
    <t>LV59PARX0002484572063</t>
  </si>
  <si>
    <t>LV59PARX0002484573033</t>
  </si>
  <si>
    <t>LV20PARX0002484577033</t>
  </si>
  <si>
    <t>saskaņā ar 5a. Pielikumu no 07.12.2018.</t>
  </si>
  <si>
    <t>Tāme Nr.09.31.3.</t>
  </si>
  <si>
    <t>Vaivaru pamatskola</t>
  </si>
  <si>
    <t>90000783949</t>
  </si>
  <si>
    <t>Skautu iela 2, Jūrmala</t>
  </si>
  <si>
    <t xml:space="preserve">Projekts "Autisks bērns vispārizglītojošā klasē: skolas personāla iespējas pilnvērtība iekļaujoša mācību procesa veicināšanai" </t>
  </si>
  <si>
    <t>LV20TREL981305200200B</t>
  </si>
  <si>
    <t>Ekonomija kodā, jo Projekta vadītāja beidza darba attiecības ar 31.08.2018.</t>
  </si>
  <si>
    <t>Palielinājums kodā, jo projekta sanāksmē tika pārcelts brauciena datums no 2019.g.janvāra uz 2018.g.decembri</t>
  </si>
  <si>
    <t>Ekonomija kodā, jo iegādāti lētāks inventārs.</t>
  </si>
  <si>
    <t>Ekonomija kodā, jo iegādāti lētāki reprezentācijas materiāli un suvenīri, kā bija plānots gada sākumā.</t>
  </si>
  <si>
    <t>Ekonomija kodā, jo atsevišķus mācību līdzekļus iegādāsimies 2019.g.</t>
  </si>
  <si>
    <t>Izdevumi par datorprogrammām pārecelti uz 2019.gadu.</t>
  </si>
  <si>
    <t>Ekonomija kodā, jo planšetdatori iegādāti par (2gb.*EUR290.50) EUR 581.00</t>
  </si>
  <si>
    <r>
      <rPr>
        <b/>
        <sz val="9"/>
        <rFont val="Times New Roman"/>
        <family val="1"/>
        <charset val="186"/>
      </rPr>
      <t>24.pielikums</t>
    </r>
    <r>
      <rPr>
        <sz val="9"/>
        <rFont val="Times New Roman"/>
        <family val="1"/>
        <charset val="186"/>
      </rPr>
      <t xml:space="preserve"> Jūrmalas pilsētas domes</t>
    </r>
  </si>
  <si>
    <t>2017.gada 19.decembra saistošajiem noteikumiem Nr.39</t>
  </si>
  <si>
    <t>2018.gada budžeta atšifrējums pa programmām un budžeta veidiem</t>
  </si>
  <si>
    <t>Struktūrvienība:</t>
  </si>
  <si>
    <t>Programma:</t>
  </si>
  <si>
    <t>Funkcionālās klasifikācijas kods:</t>
  </si>
  <si>
    <t>Nr.</t>
  </si>
  <si>
    <t>Pasākums/ aktivitāte/ projekts/ pakalpojuma nosaukums/ objekts</t>
  </si>
  <si>
    <t>Ekonomiskās klasifikācijas kodi</t>
  </si>
  <si>
    <t>2018.gada budžets pirms priekšlikumiem</t>
  </si>
  <si>
    <t>Priekšlikumi izmaiņām (+/-)</t>
  </si>
  <si>
    <t>2018.gada budžets apstiprināts pēc izmaiņām</t>
  </si>
  <si>
    <t xml:space="preserve">Attīstības plānošanas dokumenta nosaukums/ Rīcības virziens un aktiv.numurs* </t>
  </si>
  <si>
    <t>pamatbudžets</t>
  </si>
  <si>
    <t>maksas pakalpojumi</t>
  </si>
  <si>
    <t>KOPĀ:</t>
  </si>
  <si>
    <t>Valsts svētki, svinamās un atceres dienas</t>
  </si>
  <si>
    <t>JPAP_R3.3.1._191 JPAP_R3.3.1._194  JPKAP_U2.2._P2.2.1.</t>
  </si>
  <si>
    <t>Gadskārtu svētki</t>
  </si>
  <si>
    <t>JPAP_R3.3.1._191  JPAP_R3.3.1._194 JPKAP_ U2.2._P2.2.3.</t>
  </si>
  <si>
    <t>Lielākie Jūrmalas pilsētas pasākumi</t>
  </si>
  <si>
    <t>3.1</t>
  </si>
  <si>
    <t>Kūrorta svētku gājiens</t>
  </si>
  <si>
    <t>JPAP_R3.3.1._191 JPAP_R3.3.1._194  JPKAP_U2.2._P2.2.3.</t>
  </si>
  <si>
    <t>3.2</t>
  </si>
  <si>
    <t>Jomas ielas svētki</t>
  </si>
  <si>
    <t>JPAP_R3.3.1._191  JPKAP_U2.2._P2.2.3. JPTARP_AM1_U1.2._P.1.2.4.</t>
  </si>
  <si>
    <t>3.3</t>
  </si>
  <si>
    <t>Naksts ekspedīcija ģimenei ''Nestāsti pasaciņas''</t>
  </si>
  <si>
    <t>JPAP_R1.7.1._43 JPAP_R3.3.1._191  JPKAP_U2.2._P2.2.3. JPKAP_U1.3._U1.3.6. JPKAP_U1.3._U1.3.7.  JPTARP_AM1_U1.5._P.1.5.1.</t>
  </si>
  <si>
    <t>3.4</t>
  </si>
  <si>
    <t>Jaunā gada sagaidīšana</t>
  </si>
  <si>
    <t>Atlikušo līdzekļu pārkodēšana atbilstoši pasākuma nodrošināšanas pakalpojumu apmaksas plānam. Jaunā gada sagaidīšanas pasākuma izdevumi tiek segti no 2018.gada budžeta un 2019.gada budžeta.</t>
  </si>
  <si>
    <t>JPAP_R1.7.1._43 JPAP_R3.3.1._191   JPKAP_U2.2._P2.2.3.</t>
  </si>
  <si>
    <t>Izdevumu samazinājums ēdināšanas pakalpojumam.</t>
  </si>
  <si>
    <t>Izdevumi LED ekrānu un to darbības nodrošināšanai pasākuma laikā.</t>
  </si>
  <si>
    <t>Izdevumu samazinājums radošo pakalpojumu apmaksai.</t>
  </si>
  <si>
    <t>Izdevumu samazinājums noformējuma materiāliem.</t>
  </si>
  <si>
    <t>4</t>
  </si>
  <si>
    <t>JKC piedāvājums</t>
  </si>
  <si>
    <t>4.1</t>
  </si>
  <si>
    <t>Vasaras koncerti</t>
  </si>
  <si>
    <t>JPAP_R3.3.1._191  JPKAP_U1.3._U1.3.6.</t>
  </si>
  <si>
    <t>4.2</t>
  </si>
  <si>
    <t>Dzejas dienas</t>
  </si>
  <si>
    <t>4.3</t>
  </si>
  <si>
    <t>Pasākumu cikli</t>
  </si>
  <si>
    <t>JPAP_R3.3.1._191  JPKAP_U1.3._U1.3.6.  JPKAP_U2.1._P2.1.4.</t>
  </si>
  <si>
    <t>4.4</t>
  </si>
  <si>
    <t>Atpūtas pasākumi- džeza klubs, balles</t>
  </si>
  <si>
    <t>JPAP_R3.3.1_191 JPKAP_U1.3._U1.3.6.  JPKAP_U2.1._P2.1.4.</t>
  </si>
  <si>
    <t>4.5</t>
  </si>
  <si>
    <t>Mākslas izstādes</t>
  </si>
  <si>
    <t>JPAP_R3.3.1._191 JPKAP_U1.3._U1.3.6.;  JPKAP_U2.1._P2.1.4.</t>
  </si>
  <si>
    <t>2247</t>
  </si>
  <si>
    <t>2312</t>
  </si>
  <si>
    <t>4.6</t>
  </si>
  <si>
    <t>Kinoseansi</t>
  </si>
  <si>
    <t>JPAP_R3.3.1._203 JPKAP_U2.1._P2.1.4.</t>
  </si>
  <si>
    <t>5</t>
  </si>
  <si>
    <t xml:space="preserve">KKN piedāvājums </t>
  </si>
  <si>
    <t>5.1</t>
  </si>
  <si>
    <t>'Jokosim tautiski''</t>
  </si>
  <si>
    <t>JPAP_R3.3.1._191 JPAP_R3.3.1._194 JPKAP_U1.3._U1.3.4.  JPKAP_U1.3._U1.3.6.</t>
  </si>
  <si>
    <t>5.2</t>
  </si>
  <si>
    <t>Ceļojošais mini-festivāls ''Pirkstiņi pa taustiņiem''</t>
  </si>
  <si>
    <t>JPAP_R3.3.1._191 JPAP_R3.3.1._194 JPKAP_U1.3._U1.3.2. JPKAP_U2.2._P2.2.5.</t>
  </si>
  <si>
    <t>5.3</t>
  </si>
  <si>
    <t>Neformālo pianistu festivāls</t>
  </si>
  <si>
    <t>5.4</t>
  </si>
  <si>
    <t>Pasākumu cikls ''Bērnu vasara''</t>
  </si>
  <si>
    <t>JPAP_R3.3.1._191 JPKAP_U1.3._U1.3.6. JPKAP_U1.3._U1.3.7.</t>
  </si>
  <si>
    <t>5.5</t>
  </si>
  <si>
    <t>JPAP_R3.3.1._191 JPKAP_U1.3._U1.3.6.  JPKAP_U2.1._P2.1.4.; JPKAP_U1.3._U1.3.7.</t>
  </si>
  <si>
    <t>5.6</t>
  </si>
  <si>
    <t>5.7</t>
  </si>
  <si>
    <t>JPAP_R3.3.1._191  JPKAP_U1.3.U_1.3.6.</t>
  </si>
  <si>
    <t>5.8</t>
  </si>
  <si>
    <t>Jauniešu teātra studija ''Eksperiments''</t>
  </si>
  <si>
    <t>JPAP_R3.3.1._191 JPAP_R3.3.1._194 JPKAP_U1.3._U1.3.1.; JPKAP_U1.3._U1.3.4.</t>
  </si>
  <si>
    <t>5.9</t>
  </si>
  <si>
    <t>Mātes dienas koncerts</t>
  </si>
  <si>
    <t>JPAP_R3.3.1._191 JPAP_R3.3.1._194 JPKAP_U1.3._U1.3.6. JPKAP_U2.2._P2.2.3.</t>
  </si>
  <si>
    <t>5.10</t>
  </si>
  <si>
    <t>JPAP_R3.3.1._191 JPKAP_U1.3._U1.3.6.  JPKAP_U2.1._P2.1.4. JPKAP_U1.3._U1.3.7.</t>
  </si>
  <si>
    <t>6</t>
  </si>
  <si>
    <t>Mākslinieku nama piedāvājums</t>
  </si>
  <si>
    <t>6.1</t>
  </si>
  <si>
    <t xml:space="preserve">Mākslas dienas </t>
  </si>
  <si>
    <t xml:space="preserve">JPAP_R3.3.1._191 JPKAP_U1.3._U1.3.6.; JPKAP_U1.3._U1.3.7.; </t>
  </si>
  <si>
    <t>6.2</t>
  </si>
  <si>
    <t>Muzeju nakts</t>
  </si>
  <si>
    <t xml:space="preserve">JPAP_R3.3.1._191 JPKAP_U1.3._U1.3.6. JPKAP_U1.3._U1.3.7. </t>
  </si>
  <si>
    <t>6.3</t>
  </si>
  <si>
    <t>Mākslas projekts - konkurss-izstāde ''JĀ/Neatkarība''</t>
  </si>
  <si>
    <t>JPAP_R3.3.1._191 JPKAP_U1.3._U1.3.6; JPKAP_U1.3._U1.3.7; JPKAP_U2.1_P2.1.4.</t>
  </si>
  <si>
    <t>6.4</t>
  </si>
  <si>
    <t>JPAP_R3.3.1._191 JPKAP_U1.3._U1.3.6.  JPKAP_U2.1._P2.1.4.</t>
  </si>
  <si>
    <t>7</t>
  </si>
  <si>
    <t>Jūrmalas teātra piedāvājums</t>
  </si>
  <si>
    <t>7.1</t>
  </si>
  <si>
    <t>Jauniestudējumi</t>
  </si>
  <si>
    <t>JPAP_R3.3.1._191 JPAP_R3.3.1._194 JPAP_R3.3.1._197 JPKAP_U1.3._U1.3.1. JPKAP_U1.3._U1.3.4.</t>
  </si>
  <si>
    <t>2279</t>
  </si>
  <si>
    <t>7.2</t>
  </si>
  <si>
    <t>Jūrmalas Bērnu un jauniešu teātris. Uzvedums-eksāmens sezonas noslēgumā</t>
  </si>
  <si>
    <t>JPAP_R3.3.1._191 JPAP_R3.3.1._194 JPAP_R3.3.1._197 JPKAP_U1.3._U1.3.1.; JPKAP_U1.3._U1.3.4.</t>
  </si>
  <si>
    <t>7.3</t>
  </si>
  <si>
    <t>Teātra pirmizrādes</t>
  </si>
  <si>
    <t>JPAP_R3.3.1._191 JPAP_R3.3.1._194 JPAP_R3.3.1._197 JPKAP_U1.3._U1.3.6.</t>
  </si>
  <si>
    <t>7.4</t>
  </si>
  <si>
    <t>Ziemassvētku koncerts</t>
  </si>
  <si>
    <t>JPAP_R1.7.1._43 JPAP_R3.3.1._191 JPAP_R3.3.1._194 JPKAP_U1.3._U1.3.6. JPKAP_U1.3._U1.3.4.</t>
  </si>
  <si>
    <t>7.5</t>
  </si>
  <si>
    <t>Piedalīšanās amatierteātru skatēs, festivālos valsts robežās un ārvalstīs</t>
  </si>
  <si>
    <t>JPAP_R3.3.1._191 JPAP_R3.3.1._194 JPKAP_U1.3._U1.3.2.</t>
  </si>
  <si>
    <t>8</t>
  </si>
  <si>
    <t>Dažādi projekti</t>
  </si>
  <si>
    <t>8.1</t>
  </si>
  <si>
    <t>Pilsētas Ziemassvētku noformējuma konkursa noslēguma pasākums</t>
  </si>
  <si>
    <t>JPAP_R3.3.1._191 JPKAP_U1.3._U1.3.3.</t>
  </si>
  <si>
    <t>8.2</t>
  </si>
  <si>
    <t>Zvaigznes dienas pasākums</t>
  </si>
  <si>
    <t xml:space="preserve">JPAP_R3.3.1_191 </t>
  </si>
  <si>
    <t>8.3</t>
  </si>
  <si>
    <t>JPAP_R3.3.1._191  JPKAP_U1.3._U1.3.6. JPKAP_U1.3._U1.3.7.  JPTARP_AM1_U1.2._P.1.2.4.</t>
  </si>
  <si>
    <t>8.4</t>
  </si>
  <si>
    <t>Starptautiskais senioru deju festivāls ''Puķu balle''</t>
  </si>
  <si>
    <t>JPAP_R3.3.1._191 JPKAP_U2.2._P2.2.5.</t>
  </si>
  <si>
    <t>8.5</t>
  </si>
  <si>
    <t>Atklāšanas un tematiskie pasākumi</t>
  </si>
  <si>
    <t>JPAP_R3.3.1._191 JPKAP_U2.1._P2.1.4.</t>
  </si>
  <si>
    <t>8.6</t>
  </si>
  <si>
    <t>Ķemeru svētki</t>
  </si>
  <si>
    <t>JPAP_R3.3.1._191 JPKAP_U1.3._U1.3.3.  JPKAP_U2.2._P2.2.3.  JPTARP_AM1_U1.2._P.1.2.4.</t>
  </si>
  <si>
    <t>8.7</t>
  </si>
  <si>
    <t>18.novembra svinības Ķemeros</t>
  </si>
  <si>
    <t>JPAP_R3.3.1._191 JPKAP_U1.3._U1.3.3.  JPKAP_U2.2._P2.2.1.</t>
  </si>
  <si>
    <t>8.8</t>
  </si>
  <si>
    <t>Pasākums jauniešiem "Augsim Latvijai"</t>
  </si>
  <si>
    <t>8.9</t>
  </si>
  <si>
    <t>Projekti/pasākumi Latvijas simtgadei</t>
  </si>
  <si>
    <t>JPAP_R3.3.1._191 JPAP_R3.3.1._194  JPKAP_U1.3._U1.3.6.; JPKAP_U2.2._P2.2.1.; JPKAP_U2.1._P2.1.4.;</t>
  </si>
  <si>
    <t>8.10</t>
  </si>
  <si>
    <t>XXVI Dziesmu un XVI Deju svētku translācija Majoros un Kauguros</t>
  </si>
  <si>
    <t xml:space="preserve">JPAP_R1.7.1._43 JPAP_R3.3.1._191  </t>
  </si>
  <si>
    <t>2239</t>
  </si>
  <si>
    <t>2262</t>
  </si>
  <si>
    <t>2264</t>
  </si>
  <si>
    <t>2314</t>
  </si>
  <si>
    <t>9</t>
  </si>
  <si>
    <t>Jūrmalas radošo kolektīvu darbības finansējums</t>
  </si>
  <si>
    <t>9.1</t>
  </si>
  <si>
    <t>Pilsētas radošo kolektīvu piedalīšanās republikas mēroga pasākumos</t>
  </si>
  <si>
    <t>JPAP_R3.3.1._194 JPKAP_U1.3._U1.3.2. JPKAP_U3.1._P3.1.4. JPKAP_U3.1._P3.1.5.</t>
  </si>
  <si>
    <t>9.2</t>
  </si>
  <si>
    <t>Pilsētas radošo kolektīvu un kultūras darbinieku pilsētas mēroga konkursi un skates</t>
  </si>
  <si>
    <t>9.3</t>
  </si>
  <si>
    <t xml:space="preserve">Radošo kolektīvu jubilejas un citi  kolektīvu iniciēti projekti </t>
  </si>
  <si>
    <t>JPAP_R3.3.1._194 JPKAP_U1.3._U1.3.4.; JPKAP_U2.1._P2.1.4.; JPKAP_U2.2._P2.2.3.</t>
  </si>
  <si>
    <t>9.4</t>
  </si>
  <si>
    <t>Pilsētas radošo kolektīvu piedalīšanās ārzemēs rīkotajos koncertos, festivālos, konkursos un izstādēs</t>
  </si>
  <si>
    <t>JPAP_R3.3.1._194 JPKAP_U1.3._U1.3.2.</t>
  </si>
  <si>
    <t>9.5</t>
  </si>
  <si>
    <t>Tērpi</t>
  </si>
  <si>
    <t>JPAP_R3.3.1._194 JPKAP_U1.3._U1.3.2.; JPKAP_U3.1._P3.1.4.; JPKAP_U3.1._P3.1.5.</t>
  </si>
  <si>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</si>
  <si>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</si>
  <si>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</si>
  <si>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</si>
  <si>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</si>
  <si>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</si>
  <si>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</si>
  <si>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</si>
  <si>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</si>
  <si>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</si>
  <si>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</si>
  <si>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nodrošinājumskultūras pasākumos dabā</t>
  </si>
  <si>
    <t>10.5</t>
  </si>
  <si>
    <t>Reklāmas izdevumi kultūras pasākumiem</t>
  </si>
  <si>
    <t>JPAP_R3.3.1._191 JPKAP_U4.1._P4.1.4.; JPKAP_U4.3._P4.3.3. JPTARP_AM3_U3.3._P.3.3.2.</t>
  </si>
  <si>
    <t>* Informatīvi -</t>
  </si>
  <si>
    <t>Attīstības plānošanas dokumenta nosaukums un rīcības virzienu atšifrējums.</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</si>
  <si>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</si>
  <si>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</si>
  <si>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</si>
  <si>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</si>
  <si>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</si>
  <si>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</si>
  <si>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</si>
  <si>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</si>
  <si>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</si>
  <si>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</si>
  <si>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</si>
  <si>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</si>
  <si>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</si>
  <si>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</si>
  <si>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</si>
  <si>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</si>
  <si>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 xml:space="preserve">U1.3.3. Jūrmalas pilsētas iedzīvotāju un nevalstisko organizāciju radošo kultūras iniciatīvu atbalstīšana, līdzfinansējot un līdzorganizējot dažādu žanru kultūras pasākumus </t>
  </si>
  <si>
    <t>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</si>
  <si>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</si>
  <si>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</si>
  <si>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</si>
  <si>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Strātēģiskā dokumenta kodu atšifrējums - rīcības virziens 2  "Kultūras piedāvājuma izcilība un daudzveidība Jūrmalā: kvalitatīva un sistema'tiska kultūras piedāvājuma veidošana</t>
  </si>
  <si>
    <t>dažādām mērķauditorījas grupām vietējā, nacionālā un starptautiskā mērogā''.</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</si>
  <si>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</si>
  <si>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</si>
  <si>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</si>
  <si>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</si>
  <si>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</si>
  <si>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</si>
  <si>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</si>
  <si>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</si>
  <si>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</si>
  <si>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</si>
  <si>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</si>
  <si>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</si>
  <si>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</si>
  <si>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</si>
  <si>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</si>
  <si>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 xml:space="preserve">Rīcības virziena uzdevums - U4.1.: Attīstīt sadarbību starp dažādām pašvaldības kultūras un citām iestādēm, ģeogrāfiski līdzsvarotā kultūras piedāvājuma veidošanā un </t>
  </si>
  <si>
    <t>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</si>
  <si>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</si>
  <si>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</si>
  <si>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</si>
  <si>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</si>
  <si>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</si>
  <si>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</si>
  <si>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</si>
  <si>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</si>
  <si>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t>
  </si>
  <si>
    <t>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</si>
  <si>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</si>
  <si>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</si>
  <si>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</si>
  <si>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Tāme Nr.01.1.7.</t>
  </si>
  <si>
    <t>Jūrmala, Jomas iela 1/5</t>
  </si>
  <si>
    <t>01.110</t>
  </si>
  <si>
    <t>Administratīvo ēku būvniecība, atjaunošana un uzlabošana</t>
  </si>
  <si>
    <t>LV84PARX0002484572001</t>
  </si>
  <si>
    <t>Tāme Nr.01.2.3.</t>
  </si>
  <si>
    <t>Pašvaldības pamatbudžets</t>
  </si>
  <si>
    <t>Jomas iela 1/5, Jūrmala</t>
  </si>
  <si>
    <t>01.890</t>
  </si>
  <si>
    <t>Izdevumi neparedzētiem gadījumiem</t>
  </si>
  <si>
    <t>Pašvaldības budžeta kopējie izdevumu konti</t>
  </si>
  <si>
    <t xml:space="preserve">Papildus naudas līdzekļi ir nepieciešami svētku dienu apmaksai. Plānojot 2018.g. budžetu netika ieplānots 24. septembris kā svētku diena. Aprēķins: 17. svētku dienas - 475/166.33h= 2.8558 EUR*408(17 sv.d. *24h)= 1165.17 EUR. </t>
  </si>
  <si>
    <t>Līdzekļu ekonomija veidojas no tehnisko darbinieku aizvietošanas.</t>
  </si>
  <si>
    <t>Līdzekļu ekonomija veidojas no piemaksām par kvalitātēm. Jo slimoja tie pedagogi, kuriem tika piešķirtas kavalitātes pakapes. Izmaksājot slīmības naudu attiecīgā piemaksa tiek ietverta vidējās izpeļņas aprēķinā un attiecīgi slimības naudas daļā tiek izmaksāta no atbilstošā ekonomiskā klasifikācijas koda (1221). ( programma 5-6 g. bērnu apmācība)</t>
  </si>
  <si>
    <t>Līdzekļu trūkums ir izveidojies neplānoti izmaksātas slimības naudas pedagogiem, kuri strāda pēc programmas 5-6. g bērnu apmācība.</t>
  </si>
  <si>
    <t>Tāme Nr.10.1.1.</t>
  </si>
  <si>
    <t>10.700</t>
  </si>
  <si>
    <t>Pārējo sociālo iestāžu būvniecība, atjaunošana un uzlabošana</t>
  </si>
  <si>
    <r>
      <rPr>
        <b/>
        <sz val="9"/>
        <rFont val="Times New Roman"/>
        <family val="1"/>
        <charset val="186"/>
      </rPr>
      <t>34.pielikums</t>
    </r>
    <r>
      <rPr>
        <sz val="9"/>
        <rFont val="Times New Roman"/>
        <family val="1"/>
        <charset val="186"/>
      </rPr>
      <t xml:space="preserve"> Jūrmalas pilsētas domes</t>
    </r>
  </si>
  <si>
    <t xml:space="preserve">2018.gada budžeta atšifrējums pa programmām </t>
  </si>
  <si>
    <t>Struktūrvienība</t>
  </si>
  <si>
    <t>Īpašumu pārvaldes Pašvaldības īpašumu nodaļas pašvaldības īpašumu tehniskā nodrošinājuma daļa</t>
  </si>
  <si>
    <t xml:space="preserve"> 01.110.</t>
  </si>
  <si>
    <t>KOPĀ</t>
  </si>
  <si>
    <t>Domes administratīvo ēku infrastruktūras attīstība</t>
  </si>
  <si>
    <t>JPAP_R.3.2.1._131 JPAP R.2.8.1._99</t>
  </si>
  <si>
    <t>Pamatojoties uz Jūrmalas pilsētas domes 25.10.2018. Ziņojumu Par avārijas situācijas novēršanas darbiem Jomas ielā 1/5, Jūrmalā, un  SIA “Būvbalsts” 18.10.2018. sagatavoto Defektu aktu Nr. 87, nepieciešams veikt avārijas remontdarbus, novēršot kanalizācijas aizsērējumus 1.stāva vīriešu tualetēs. Avārijas situācijas novēršanai nepieciešams papildus finansējums EUR 209,00 (1.pielikums).</t>
  </si>
  <si>
    <t>Glābšanas staciju būvniecība, atjaunošana un uzlabošana</t>
  </si>
  <si>
    <t>03.600.</t>
  </si>
  <si>
    <t>Glābšanas stacijas</t>
  </si>
  <si>
    <t>JPAP_R1.6.2._30</t>
  </si>
  <si>
    <t>Publisko teritoriju, ēku un mājokļu būvniecība, atjaunošana un uzlabošana</t>
  </si>
  <si>
    <t>06.600.</t>
  </si>
  <si>
    <t>Jauno Slokas kapu izbūve un labiekārtošana</t>
  </si>
  <si>
    <t>JPAP_R2.8.2._114</t>
  </si>
  <si>
    <t>Pašvaldības dzīvojamā fonda remonts</t>
  </si>
  <si>
    <t>JPAP_R2.9.1._115</t>
  </si>
  <si>
    <t>Ēku nojaukšana</t>
  </si>
  <si>
    <t>JPAP_R2.8.1._105</t>
  </si>
  <si>
    <t>Apsekošana, specifikāciju un tāmju sagatavošana</t>
  </si>
  <si>
    <t>JPAP_R.3.1.2._131</t>
  </si>
  <si>
    <t>Kapteiņa Zolta piemiņas vietas teritorijas labiekārtošana Kaugurciema ielā, Jūrmalā</t>
  </si>
  <si>
    <t>JPAP_R2.8.1._98</t>
  </si>
  <si>
    <t>Tirdzniecības nojumes jaunbūve un inženierkomunikāciju izbūve Slokas ielā 3313, Jūrmalā</t>
  </si>
  <si>
    <t>JPAP_R3..2._231</t>
  </si>
  <si>
    <t>Pašvaldības īpašumā esošo ēku kapitālais remonts</t>
  </si>
  <si>
    <t>Ēku konservācija</t>
  </si>
  <si>
    <t>Ēkas restaurācija un atjaunošana Pils ielā 1, Jūrmalā</t>
  </si>
  <si>
    <t>JPAP_R3.1.3._133</t>
  </si>
  <si>
    <t>Pašvaldības policijas postenis ''Priedaine''</t>
  </si>
  <si>
    <t>JPAP_R3.4.1._213</t>
  </si>
  <si>
    <t>Aizvietotājizpildes piemērošana patvaļīgi veiktas būvniecības vai vidi degradējošas/bīstamas būves esamības gadījumos</t>
  </si>
  <si>
    <t>Avārijas remontdarbi</t>
  </si>
  <si>
    <t>JPAP_R3.5.1._224</t>
  </si>
  <si>
    <t>Pašvaldības palīdzības sniegšana iedzīvotājiem dzīvojamo telpu remontiem</t>
  </si>
  <si>
    <t>Atpūtu un sportu veicinošas infrastruktūras izveide, atjaunošana un labiekārtošana</t>
  </si>
  <si>
    <t xml:space="preserve"> 08.100.</t>
  </si>
  <si>
    <t>Ķemeru sēravota nojume</t>
  </si>
  <si>
    <t>JPAP_R1.6.3. 41</t>
  </si>
  <si>
    <t>Sabiedriskās tualetes remontdarbi</t>
  </si>
  <si>
    <t xml:space="preserve">Sporta nams "Taurenītis" </t>
  </si>
  <si>
    <t>JPAP_R.3.3.3_206</t>
  </si>
  <si>
    <t>Majoru sporta laukums</t>
  </si>
  <si>
    <t>Slokas stadions</t>
  </si>
  <si>
    <t>Dzintaru mežaparks</t>
  </si>
  <si>
    <t>Avārijas darbi</t>
  </si>
  <si>
    <t>JPAP_R1.6.3. 41 JPAP_R.3.3.3_206</t>
  </si>
  <si>
    <t>Bibliotēku ēku būvniecība, atjaunošana un uzlabošana</t>
  </si>
  <si>
    <t>08.210.</t>
  </si>
  <si>
    <t>Bibliotēku remonts</t>
  </si>
  <si>
    <t>R3.3.1. Nr.169</t>
  </si>
  <si>
    <t>Muzeja ēku būvniecība, atjaunošana un uzlabošana</t>
  </si>
  <si>
    <t>08.220.</t>
  </si>
  <si>
    <t>Muzeji un izstāžu zāles</t>
  </si>
  <si>
    <t>JPAP_R3.3.1._192</t>
  </si>
  <si>
    <t>Kultūras centru un namu būvniecība, atjaunošana un uzlabošana</t>
  </si>
  <si>
    <t>08.230.</t>
  </si>
  <si>
    <t xml:space="preserve">Kultūras centra ēku remonts </t>
  </si>
  <si>
    <t>Pirmsskolas  izglītības iestāžu būvniecība, atjaunošana un uzlabošana</t>
  </si>
  <si>
    <t>09.100.</t>
  </si>
  <si>
    <t>JPAP_R3.2.2._155</t>
  </si>
  <si>
    <t>Pirmsskolas  izglītības iestādes</t>
  </si>
  <si>
    <t>Jūrmalas PII ''Austras koks''</t>
  </si>
  <si>
    <t>Jūrmalas PII ''Katrīna''</t>
  </si>
  <si>
    <t>Jūrmalas PII ''Madara''</t>
  </si>
  <si>
    <t>Jūrmalas PII ''Mārīte''</t>
  </si>
  <si>
    <t>Jūrmalas PII ''Saulīte''</t>
  </si>
  <si>
    <t>Jūrmalas PII ''Zvaniņš''</t>
  </si>
  <si>
    <t>Jūrmalas PII ''Lācītis''</t>
  </si>
  <si>
    <t xml:space="preserve">Sākumskolu, pamatskolu, vidusskolu būvniecība, atjaunošana un uzlabošana </t>
  </si>
  <si>
    <t>JPAP_R3.2.3._165</t>
  </si>
  <si>
    <t>Vispārējās izglītības iestādes</t>
  </si>
  <si>
    <t>Jūrmalas sākumskola ''Atvase''</t>
  </si>
  <si>
    <t>Jūrmalas sākumskola ''Ābelīte''</t>
  </si>
  <si>
    <t>Ķemeru pamatskola</t>
  </si>
  <si>
    <t>Jūrmalas pilsētas Jaundubultu vidusskola</t>
  </si>
  <si>
    <t xml:space="preserve">Jūrmalas pilsētas Kauguru vidusskola </t>
  </si>
  <si>
    <t>Majoru vidusskola</t>
  </si>
  <si>
    <t>Jūrmalas pilsētas internātpamatskola</t>
  </si>
  <si>
    <t>Jūrmalas Valsts ģimnāzijas un sākumskolas "Atvase" daudzfunkcionālās sporta halles projektēšana un celtniecība</t>
  </si>
  <si>
    <t xml:space="preserve">Slokas pamatskola </t>
  </si>
  <si>
    <t>Jūrmalas pilsētas Mežmalas vidusskola</t>
  </si>
  <si>
    <t>Pumpuru vidusskola</t>
  </si>
  <si>
    <t>Vakara vidusskola</t>
  </si>
  <si>
    <t>Jūrmalas sākumskola ''Taurenītis''</t>
  </si>
  <si>
    <t>Interešu profesionālās ievirzes izglītības iestāžu būvniecība, atjaunošana un uzlabošana</t>
  </si>
  <si>
    <t xml:space="preserve"> 09.510.</t>
  </si>
  <si>
    <t>Jūrmalas Sporta skola</t>
  </si>
  <si>
    <t>JPAP_R3.2.4._185</t>
  </si>
  <si>
    <t xml:space="preserve">Jūrmalas bērnu un jauniešu interešu centrs </t>
  </si>
  <si>
    <t>10.700.</t>
  </si>
  <si>
    <t>Veselības veicināšanas un sociālo pakalpojumu centrs</t>
  </si>
  <si>
    <t>JPAP_R3.5.1._216</t>
  </si>
  <si>
    <t>Pamatojoties uz Jūrmalas veselības veicināšanas un sociālo pakalpojumu centra 29.10.2018. iesniegumu Nr. 1-6/633 “Par avārijas situāciju karstā ūdens sagatavošanas sistēmā” un 31.10.2018. iesniegumu Nr. 1-6/641 “Ziņojums par avārijas situāciju pansionāta kanalizācijas sistēmā un karstā ūdens sagatavošanas sistēmā” ir veikta objekta apsekošana un sastādīta avārijas remontdarbu izmaksu tāme. Avārijas situācijas novēršanai nepieciešams papildus finansējums EUR 2’697,00 (2.pielikums). Pamatojoties uz Labklājības pārvaldes 14.11.2018. e-pastu, lietvedības sistēmā DocLogix 14.11.2018. reģistrēto uzdevumu Nr. DKOR-SAN-JUR/11889 “Par radušos situāciju Nometņu 2A”, 26.11.2018., Pašvaldības īpašumu nodaļas Darba uzdevumu Nr. 65, sagatavota remontdarbu izmaksu tāme par stiklojuma nomaiņu 113 kabineta ārdurvīm. Avārijas situācijas novēršanai nepieciešams papildus finansējums EUR 169,00 (3.pielikums).</t>
  </si>
  <si>
    <t>* Informatīvi -  Jūrmalas pilsētas attstības programma 2014 -2020.gadam (JPAP), sasaiste ar attstības plānošanas dokumentiem tiks precizēta</t>
  </si>
  <si>
    <t>Stratēģiskā dokumenta nosaukums - "Jūrmalas pilsētas attīstības programma 2014.-2020.gadam"</t>
  </si>
  <si>
    <t>Stratēģiskā dokumenta kodu atšifrējums - saskaņā ar "Jūrmalas pilsētas attīstības programma 2014.-2020.gadam" mērķiem M1, M2, M3</t>
  </si>
  <si>
    <t>Tāme Nr.03.4.1.</t>
  </si>
  <si>
    <t>03.600</t>
  </si>
  <si>
    <t>Atskaitījumi CSDD par apstāšanās un stāvēšanas noteikumu pārkāpumu iekasēšanas nodrošināšanu</t>
  </si>
  <si>
    <t>Tāme Nr. 09.12.1.</t>
  </si>
  <si>
    <t>Jūrmalas Mūzikas vidusskola</t>
  </si>
  <si>
    <t>90000056465</t>
  </si>
  <si>
    <t>Smilšu iela 7, Jūrmala, LV-2015</t>
  </si>
  <si>
    <t>09.510</t>
  </si>
  <si>
    <t>Iestādes uzturēšana, profesionālās ievirzes izglītības nodrošināšana</t>
  </si>
  <si>
    <t>LV56PARX0002484572020</t>
  </si>
  <si>
    <t>LV22PARX0002484573020</t>
  </si>
  <si>
    <t>LV80PARX0002484577020</t>
  </si>
  <si>
    <t>LV17PARX0002484576020</t>
  </si>
  <si>
    <t>Līdzekļi nepieciešami naudas balvas izmaksai A. Golubevai, sakarā ar bērna piedzimšanu</t>
  </si>
  <si>
    <t>Tāme Nr.09.13.1.</t>
  </si>
  <si>
    <t>Nepieciešami naudas līdzekļi darba algas izmaksai līdz 31.decembrim pedagogiem.</t>
  </si>
  <si>
    <t>Līdzekļu ekonomija piemaksās.</t>
  </si>
  <si>
    <t>Tāme Nr.09.14.1.</t>
  </si>
  <si>
    <t>Jūrmalas pirmsskolas izglītības iestāde "Bitīte"</t>
  </si>
  <si>
    <t>90009249210</t>
  </si>
  <si>
    <t>Lēdurgas iela 20a, Jūrmala, LV-2010</t>
  </si>
  <si>
    <t>LV48PARX0002484572067</t>
  </si>
  <si>
    <t>LV48PARX0002484573037</t>
  </si>
  <si>
    <t>LV48PARX00024844577040</t>
  </si>
  <si>
    <t>Papildus naudas līdzekļi ir nepieciešami darba algas izmaksai pedagogiem.</t>
  </si>
  <si>
    <t>Līdzekļu ekonomija ir izveidojies no slimības lapam pedagogiem.</t>
  </si>
  <si>
    <t>Tāme Nr.09.18.1</t>
  </si>
  <si>
    <t>Jūrmalas pirmsskolas izglītības iestāde "Mārīte"</t>
  </si>
  <si>
    <t>90009249189</t>
  </si>
  <si>
    <t>Engures iela 4, Jūrmala, LV-2016</t>
  </si>
  <si>
    <t>LV64PARX0002484572070</t>
  </si>
  <si>
    <t>LV64PARX0002484573040</t>
  </si>
  <si>
    <t>LV41PARX0002484577043</t>
  </si>
  <si>
    <t>Līdzekļu ekonomija piemaksās par papildus darbu īpašos apstākļos</t>
  </si>
  <si>
    <t>Veidojas līdzekļu ekonomija.</t>
  </si>
  <si>
    <t>Veidojas līdzekļu ekonomija saistībā ar iestādes darbinieku neslimošanu.</t>
  </si>
  <si>
    <t>Tāme Nr.09.19.1.</t>
  </si>
  <si>
    <t>Jūrmalas pirmsskolas izglītības iestāde "Namiņš"</t>
  </si>
  <si>
    <t>90009249136</t>
  </si>
  <si>
    <t>Poruka prospekts 14, Jūrmala, LV-2008</t>
  </si>
  <si>
    <t>LV80PARX0002484572073</t>
  </si>
  <si>
    <t>LV80PARX0002484573043</t>
  </si>
  <si>
    <t>LV57PARX0002484577046</t>
  </si>
  <si>
    <t>Līdzekļu ekonomija veidojas no piemaksam par kvalitātes pakāpēm :ikgadējo atvaļinājumu rezultātā,  attiecīgā piemaksa tiek ietverta vidējās izpeļņas aprēķinā un attiecīgi atvaļinājuma daļā izmaksāta no atbilstošā ekonomiskā klasifikācijas koda (1119).  . ( programma 5-6 g. bērnu apmācība)</t>
  </si>
  <si>
    <t>Papildus naudas līdzekļi nepieciešami algas izmaksai pedagogiem.</t>
  </si>
  <si>
    <t xml:space="preserve">Līdzekļu ekonomija veidojas piemaksas par darbu īpašos apstākļos :ikgadējo atvaļinājumu rezultātā,  attiecīgā piemaksa tiek ietverta vidējās izpeļņas aprēķinā un attiecīgi atvaļinājuma daļā izmaksāta no atbilstošā ekonomiskā klasifikācijas koda (1119).  </t>
  </si>
  <si>
    <t>Tāme Nr.09.22.1.</t>
  </si>
  <si>
    <t>Jūrmalas pirmsskolas izglītības iestāde "Zvaniņš"</t>
  </si>
  <si>
    <t>90009251357</t>
  </si>
  <si>
    <t>Lībiešu iela 19, Jūrmala, LV-2015</t>
  </si>
  <si>
    <t>LV53PARX0002484572074</t>
  </si>
  <si>
    <t>LV53PARX0002484573044</t>
  </si>
  <si>
    <t>LV30PARX0002484577047</t>
  </si>
  <si>
    <t>LV64PARX0002484576047</t>
  </si>
  <si>
    <t>Papildus naudas līdzekļi ir nepieciešami darba algas izmaksai pedagogiem, kuri strāda pēc programmas 5-6.g. apmācība.</t>
  </si>
  <si>
    <t>Līdzekļu ekonomija veidojas piemaksas par darbu īpašos apstākļos :ikgadējo atvaļinājumu rezultātā,  attiecīgā piemaksa tiek ietverta vidējās izpeļņas aprēķinā un attiecīgi atvaļinājuma daļā izmaksāta no atbilstošā ekonomiskā klasifikācijas koda (1119).  . ( programma 5-6 g. bērnu apmācība)</t>
  </si>
  <si>
    <t>Līdzekļu ekonomija ir izveidojies no slimības lapam pedagogiem, kuri strāda pēc programmas 5-6. g bērnu apmācība.</t>
  </si>
  <si>
    <t>Tāme Nr.09.5.1.</t>
  </si>
  <si>
    <t>Jūrmalas Valsts ģimnāzija</t>
  </si>
  <si>
    <t>90000051487</t>
  </si>
  <si>
    <t>Raiņa iela 55, Jūrmala, LV-2011</t>
  </si>
  <si>
    <t>LV73PARX0002484572005</t>
  </si>
  <si>
    <t>LV39PARX0002484573005</t>
  </si>
  <si>
    <t>LV97PARX0002484577005</t>
  </si>
  <si>
    <t>Finansējums nepieciešams pamata un vispārējās izglītības pedagogu darba samaksai</t>
  </si>
  <si>
    <t>Samazinājums vispārējās izglītības pedagogu darba samaksai par 10 %piemaksu valsts ģimnāzijā strādājošajiem, jo divu mēnešu atvaļinājums tiek maksāts no EKK 1119</t>
  </si>
  <si>
    <t>Skolotāju maiņu dēļ netika izmaksāts atvaļinājuma pabalsts</t>
  </si>
  <si>
    <t>Tāme Nr.09.7.1.</t>
  </si>
  <si>
    <t>90009251338</t>
  </si>
  <si>
    <t>Tukuma iela 10</t>
  </si>
  <si>
    <t xml:space="preserve">                                                                                                                                LV26PARX0002484572075</t>
  </si>
  <si>
    <t>LV26PARX0002484573045</t>
  </si>
  <si>
    <t>LV03PARX0002484577048</t>
  </si>
  <si>
    <t>Pietrūkst līdzekļi apmaksāt decembra algas pamatizglītībai, jo katru mēnesi bija A slimības lapas, kuras apmaksā 80% un aizvietotās stundas tika apmaksātas pilnībā</t>
  </si>
  <si>
    <t>Ekonomija, jo daļa skolotājiem piemērota mazāka likme</t>
  </si>
  <si>
    <t>Ekonomija, nebija slimības lapas tik daudz cik plānots, pamatizglītībai</t>
  </si>
  <si>
    <t>Tāme Nr.09.11.1.</t>
  </si>
  <si>
    <t>90000051595</t>
  </si>
  <si>
    <t>Rūpniecības iela 13, Jūrmala</t>
  </si>
  <si>
    <t>LV89PARX0002484572008</t>
  </si>
  <si>
    <t>LV55PARX0002484573008</t>
  </si>
  <si>
    <t>LV16PARX0002484577008</t>
  </si>
  <si>
    <t>Līdzekļi nepieciešami bērnu no piecu gadu vecuma izglītošanā nodarbināto pedagogu profesionālās darbības kvalitātes piemaksām</t>
  </si>
  <si>
    <t>Tāme Nr. 09.17.1.</t>
  </si>
  <si>
    <t>Jūrmalas pirmsskolas izglītības iestāde "Madara"</t>
  </si>
  <si>
    <t>90009249314</t>
  </si>
  <si>
    <t>Tērbatas iela 1, Jūrmala, LV-2016</t>
  </si>
  <si>
    <t>LV05PARX0002484572065</t>
  </si>
  <si>
    <t>LV05PARX0002484573035</t>
  </si>
  <si>
    <t>LV79PARX0002484577038</t>
  </si>
  <si>
    <t>Līdzekļi nepieciešami darba algas izmaksai par 2018.g. decembri</t>
  </si>
  <si>
    <t>Veidojas līdzekļu ekonomija sakarā ar to, ka aprēķināta piemaksa par darbu īpašos apstākļos tiek ņemta vērā vidējas izpeļņas aprēķinā atvaļinājuma naudas izmaksai , bet tiek izmaksātā no koda 1119, nevis no koda 1145.</t>
  </si>
  <si>
    <t>Veidojas līdzekļu ekonomija sakarā ar to, ka aprēķināta piemaksa par kvalitātes pakāpi tiek ņemta vērā vidējas izpeļņas aprēķinā atvaļinājuma naudas izmaksai , bet tiek izmaksātā no koda 1119, nevis no koda 1149.</t>
  </si>
  <si>
    <t>Līdzekļi nepieciešami VSAOI par 2018.g. decembri samaksai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</si>
</sst>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theme="1"/>
      <name val="Times New Roman"/>
      <family val="1"/>
      <charset val="186"/>
    </font>
    <font>
      <sz val="9"/>
      <color rgb="FFFF0000"/>
      <name val="Times New Roman"/>
      <family val="1"/>
      <charset val="186"/>
    </font>
    <font>
      <sz val="11"/>
      <color theme="1"/>
      <name val="Calibri"/>
      <family val="2"/>
      <charset val="186"/>
      <scheme val="minor"/>
    </font>
    <font>
      <sz val="9"/>
      <color theme="1"/>
      <name val="Calibri"/>
      <family val="2"/>
      <charset val="186"/>
      <scheme val="minor"/>
    </font>
    <font>
      <sz val="10"/>
      <color theme="1"/>
      <name val="Times New Roman"/>
      <family val="1"/>
      <charset val="186"/>
    </font>
    <font>
      <sz val="9"/>
      <color rgb="FF000000"/>
      <name val="Times New Roman"/>
      <family val="1"/>
      <charset val="186"/>
    </font>
    <font>
      <sz val="9"/>
      <name val="Calibri"/>
      <family val="2"/>
      <charset val="186"/>
    </font>
    <font>
      <b/>
      <sz val="10"/>
      <name val="Times New Roman"/>
      <family val="1"/>
      <charset val="186"/>
    </font>
    <font>
      <b/>
      <sz val="12"/>
      <name val="Times New Roman"/>
      <family val="1"/>
      <charset val="186"/>
    </font>
    <font>
      <b/>
      <i/>
      <sz val="12"/>
      <name val="Times New Roman"/>
      <family val="1"/>
      <charset val="186"/>
    </font>
    <font>
      <i/>
      <sz val="9"/>
      <color theme="1"/>
      <name val="Times New Roman"/>
      <family val="1"/>
      <charset val="186"/>
    </font>
    <font>
      <i/>
      <sz val="8"/>
      <name val="Times New Roman"/>
      <family val="1"/>
      <charset val="186"/>
    </font>
    <font>
      <sz val="8"/>
      <name val="Times New Roman"/>
      <family val="1"/>
      <charset val="186"/>
    </font>
    <font>
      <b/>
      <sz val="14"/>
      <color theme="1"/>
      <name val="Times New Roman"/>
      <family val="1"/>
      <charset val="186"/>
    </font>
  </fonts>
  <fills count="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51"/>
        <bgColor indexed="64"/>
      </patternFill>
    </fill>
  </fills>
  <borders count="11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right style="thin">
        <color indexed="64"/>
      </right>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hair">
        <color indexed="64"/>
      </top>
      <bottom style="dotted">
        <color indexed="64"/>
      </bottom>
      <diagonal/>
    </border>
    <border>
      <left style="hair">
        <color indexed="64"/>
      </left>
      <right/>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right/>
      <top style="double">
        <color indexed="64"/>
      </top>
      <bottom style="hair">
        <color indexed="64"/>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hair">
        <color indexed="64"/>
      </top>
      <bottom/>
      <diagonal/>
    </border>
    <border>
      <left/>
      <right/>
      <top style="hair">
        <color indexed="64"/>
      </top>
      <bottom/>
      <diagonal/>
    </border>
    <border>
      <left/>
      <right/>
      <top style="double">
        <color indexed="64"/>
      </top>
      <bottom style="double">
        <color indexed="64"/>
      </bottom>
      <diagonal/>
    </border>
    <border>
      <left style="hair">
        <color indexed="64"/>
      </left>
      <right style="thin">
        <color indexed="64"/>
      </right>
      <top/>
      <bottom style="double">
        <color indexed="64"/>
      </bottom>
      <diagonal/>
    </border>
  </borders>
  <cellStyleXfs count="6">
    <xf numFmtId="0" fontId="0" fillId="0" borderId="0"/>
    <xf numFmtId="0" fontId="1" fillId="0" borderId="0"/>
    <xf numFmtId="0" fontId="1" fillId="0" borderId="0"/>
    <xf numFmtId="0" fontId="1" fillId="0" borderId="0"/>
    <xf numFmtId="0" fontId="1" fillId="0" borderId="0"/>
    <xf numFmtId="0" fontId="10" fillId="0" borderId="0"/>
  </cellStyleXfs>
  <cellXfs count="1421">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4" xfId="1" applyFont="1" applyFill="1" applyBorder="1" applyAlignment="1" applyProtection="1">
      <alignment vertical="center"/>
    </xf>
    <xf numFmtId="0" fontId="3" fillId="0" borderId="16" xfId="1" applyFont="1" applyFill="1" applyBorder="1" applyAlignment="1" applyProtection="1">
      <alignment vertical="center"/>
      <protection locked="0"/>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xf>
    <xf numFmtId="0" fontId="3" fillId="0" borderId="0" xfId="1" applyFont="1" applyFill="1" applyBorder="1" applyAlignment="1" applyProtection="1">
      <alignment vertical="center"/>
    </xf>
    <xf numFmtId="0" fontId="3" fillId="0" borderId="4"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9" xfId="1" applyNumberFormat="1" applyFont="1" applyFill="1" applyBorder="1" applyAlignment="1" applyProtection="1">
      <alignment horizontal="right" vertical="center"/>
    </xf>
    <xf numFmtId="3" fontId="3" fillId="0" borderId="40" xfId="1" applyNumberFormat="1" applyFont="1" applyFill="1" applyBorder="1" applyAlignment="1" applyProtection="1">
      <alignment horizontal="right" vertical="center"/>
    </xf>
    <xf numFmtId="3" fontId="3" fillId="0" borderId="40" xfId="1" applyNumberFormat="1" applyFont="1" applyFill="1" applyBorder="1" applyAlignment="1" applyProtection="1">
      <alignment horizontal="right" vertical="center"/>
      <protection locked="0"/>
    </xf>
    <xf numFmtId="0" fontId="2" fillId="0" borderId="29" xfId="1" applyFont="1" applyFill="1" applyBorder="1" applyAlignment="1" applyProtection="1">
      <alignment vertical="center" wrapText="1"/>
    </xf>
    <xf numFmtId="0" fontId="2" fillId="0" borderId="29" xfId="1" applyFont="1" applyFill="1" applyBorder="1" applyAlignment="1" applyProtection="1">
      <alignment horizontal="left" vertical="center" wrapText="1"/>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right" vertical="center"/>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4"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4"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protection locked="0"/>
    </xf>
    <xf numFmtId="0" fontId="2" fillId="3" borderId="41" xfId="1" applyFont="1" applyFill="1" applyBorder="1" applyAlignment="1" applyProtection="1">
      <alignment vertical="center" wrapText="1"/>
    </xf>
    <xf numFmtId="0" fontId="2" fillId="3" borderId="41" xfId="1" applyFont="1" applyFill="1" applyBorder="1" applyAlignment="1" applyProtection="1">
      <alignment horizontal="right" vertical="center" wrapText="1"/>
    </xf>
    <xf numFmtId="3" fontId="2" fillId="3" borderId="42" xfId="1" applyNumberFormat="1" applyFont="1" applyFill="1" applyBorder="1" applyAlignment="1" applyProtection="1">
      <alignment horizontal="right" vertical="center"/>
    </xf>
    <xf numFmtId="3" fontId="2" fillId="3" borderId="43" xfId="1" applyNumberFormat="1" applyFont="1" applyFill="1" applyBorder="1" applyAlignment="1" applyProtection="1">
      <alignment horizontal="right" vertical="center"/>
      <protection locked="0"/>
    </xf>
    <xf numFmtId="3" fontId="2" fillId="3" borderId="44" xfId="1" applyNumberFormat="1" applyFont="1" applyFill="1" applyBorder="1" applyAlignment="1" applyProtection="1">
      <alignment horizontal="right" vertical="center"/>
      <protection locked="0"/>
    </xf>
    <xf numFmtId="3" fontId="2" fillId="3" borderId="45" xfId="1" applyNumberFormat="1" applyFont="1" applyFill="1" applyBorder="1" applyAlignment="1" applyProtection="1">
      <alignment horizontal="right" vertical="center"/>
      <protection locked="0"/>
    </xf>
    <xf numFmtId="3" fontId="2" fillId="3" borderId="6" xfId="1" applyNumberFormat="1" applyFont="1" applyFill="1" applyBorder="1" applyAlignment="1" applyProtection="1">
      <alignment horizontal="right" vertical="center"/>
    </xf>
    <xf numFmtId="3" fontId="2" fillId="3" borderId="42" xfId="1" applyNumberFormat="1" applyFont="1" applyFill="1" applyBorder="1" applyAlignment="1" applyProtection="1">
      <alignment horizontal="right" vertical="center"/>
      <protection locked="0"/>
    </xf>
    <xf numFmtId="3" fontId="8" fillId="3" borderId="6" xfId="1" applyNumberFormat="1" applyFont="1" applyFill="1" applyBorder="1" applyAlignment="1" applyProtection="1">
      <alignment horizontal="left" vertical="center" wrapText="1"/>
      <protection locked="0"/>
    </xf>
    <xf numFmtId="0" fontId="3" fillId="0" borderId="23" xfId="1" applyFont="1" applyFill="1" applyBorder="1" applyAlignment="1" applyProtection="1">
      <alignment horizontal="left" vertical="center" wrapText="1"/>
    </xf>
    <xf numFmtId="3" fontId="2" fillId="0" borderId="24" xfId="1" applyNumberFormat="1" applyFont="1" applyFill="1" applyBorder="1" applyAlignment="1" applyProtection="1">
      <alignment vertical="center"/>
    </xf>
    <xf numFmtId="3" fontId="2" fillId="0" borderId="25" xfId="1" applyNumberFormat="1" applyFont="1" applyFill="1" applyBorder="1" applyAlignment="1" applyProtection="1">
      <alignment vertical="center"/>
      <protection locked="0"/>
    </xf>
    <xf numFmtId="3" fontId="2" fillId="0" borderId="27" xfId="1" applyNumberFormat="1" applyFont="1" applyFill="1" applyBorder="1" applyAlignment="1" applyProtection="1">
      <alignment vertical="center"/>
      <protection locked="0"/>
    </xf>
    <xf numFmtId="3" fontId="2" fillId="0" borderId="28" xfId="1" applyNumberFormat="1" applyFont="1" applyFill="1" applyBorder="1" applyAlignment="1" applyProtection="1">
      <alignment vertical="center"/>
    </xf>
    <xf numFmtId="3" fontId="2" fillId="0" borderId="27"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8"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vertical="center" wrapText="1"/>
      <protection locked="0"/>
    </xf>
    <xf numFmtId="0" fontId="3" fillId="0" borderId="46" xfId="1" applyFont="1" applyFill="1" applyBorder="1" applyAlignment="1" applyProtection="1">
      <alignment horizontal="left" vertical="center" wrapText="1"/>
      <protection locked="0"/>
    </xf>
    <xf numFmtId="0" fontId="3" fillId="0" borderId="46" xfId="1" applyFont="1" applyFill="1" applyBorder="1" applyAlignment="1" applyProtection="1">
      <alignment horizontal="left" vertical="center" wrapText="1"/>
    </xf>
    <xf numFmtId="3" fontId="2" fillId="0" borderId="7" xfId="1" applyNumberFormat="1" applyFont="1" applyFill="1" applyBorder="1" applyAlignment="1" applyProtection="1">
      <alignment vertical="center"/>
    </xf>
    <xf numFmtId="3" fontId="2" fillId="0" borderId="47" xfId="1" applyNumberFormat="1" applyFont="1" applyFill="1" applyBorder="1" applyAlignment="1" applyProtection="1">
      <alignment horizontal="right" vertical="center"/>
      <protection locked="0"/>
    </xf>
    <xf numFmtId="3" fontId="2" fillId="0" borderId="47"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center" vertical="center"/>
      <protection locked="0"/>
    </xf>
    <xf numFmtId="3" fontId="2" fillId="0" borderId="50"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0" fontId="3" fillId="0" borderId="46"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4" xfId="1" applyNumberFormat="1" applyFont="1" applyFill="1" applyBorder="1" applyAlignment="1" applyProtection="1">
      <alignment vertical="center"/>
    </xf>
    <xf numFmtId="3" fontId="2" fillId="0" borderId="16"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protection locked="0"/>
    </xf>
    <xf numFmtId="0" fontId="2" fillId="0" borderId="41" xfId="1" applyFont="1" applyFill="1" applyBorder="1" applyAlignment="1" applyProtection="1">
      <alignment vertical="center" wrapText="1"/>
    </xf>
    <xf numFmtId="0" fontId="2" fillId="0" borderId="41" xfId="1" applyFont="1" applyFill="1" applyBorder="1" applyAlignment="1" applyProtection="1">
      <alignment horizontal="left" vertical="center" wrapText="1"/>
    </xf>
    <xf numFmtId="3" fontId="2" fillId="0" borderId="42" xfId="1" applyNumberFormat="1" applyFont="1" applyFill="1" applyBorder="1" applyAlignment="1" applyProtection="1">
      <alignment vertical="center"/>
    </xf>
    <xf numFmtId="3" fontId="2" fillId="0" borderId="43"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protection locked="0"/>
    </xf>
    <xf numFmtId="0" fontId="2" fillId="0" borderId="52" xfId="1" applyFont="1" applyFill="1" applyBorder="1" applyAlignment="1" applyProtection="1">
      <alignment horizontal="right" vertical="center" wrapText="1"/>
    </xf>
    <xf numFmtId="0" fontId="2" fillId="0" borderId="52" xfId="1" applyFont="1" applyFill="1" applyBorder="1" applyAlignment="1" applyProtection="1">
      <alignment horizontal="left" vertical="center" wrapText="1"/>
    </xf>
    <xf numFmtId="3" fontId="2" fillId="0" borderId="12" xfId="1" applyNumberFormat="1" applyFont="1" applyFill="1" applyBorder="1" applyAlignment="1" applyProtection="1">
      <alignment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5"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55" xfId="1" applyNumberFormat="1" applyFont="1" applyFill="1" applyBorder="1" applyAlignment="1" applyProtection="1">
      <alignment vertical="center"/>
      <protection locked="0"/>
    </xf>
    <xf numFmtId="3" fontId="2" fillId="0" borderId="54"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protection locked="0"/>
    </xf>
    <xf numFmtId="0" fontId="2" fillId="0" borderId="41" xfId="1" applyFont="1" applyFill="1" applyBorder="1" applyAlignment="1" applyProtection="1">
      <alignment horizontal="right" vertical="center" wrapText="1"/>
    </xf>
    <xf numFmtId="0" fontId="2" fillId="0" borderId="56" xfId="1" applyFont="1" applyFill="1" applyBorder="1" applyAlignment="1" applyProtection="1">
      <alignment horizontal="right" vertical="center" wrapText="1"/>
    </xf>
    <xf numFmtId="0" fontId="2" fillId="0" borderId="56" xfId="1" applyFont="1" applyFill="1" applyBorder="1" applyAlignment="1" applyProtection="1">
      <alignment horizontal="left" vertical="center" wrapText="1"/>
    </xf>
    <xf numFmtId="3" fontId="2" fillId="0" borderId="57" xfId="1" applyNumberFormat="1" applyFont="1" applyFill="1" applyBorder="1" applyAlignment="1" applyProtection="1">
      <alignment vertical="center"/>
    </xf>
    <xf numFmtId="3" fontId="2" fillId="0" borderId="58" xfId="1" applyNumberFormat="1" applyFont="1" applyFill="1" applyBorder="1" applyAlignment="1" applyProtection="1">
      <alignment horizontal="center" vertical="center"/>
    </xf>
    <xf numFmtId="3" fontId="2" fillId="0" borderId="59" xfId="1" applyNumberFormat="1" applyFont="1" applyFill="1" applyBorder="1" applyAlignment="1" applyProtection="1">
      <alignment horizontal="center" vertical="center"/>
    </xf>
    <xf numFmtId="3" fontId="2" fillId="0" borderId="61"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61"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protection locked="0"/>
    </xf>
    <xf numFmtId="0" fontId="3" fillId="0" borderId="62" xfId="1" applyFont="1" applyFill="1" applyBorder="1" applyAlignment="1" applyProtection="1">
      <alignment horizontal="center" vertical="center" wrapText="1"/>
    </xf>
    <xf numFmtId="0" fontId="3" fillId="0" borderId="62" xfId="1" applyFont="1" applyFill="1" applyBorder="1" applyAlignment="1" applyProtection="1">
      <alignment horizontal="left" vertical="center" wrapText="1"/>
    </xf>
    <xf numFmtId="3" fontId="2" fillId="0" borderId="63"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63" xfId="1" applyNumberFormat="1" applyFont="1" applyFill="1" applyBorder="1" applyAlignment="1" applyProtection="1">
      <alignment horizontal="center" vertical="center"/>
    </xf>
    <xf numFmtId="3" fontId="2" fillId="0" borderId="6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horizontal="right" vertical="center"/>
      <protection locked="0"/>
    </xf>
    <xf numFmtId="3" fontId="2" fillId="0" borderId="60" xfId="1" applyNumberFormat="1" applyFont="1" applyFill="1" applyBorder="1" applyAlignment="1" applyProtection="1">
      <alignment vertical="center"/>
    </xf>
    <xf numFmtId="3" fontId="2" fillId="0" borderId="7"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right" vertical="center"/>
    </xf>
    <xf numFmtId="3" fontId="2" fillId="0" borderId="51"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protection locked="0"/>
    </xf>
    <xf numFmtId="3" fontId="2" fillId="0" borderId="55"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xf>
    <xf numFmtId="0" fontId="3" fillId="0" borderId="56" xfId="1" applyFont="1" applyFill="1" applyBorder="1" applyAlignment="1" applyProtection="1">
      <alignment horizontal="center" vertical="center" wrapText="1"/>
    </xf>
    <xf numFmtId="0" fontId="3" fillId="0" borderId="56" xfId="1" applyFont="1" applyFill="1" applyBorder="1" applyAlignment="1" applyProtection="1">
      <alignment horizontal="left" vertical="center" wrapText="1"/>
    </xf>
    <xf numFmtId="3" fontId="2" fillId="0" borderId="51" xfId="1" applyNumberFormat="1" applyFont="1" applyFill="1" applyBorder="1" applyAlignment="1" applyProtection="1">
      <alignment horizontal="right" vertical="center"/>
      <protection locked="0"/>
    </xf>
    <xf numFmtId="0" fontId="2" fillId="0" borderId="62" xfId="1" applyFont="1" applyFill="1" applyBorder="1" applyAlignment="1" applyProtection="1">
      <alignment horizontal="right" vertical="center" wrapText="1"/>
    </xf>
    <xf numFmtId="0" fontId="2" fillId="0" borderId="62" xfId="1" applyFont="1" applyFill="1" applyBorder="1" applyAlignment="1" applyProtection="1">
      <alignment horizontal="left" vertical="center" wrapText="1"/>
    </xf>
    <xf numFmtId="3" fontId="2" fillId="0" borderId="63" xfId="1" applyNumberFormat="1" applyFont="1" applyFill="1" applyBorder="1" applyAlignment="1" applyProtection="1">
      <alignment horizontal="right" vertical="center"/>
      <protection locked="0"/>
    </xf>
    <xf numFmtId="3" fontId="2" fillId="0" borderId="65" xfId="1" applyNumberFormat="1" applyFont="1" applyFill="1" applyBorder="1" applyAlignment="1" applyProtection="1">
      <alignment horizontal="right" vertical="center"/>
      <protection locked="0"/>
    </xf>
    <xf numFmtId="3" fontId="2" fillId="0" borderId="67"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protection locked="0"/>
    </xf>
    <xf numFmtId="0" fontId="2" fillId="0" borderId="62" xfId="1" applyFont="1" applyFill="1" applyBorder="1" applyAlignment="1" applyProtection="1">
      <alignmen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horizontal="center" vertical="center"/>
      <protection locked="0"/>
    </xf>
    <xf numFmtId="3" fontId="2" fillId="0" borderId="66" xfId="1" applyNumberFormat="1" applyFont="1" applyFill="1" applyBorder="1" applyAlignment="1" applyProtection="1">
      <alignment horizontal="center" vertical="center"/>
      <protection locked="0"/>
    </xf>
    <xf numFmtId="3" fontId="2" fillId="0" borderId="6" xfId="1" applyNumberFormat="1" applyFont="1" applyFill="1" applyBorder="1" applyAlignment="1" applyProtection="1">
      <alignment horizontal="right" vertical="center"/>
    </xf>
    <xf numFmtId="3" fontId="2" fillId="0" borderId="66"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4" xfId="1" applyNumberFormat="1" applyFont="1" applyBorder="1" applyAlignment="1" applyProtection="1">
      <alignment vertical="center"/>
    </xf>
    <xf numFmtId="3" fontId="3" fillId="0" borderId="16" xfId="1" applyNumberFormat="1" applyFont="1" applyBorder="1" applyAlignment="1" applyProtection="1">
      <alignment vertical="center"/>
      <protection locked="0"/>
    </xf>
    <xf numFmtId="3" fontId="3" fillId="0" borderId="17" xfId="1" applyNumberFormat="1" applyFont="1" applyBorder="1" applyAlignment="1" applyProtection="1">
      <alignment vertical="center"/>
      <protection locked="0"/>
    </xf>
    <xf numFmtId="3" fontId="3" fillId="0" borderId="18" xfId="1" applyNumberFormat="1" applyFont="1" applyBorder="1" applyAlignment="1" applyProtection="1">
      <alignment vertical="center"/>
      <protection locked="0"/>
    </xf>
    <xf numFmtId="3" fontId="3" fillId="0" borderId="19" xfId="1" applyNumberFormat="1" applyFont="1" applyBorder="1" applyAlignment="1" applyProtection="1">
      <alignment vertical="center"/>
    </xf>
    <xf numFmtId="3" fontId="3" fillId="0" borderId="4" xfId="1" applyNumberFormat="1" applyFont="1" applyBorder="1" applyAlignment="1" applyProtection="1">
      <alignment vertical="center"/>
      <protection locked="0"/>
    </xf>
    <xf numFmtId="3" fontId="3" fillId="0" borderId="19" xfId="1" applyNumberFormat="1" applyFont="1" applyBorder="1" applyAlignment="1" applyProtection="1">
      <alignment vertical="center"/>
      <protection locked="0"/>
    </xf>
    <xf numFmtId="0" fontId="3" fillId="0" borderId="35" xfId="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3" fontId="3" fillId="0" borderId="39"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xf>
    <xf numFmtId="3" fontId="3" fillId="0" borderId="40" xfId="1" applyNumberFormat="1" applyFont="1" applyFill="1" applyBorder="1" applyAlignment="1" applyProtection="1">
      <alignment vertical="center"/>
      <protection locked="0"/>
    </xf>
    <xf numFmtId="0" fontId="3" fillId="0" borderId="68" xfId="1" applyFont="1" applyFill="1" applyBorder="1" applyAlignment="1" applyProtection="1">
      <alignment vertical="center"/>
    </xf>
    <xf numFmtId="0" fontId="3" fillId="0" borderId="68" xfId="1" applyFont="1" applyFill="1" applyBorder="1" applyAlignment="1" applyProtection="1">
      <alignment vertical="center" wrapText="1"/>
    </xf>
    <xf numFmtId="3" fontId="3" fillId="0" borderId="69" xfId="1" applyNumberFormat="1" applyFont="1" applyFill="1" applyBorder="1" applyAlignment="1" applyProtection="1">
      <alignment vertical="center"/>
    </xf>
    <xf numFmtId="3" fontId="3" fillId="0" borderId="70"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3" xfId="1" applyNumberFormat="1" applyFont="1" applyFill="1" applyBorder="1" applyAlignment="1" applyProtection="1">
      <alignment vertical="center"/>
    </xf>
    <xf numFmtId="3" fontId="3" fillId="0" borderId="73" xfId="1" applyNumberFormat="1" applyFont="1" applyFill="1" applyBorder="1" applyAlignment="1" applyProtection="1">
      <alignment vertical="center"/>
      <protection locked="0"/>
    </xf>
    <xf numFmtId="0" fontId="3" fillId="0" borderId="15" xfId="1" applyFont="1" applyFill="1" applyBorder="1" applyAlignment="1" applyProtection="1">
      <alignment vertical="center"/>
    </xf>
    <xf numFmtId="3" fontId="3" fillId="0" borderId="4" xfId="1" applyNumberFormat="1" applyFont="1" applyFill="1" applyBorder="1" applyAlignment="1" applyProtection="1">
      <alignment vertical="center"/>
    </xf>
    <xf numFmtId="3" fontId="3" fillId="0" borderId="16"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protection locked="0"/>
    </xf>
    <xf numFmtId="0" fontId="3" fillId="4" borderId="74" xfId="1" applyFont="1" applyFill="1" applyBorder="1" applyAlignment="1" applyProtection="1">
      <alignment horizontal="left" vertical="center" wrapText="1"/>
    </xf>
    <xf numFmtId="3" fontId="3" fillId="4" borderId="75" xfId="1" applyNumberFormat="1" applyFont="1" applyFill="1" applyBorder="1" applyAlignment="1" applyProtection="1">
      <alignment vertical="center"/>
    </xf>
    <xf numFmtId="3" fontId="3" fillId="4" borderId="76" xfId="1" applyNumberFormat="1" applyFont="1" applyFill="1" applyBorder="1" applyAlignment="1" applyProtection="1">
      <alignment vertical="center"/>
    </xf>
    <xf numFmtId="3" fontId="3" fillId="4" borderId="77" xfId="1" applyNumberFormat="1" applyFont="1" applyFill="1" applyBorder="1" applyAlignment="1" applyProtection="1">
      <alignment vertical="center"/>
    </xf>
    <xf numFmtId="3" fontId="3" fillId="4" borderId="78" xfId="1" applyNumberFormat="1" applyFont="1" applyFill="1" applyBorder="1" applyAlignment="1" applyProtection="1">
      <alignment vertical="center"/>
    </xf>
    <xf numFmtId="3" fontId="3" fillId="4" borderId="79" xfId="1" applyNumberFormat="1" applyFont="1" applyFill="1" applyBorder="1" applyAlignment="1" applyProtection="1">
      <alignment vertical="center"/>
    </xf>
    <xf numFmtId="3" fontId="3" fillId="4" borderId="79" xfId="1" applyNumberFormat="1" applyFont="1" applyFill="1" applyBorder="1" applyAlignment="1" applyProtection="1">
      <alignment vertical="center"/>
      <protection locked="0"/>
    </xf>
    <xf numFmtId="0" fontId="2" fillId="0" borderId="46"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51" xfId="1" applyNumberFormat="1" applyFont="1" applyFill="1" applyBorder="1" applyAlignment="1" applyProtection="1">
      <alignment vertical="center"/>
    </xf>
    <xf numFmtId="3" fontId="2" fillId="0" borderId="75" xfId="1" applyNumberFormat="1" applyFont="1" applyFill="1" applyBorder="1" applyAlignment="1" applyProtection="1">
      <alignment vertical="center"/>
    </xf>
    <xf numFmtId="3" fontId="2" fillId="0" borderId="77" xfId="1" applyNumberFormat="1" applyFont="1" applyFill="1" applyBorder="1" applyAlignment="1" applyProtection="1">
      <alignment vertical="center"/>
    </xf>
    <xf numFmtId="3" fontId="2" fillId="0" borderId="79" xfId="1" applyNumberFormat="1" applyFont="1" applyFill="1" applyBorder="1" applyAlignment="1" applyProtection="1">
      <alignment vertical="center"/>
    </xf>
    <xf numFmtId="3" fontId="2" fillId="0" borderId="79" xfId="1" applyNumberFormat="1" applyFont="1" applyFill="1" applyBorder="1" applyAlignment="1" applyProtection="1">
      <alignment vertical="center"/>
      <protection locked="0"/>
    </xf>
    <xf numFmtId="0" fontId="2" fillId="0" borderId="62" xfId="1" applyFont="1" applyFill="1" applyBorder="1" applyAlignment="1" applyProtection="1">
      <alignment horizontal="center" vertical="center" wrapText="1"/>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xf>
    <xf numFmtId="3" fontId="2" fillId="0" borderId="4"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protection locked="0"/>
    </xf>
    <xf numFmtId="0" fontId="2" fillId="3" borderId="41" xfId="1" applyFont="1" applyFill="1" applyBorder="1" applyAlignment="1" applyProtection="1">
      <alignment horizontal="left" vertical="center" wrapText="1"/>
    </xf>
    <xf numFmtId="3" fontId="2" fillId="3" borderId="42" xfId="1" applyNumberFormat="1" applyFont="1" applyFill="1" applyBorder="1" applyAlignment="1" applyProtection="1">
      <alignment vertical="center"/>
    </xf>
    <xf numFmtId="3" fontId="2" fillId="3" borderId="43" xfId="1" applyNumberFormat="1" applyFont="1" applyFill="1" applyBorder="1" applyAlignment="1" applyProtection="1">
      <alignment vertical="center"/>
      <protection locked="0"/>
    </xf>
    <xf numFmtId="3" fontId="2" fillId="3" borderId="44" xfId="1" applyNumberFormat="1" applyFont="1" applyFill="1" applyBorder="1" applyAlignment="1" applyProtection="1">
      <alignment vertical="center"/>
      <protection locked="0"/>
    </xf>
    <xf numFmtId="3" fontId="2" fillId="3" borderId="45" xfId="1" applyNumberFormat="1" applyFont="1" applyFill="1" applyBorder="1" applyAlignment="1" applyProtection="1">
      <alignment vertical="center"/>
      <protection locked="0"/>
    </xf>
    <xf numFmtId="3" fontId="2" fillId="3" borderId="6" xfId="1" applyNumberFormat="1" applyFont="1" applyFill="1" applyBorder="1" applyAlignment="1" applyProtection="1">
      <alignment vertical="center"/>
    </xf>
    <xf numFmtId="3" fontId="2" fillId="3" borderId="42" xfId="1" applyNumberFormat="1" applyFont="1" applyFill="1" applyBorder="1" applyAlignment="1" applyProtection="1">
      <alignment vertical="center"/>
      <protection locked="0"/>
    </xf>
    <xf numFmtId="3" fontId="2" fillId="3" borderId="6" xfId="1" applyNumberFormat="1" applyFont="1" applyFill="1" applyBorder="1" applyAlignment="1" applyProtection="1">
      <alignment vertical="center" wrapText="1"/>
      <protection locked="0"/>
    </xf>
    <xf numFmtId="0" fontId="2" fillId="0" borderId="41" xfId="1" applyFont="1" applyFill="1" applyBorder="1" applyAlignment="1" applyProtection="1">
      <alignment horizontal="center"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6" xfId="1" applyNumberFormat="1" applyFont="1" applyFill="1" applyBorder="1" applyAlignment="1" applyProtection="1">
      <alignment vertical="center"/>
      <protection locked="0"/>
    </xf>
    <xf numFmtId="3" fontId="2" fillId="0" borderId="43" xfId="1" applyNumberFormat="1" applyFont="1" applyFill="1" applyBorder="1" applyAlignment="1" applyProtection="1">
      <alignment vertical="center"/>
      <protection locked="0"/>
    </xf>
    <xf numFmtId="3" fontId="2" fillId="0" borderId="42" xfId="1" applyNumberFormat="1" applyFont="1" applyFill="1" applyBorder="1" applyAlignment="1" applyProtection="1">
      <alignment vertical="center"/>
      <protection locked="0"/>
    </xf>
    <xf numFmtId="3" fontId="2" fillId="0" borderId="64" xfId="1" applyNumberFormat="1" applyFont="1" applyFill="1" applyBorder="1" applyAlignment="1" applyProtection="1">
      <alignment vertical="center"/>
      <protection locked="0"/>
    </xf>
    <xf numFmtId="3" fontId="2" fillId="0" borderId="65"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vertical="center"/>
      <protection locked="0"/>
    </xf>
    <xf numFmtId="3" fontId="2" fillId="0" borderId="63" xfId="1" applyNumberFormat="1" applyFont="1" applyFill="1" applyBorder="1" applyAlignment="1" applyProtection="1">
      <alignment vertical="center"/>
      <protection locked="0"/>
    </xf>
    <xf numFmtId="3" fontId="2" fillId="0" borderId="51" xfId="1" applyNumberFormat="1" applyFont="1" applyFill="1" applyBorder="1" applyAlignment="1" applyProtection="1">
      <alignment vertical="center"/>
      <protection locked="0"/>
    </xf>
    <xf numFmtId="0" fontId="2" fillId="0" borderId="15" xfId="1" applyFont="1" applyFill="1" applyBorder="1" applyAlignment="1" applyProtection="1">
      <alignment horizontal="center" vertical="center" wrapText="1"/>
    </xf>
    <xf numFmtId="3" fontId="2" fillId="0" borderId="6" xfId="1" applyNumberFormat="1" applyFont="1" applyFill="1" applyBorder="1" applyAlignment="1" applyProtection="1">
      <alignment vertical="center" wrapText="1"/>
      <protection locked="0"/>
    </xf>
    <xf numFmtId="3" fontId="2" fillId="0" borderId="16" xfId="1" applyNumberFormat="1" applyFont="1" applyFill="1" applyBorder="1" applyAlignment="1" applyProtection="1">
      <alignment vertical="center"/>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protection locked="0"/>
    </xf>
    <xf numFmtId="0" fontId="2" fillId="3" borderId="0" xfId="1" applyFont="1" applyFill="1" applyBorder="1" applyAlignment="1" applyProtection="1">
      <alignment vertical="center"/>
    </xf>
    <xf numFmtId="3" fontId="2" fillId="3" borderId="6" xfId="1" applyNumberFormat="1" applyFont="1" applyFill="1" applyBorder="1" applyAlignment="1" applyProtection="1">
      <alignment vertical="center"/>
      <protection locked="0"/>
    </xf>
    <xf numFmtId="0" fontId="2" fillId="0" borderId="41" xfId="1" applyFont="1" applyFill="1" applyBorder="1" applyAlignment="1" applyProtection="1">
      <alignment vertical="center"/>
    </xf>
    <xf numFmtId="0" fontId="2" fillId="0" borderId="0" xfId="1" applyFont="1" applyFill="1" applyBorder="1" applyAlignment="1" applyProtection="1">
      <alignment vertical="center" wrapText="1"/>
    </xf>
    <xf numFmtId="0" fontId="2" fillId="3" borderId="15" xfId="1" applyFont="1" applyFill="1" applyBorder="1" applyAlignment="1" applyProtection="1">
      <alignment horizontal="right" vertical="center" wrapText="1"/>
    </xf>
    <xf numFmtId="0" fontId="2" fillId="3" borderId="15" xfId="1" applyFont="1" applyFill="1" applyBorder="1" applyAlignment="1" applyProtection="1">
      <alignment horizontal="left" vertical="center" wrapText="1"/>
    </xf>
    <xf numFmtId="3" fontId="2" fillId="3" borderId="4" xfId="1" applyNumberFormat="1" applyFont="1" applyFill="1" applyBorder="1" applyAlignment="1" applyProtection="1">
      <alignment vertical="center"/>
    </xf>
    <xf numFmtId="3" fontId="2" fillId="3" borderId="16" xfId="1" applyNumberFormat="1" applyFont="1" applyFill="1" applyBorder="1" applyAlignment="1" applyProtection="1">
      <alignment vertical="center"/>
      <protection locked="0"/>
    </xf>
    <xf numFmtId="3" fontId="2" fillId="3" borderId="17" xfId="1" applyNumberFormat="1" applyFont="1" applyFill="1" applyBorder="1" applyAlignment="1" applyProtection="1">
      <alignment vertical="center"/>
      <protection locked="0"/>
    </xf>
    <xf numFmtId="3" fontId="2" fillId="3" borderId="18" xfId="1" applyNumberFormat="1" applyFont="1" applyFill="1" applyBorder="1" applyAlignment="1" applyProtection="1">
      <alignment vertical="center"/>
      <protection locked="0"/>
    </xf>
    <xf numFmtId="3" fontId="2" fillId="3" borderId="19" xfId="1" applyNumberFormat="1" applyFont="1" applyFill="1" applyBorder="1" applyAlignment="1" applyProtection="1">
      <alignment vertical="center"/>
    </xf>
    <xf numFmtId="3" fontId="2" fillId="3" borderId="4" xfId="1" applyNumberFormat="1" applyFont="1" applyFill="1" applyBorder="1" applyAlignment="1" applyProtection="1">
      <alignment vertical="center"/>
      <protection locked="0"/>
    </xf>
    <xf numFmtId="3" fontId="2" fillId="3" borderId="19" xfId="1" applyNumberFormat="1" applyFont="1" applyFill="1" applyBorder="1" applyAlignment="1" applyProtection="1">
      <alignment vertical="center" wrapText="1"/>
      <protection locked="0"/>
    </xf>
    <xf numFmtId="3" fontId="2" fillId="0" borderId="47" xfId="1" applyNumberFormat="1" applyFont="1" applyFill="1" applyBorder="1" applyAlignment="1" applyProtection="1">
      <alignment vertical="center"/>
      <protection locked="0"/>
    </xf>
    <xf numFmtId="3" fontId="2" fillId="0" borderId="48"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5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74" xfId="1" applyFont="1" applyFill="1" applyBorder="1" applyAlignment="1" applyProtection="1">
      <alignment horizontal="left" vertical="center" wrapText="1"/>
    </xf>
    <xf numFmtId="3" fontId="2" fillId="0" borderId="20" xfId="1" applyNumberFormat="1" applyFont="1" applyFill="1" applyBorder="1" applyAlignment="1" applyProtection="1">
      <alignment vertical="center"/>
    </xf>
    <xf numFmtId="3" fontId="2" fillId="0" borderId="21"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xf>
    <xf numFmtId="3" fontId="2" fillId="0" borderId="22" xfId="1" applyNumberFormat="1" applyFont="1" applyFill="1" applyBorder="1" applyAlignment="1" applyProtection="1">
      <alignment vertical="center"/>
      <protection locked="0"/>
    </xf>
    <xf numFmtId="0" fontId="2" fillId="0" borderId="80" xfId="1" applyFont="1" applyFill="1" applyBorder="1" applyAlignment="1" applyProtection="1">
      <alignment horizontal="right" vertical="center" wrapText="1"/>
    </xf>
    <xf numFmtId="3" fontId="2" fillId="0" borderId="81"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protection locked="0"/>
    </xf>
    <xf numFmtId="0" fontId="3" fillId="0" borderId="74" xfId="1" applyFont="1" applyFill="1" applyBorder="1" applyAlignment="1" applyProtection="1">
      <alignment horizontal="left" vertical="center" wrapText="1"/>
    </xf>
    <xf numFmtId="3" fontId="2" fillId="0" borderId="76" xfId="1" applyNumberFormat="1" applyFont="1" applyFill="1" applyBorder="1" applyAlignment="1" applyProtection="1">
      <alignment vertical="center"/>
    </xf>
    <xf numFmtId="3" fontId="2" fillId="0" borderId="78" xfId="1" applyNumberFormat="1" applyFont="1" applyFill="1" applyBorder="1" applyAlignment="1" applyProtection="1">
      <alignment vertical="center"/>
    </xf>
    <xf numFmtId="1" fontId="3" fillId="4" borderId="74" xfId="1" applyNumberFormat="1" applyFont="1" applyFill="1" applyBorder="1" applyAlignment="1" applyProtection="1">
      <alignment horizontal="left" vertical="center" wrapText="1"/>
    </xf>
    <xf numFmtId="1" fontId="3" fillId="0" borderId="46"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3" fontId="3" fillId="0" borderId="57" xfId="1" applyNumberFormat="1" applyFont="1" applyFill="1" applyBorder="1" applyAlignment="1" applyProtection="1">
      <alignment vertical="center"/>
    </xf>
    <xf numFmtId="3" fontId="3" fillId="0" borderId="59"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protection locked="0"/>
    </xf>
    <xf numFmtId="0" fontId="2" fillId="0" borderId="80" xfId="1" applyFont="1" applyFill="1" applyBorder="1" applyAlignment="1" applyProtection="1">
      <alignment horizontal="center" vertical="center" wrapText="1"/>
    </xf>
    <xf numFmtId="0" fontId="2" fillId="0" borderId="80" xfId="1" applyFont="1" applyFill="1" applyBorder="1" applyAlignment="1" applyProtection="1">
      <alignment horizontal="left" vertical="center" wrapText="1"/>
    </xf>
    <xf numFmtId="0" fontId="3" fillId="4" borderId="46" xfId="1" applyFont="1" applyFill="1" applyBorder="1" applyAlignment="1" applyProtection="1">
      <alignment horizontal="left" vertical="center" wrapText="1"/>
    </xf>
    <xf numFmtId="3" fontId="3" fillId="4" borderId="7" xfId="1" applyNumberFormat="1" applyFont="1" applyFill="1" applyBorder="1" applyAlignment="1" applyProtection="1">
      <alignment vertical="center"/>
    </xf>
    <xf numFmtId="3" fontId="3" fillId="4" borderId="47" xfId="1" applyNumberFormat="1" applyFont="1" applyFill="1" applyBorder="1" applyAlignment="1" applyProtection="1">
      <alignment vertical="center"/>
    </xf>
    <xf numFmtId="3" fontId="3" fillId="4" borderId="48" xfId="1" applyNumberFormat="1" applyFont="1" applyFill="1" applyBorder="1" applyAlignment="1" applyProtection="1">
      <alignment vertical="center"/>
    </xf>
    <xf numFmtId="3" fontId="3" fillId="4" borderId="50" xfId="1" applyNumberFormat="1" applyFont="1" applyFill="1" applyBorder="1" applyAlignment="1" applyProtection="1">
      <alignment vertical="center"/>
    </xf>
    <xf numFmtId="3" fontId="3" fillId="4" borderId="51" xfId="1" applyNumberFormat="1" applyFont="1" applyFill="1" applyBorder="1" applyAlignment="1" applyProtection="1">
      <alignment vertical="center"/>
    </xf>
    <xf numFmtId="3" fontId="3" fillId="4" borderId="57" xfId="1" applyNumberFormat="1" applyFont="1" applyFill="1" applyBorder="1" applyAlignment="1" applyProtection="1">
      <alignment vertical="center"/>
    </xf>
    <xf numFmtId="3" fontId="3" fillId="4" borderId="59" xfId="1" applyNumberFormat="1" applyFont="1" applyFill="1" applyBorder="1" applyAlignment="1" applyProtection="1">
      <alignment vertical="center"/>
    </xf>
    <xf numFmtId="3" fontId="3" fillId="4" borderId="10" xfId="1" applyNumberFormat="1" applyFont="1" applyFill="1" applyBorder="1" applyAlignment="1" applyProtection="1">
      <alignment vertical="center"/>
    </xf>
    <xf numFmtId="3" fontId="3" fillId="4" borderId="10" xfId="1" applyNumberFormat="1" applyFont="1" applyFill="1" applyBorder="1" applyAlignment="1" applyProtection="1">
      <alignment vertical="center"/>
      <protection locked="0"/>
    </xf>
    <xf numFmtId="0" fontId="9" fillId="0" borderId="0" xfId="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0" fontId="2" fillId="0" borderId="46"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3" fillId="0" borderId="85" xfId="1" applyNumberFormat="1" applyFont="1" applyFill="1" applyBorder="1" applyAlignment="1" applyProtection="1">
      <alignment vertical="center"/>
    </xf>
    <xf numFmtId="3" fontId="3" fillId="0" borderId="83" xfId="1" applyNumberFormat="1" applyFont="1" applyFill="1" applyBorder="1" applyAlignment="1" applyProtection="1">
      <alignment vertical="center"/>
    </xf>
    <xf numFmtId="3" fontId="3" fillId="0" borderId="86" xfId="1" applyNumberFormat="1" applyFont="1" applyFill="1" applyBorder="1" applyAlignment="1" applyProtection="1">
      <alignment vertical="center"/>
    </xf>
    <xf numFmtId="3" fontId="3" fillId="0" borderId="87" xfId="1" applyNumberFormat="1" applyFont="1" applyFill="1" applyBorder="1" applyAlignment="1" applyProtection="1">
      <alignment vertical="center"/>
    </xf>
    <xf numFmtId="3" fontId="3" fillId="0" borderId="88" xfId="1" applyNumberFormat="1" applyFont="1" applyFill="1" applyBorder="1" applyAlignment="1" applyProtection="1">
      <alignment vertical="center"/>
    </xf>
    <xf numFmtId="3" fontId="3" fillId="0" borderId="88" xfId="1" applyNumberFormat="1" applyFont="1" applyFill="1" applyBorder="1" applyAlignment="1" applyProtection="1">
      <alignment vertical="center"/>
      <protection locked="0"/>
    </xf>
    <xf numFmtId="3" fontId="3" fillId="0" borderId="7" xfId="1" applyNumberFormat="1" applyFont="1" applyFill="1" applyBorder="1" applyAlignment="1" applyProtection="1">
      <alignment vertical="center"/>
    </xf>
    <xf numFmtId="3" fontId="3" fillId="0" borderId="47" xfId="1" applyNumberFormat="1" applyFont="1" applyFill="1" applyBorder="1" applyAlignment="1" applyProtection="1">
      <alignment vertical="center"/>
    </xf>
    <xf numFmtId="3" fontId="3" fillId="0" borderId="48" xfId="1" applyNumberFormat="1" applyFont="1" applyFill="1" applyBorder="1" applyAlignment="1" applyProtection="1">
      <alignment vertical="center"/>
    </xf>
    <xf numFmtId="3" fontId="3" fillId="0" borderId="50" xfId="1" applyNumberFormat="1" applyFont="1" applyFill="1" applyBorder="1" applyAlignment="1" applyProtection="1">
      <alignment vertical="center"/>
    </xf>
    <xf numFmtId="3" fontId="3" fillId="0" borderId="51" xfId="1" applyNumberFormat="1" applyFont="1" applyFill="1" applyBorder="1" applyAlignment="1" applyProtection="1">
      <alignment vertical="center"/>
    </xf>
    <xf numFmtId="3" fontId="3" fillId="0" borderId="51" xfId="1" applyNumberFormat="1" applyFont="1" applyFill="1" applyBorder="1" applyAlignment="1" applyProtection="1">
      <alignment vertical="center"/>
      <protection locked="0"/>
    </xf>
    <xf numFmtId="0" fontId="3" fillId="0" borderId="46" xfId="1" applyFont="1" applyFill="1" applyBorder="1" applyAlignment="1" applyProtection="1">
      <alignment vertical="center"/>
    </xf>
    <xf numFmtId="0" fontId="2" fillId="0" borderId="62" xfId="1" applyFont="1" applyFill="1" applyBorder="1" applyAlignment="1" applyProtection="1">
      <alignment vertical="center"/>
    </xf>
    <xf numFmtId="0" fontId="2" fillId="0" borderId="80" xfId="1" applyFont="1" applyFill="1" applyBorder="1" applyAlignment="1" applyProtection="1">
      <alignment vertical="center"/>
    </xf>
    <xf numFmtId="0" fontId="2" fillId="0" borderId="80" xfId="1" applyFont="1" applyFill="1" applyBorder="1" applyAlignment="1" applyProtection="1">
      <alignment vertical="center" wrapText="1"/>
    </xf>
    <xf numFmtId="0" fontId="3" fillId="0" borderId="89" xfId="1" applyFont="1" applyFill="1" applyBorder="1" applyAlignment="1" applyProtection="1">
      <alignment vertical="center"/>
    </xf>
    <xf numFmtId="3" fontId="3" fillId="0" borderId="83" xfId="1" applyNumberFormat="1" applyFont="1" applyFill="1" applyBorder="1" applyAlignment="1" applyProtection="1">
      <alignment vertical="center"/>
      <protection locked="0"/>
    </xf>
    <xf numFmtId="3" fontId="3" fillId="0" borderId="86" xfId="1" applyNumberFormat="1" applyFont="1" applyFill="1" applyBorder="1" applyAlignment="1" applyProtection="1">
      <alignment vertical="center"/>
      <protection locked="0"/>
    </xf>
    <xf numFmtId="3" fontId="3" fillId="0" borderId="87" xfId="1" applyNumberFormat="1" applyFont="1" applyFill="1" applyBorder="1" applyAlignment="1" applyProtection="1">
      <alignment vertical="center"/>
      <protection locked="0"/>
    </xf>
    <xf numFmtId="3" fontId="3" fillId="0" borderId="85" xfId="1" applyNumberFormat="1" applyFont="1" applyFill="1" applyBorder="1" applyAlignment="1" applyProtection="1">
      <alignment vertical="center"/>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8" fillId="0" borderId="6" xfId="1" applyNumberFormat="1" applyFont="1" applyFill="1" applyBorder="1" applyAlignment="1" applyProtection="1">
      <alignment vertical="center" wrapText="1"/>
      <protection locked="0"/>
    </xf>
    <xf numFmtId="3" fontId="8" fillId="0" borderId="41" xfId="1" applyNumberFormat="1" applyFont="1" applyFill="1" applyBorder="1" applyAlignment="1" applyProtection="1">
      <alignment vertical="center" wrapText="1"/>
      <protection locked="0"/>
    </xf>
    <xf numFmtId="0" fontId="8" fillId="0" borderId="0" xfId="0" applyFont="1" applyFill="1" applyAlignment="1">
      <alignment vertical="center" wrapText="1"/>
    </xf>
    <xf numFmtId="3" fontId="2" fillId="3" borderId="41" xfId="1" applyNumberFormat="1" applyFont="1" applyFill="1" applyBorder="1" applyAlignment="1" applyProtection="1">
      <alignment horizontal="left" vertical="center" wrapText="1"/>
      <protection locked="0"/>
    </xf>
    <xf numFmtId="0" fontId="3" fillId="3" borderId="23" xfId="1" applyFont="1" applyFill="1" applyBorder="1" applyAlignment="1" applyProtection="1">
      <alignment horizontal="left" vertical="center" wrapText="1"/>
    </xf>
    <xf numFmtId="3" fontId="2" fillId="3" borderId="24" xfId="1" applyNumberFormat="1" applyFont="1" applyFill="1" applyBorder="1" applyAlignment="1" applyProtection="1">
      <alignment vertical="center"/>
    </xf>
    <xf numFmtId="3" fontId="2" fillId="3" borderId="25" xfId="1" applyNumberFormat="1" applyFont="1" applyFill="1" applyBorder="1" applyAlignment="1" applyProtection="1">
      <alignment vertical="center"/>
      <protection locked="0"/>
    </xf>
    <xf numFmtId="3" fontId="2" fillId="3" borderId="27" xfId="1" applyNumberFormat="1" applyFont="1" applyFill="1" applyBorder="1" applyAlignment="1" applyProtection="1">
      <alignment vertical="center"/>
      <protection locked="0"/>
    </xf>
    <xf numFmtId="3" fontId="2" fillId="3" borderId="28" xfId="1" applyNumberFormat="1" applyFont="1" applyFill="1" applyBorder="1" applyAlignment="1" applyProtection="1">
      <alignment vertical="center"/>
    </xf>
    <xf numFmtId="3" fontId="2" fillId="3" borderId="27" xfId="1" applyNumberFormat="1" applyFont="1" applyFill="1" applyBorder="1" applyAlignment="1" applyProtection="1">
      <alignment horizontal="center" vertical="center"/>
    </xf>
    <xf numFmtId="3" fontId="2" fillId="3" borderId="26" xfId="1" applyNumberFormat="1" applyFont="1" applyFill="1" applyBorder="1" applyAlignment="1" applyProtection="1">
      <alignment horizontal="center" vertical="center"/>
    </xf>
    <xf numFmtId="3" fontId="2" fillId="3" borderId="24" xfId="1" applyNumberFormat="1" applyFont="1" applyFill="1" applyBorder="1" applyAlignment="1" applyProtection="1">
      <alignment horizontal="center" vertical="center"/>
    </xf>
    <xf numFmtId="3" fontId="2" fillId="3" borderId="28" xfId="1" applyNumberFormat="1" applyFont="1" applyFill="1" applyBorder="1" applyAlignment="1" applyProtection="1">
      <alignment horizontal="center" vertical="center"/>
    </xf>
    <xf numFmtId="0" fontId="2" fillId="3" borderId="56" xfId="1" applyFont="1" applyFill="1" applyBorder="1" applyAlignment="1" applyProtection="1">
      <alignment horizontal="right" vertical="center" wrapText="1"/>
    </xf>
    <xf numFmtId="0" fontId="2" fillId="3" borderId="56" xfId="1" applyFont="1" applyFill="1" applyBorder="1" applyAlignment="1" applyProtection="1">
      <alignment horizontal="left" vertical="center" wrapText="1"/>
    </xf>
    <xf numFmtId="3" fontId="2" fillId="3" borderId="57" xfId="1" applyNumberFormat="1" applyFont="1" applyFill="1" applyBorder="1" applyAlignment="1" applyProtection="1">
      <alignment vertical="center"/>
    </xf>
    <xf numFmtId="3" fontId="2" fillId="3" borderId="58" xfId="1" applyNumberFormat="1" applyFont="1" applyFill="1" applyBorder="1" applyAlignment="1" applyProtection="1">
      <alignment horizontal="center" vertical="center"/>
    </xf>
    <xf numFmtId="3" fontId="2" fillId="3" borderId="59" xfId="1" applyNumberFormat="1" applyFont="1" applyFill="1" applyBorder="1" applyAlignment="1" applyProtection="1">
      <alignment horizontal="center" vertical="center"/>
    </xf>
    <xf numFmtId="3" fontId="2" fillId="3" borderId="61" xfId="1" applyNumberFormat="1" applyFont="1" applyFill="1" applyBorder="1" applyAlignment="1" applyProtection="1">
      <alignment horizontal="center" vertical="center"/>
    </xf>
    <xf numFmtId="3" fontId="2" fillId="3" borderId="10" xfId="1" applyNumberFormat="1" applyFont="1" applyFill="1" applyBorder="1" applyAlignment="1" applyProtection="1">
      <alignment horizontal="center" vertical="center"/>
    </xf>
    <xf numFmtId="3" fontId="2" fillId="3" borderId="61" xfId="1" applyNumberFormat="1" applyFont="1" applyFill="1" applyBorder="1" applyAlignment="1" applyProtection="1">
      <alignment vertical="center"/>
      <protection locked="0"/>
    </xf>
    <xf numFmtId="3" fontId="2" fillId="3" borderId="59" xfId="1" applyNumberFormat="1" applyFont="1" applyFill="1" applyBorder="1" applyAlignment="1" applyProtection="1">
      <alignment vertical="center"/>
      <protection locked="0"/>
    </xf>
    <xf numFmtId="3" fontId="2" fillId="3" borderId="57" xfId="1" applyNumberFormat="1" applyFont="1" applyFill="1" applyBorder="1" applyAlignment="1" applyProtection="1">
      <alignment horizontal="center" vertical="center"/>
    </xf>
    <xf numFmtId="3" fontId="2" fillId="3" borderId="41" xfId="1" applyNumberFormat="1" applyFont="1" applyFill="1" applyBorder="1" applyAlignment="1" applyProtection="1">
      <alignment vertical="top" wrapText="1"/>
      <protection locked="0"/>
    </xf>
    <xf numFmtId="3" fontId="2" fillId="3" borderId="41" xfId="1" applyNumberFormat="1" applyFont="1" applyFill="1" applyBorder="1" applyAlignment="1" applyProtection="1">
      <alignment vertical="center" wrapText="1"/>
      <protection locked="0"/>
    </xf>
    <xf numFmtId="0" fontId="2" fillId="3" borderId="41" xfId="1" applyFont="1" applyFill="1" applyBorder="1" applyAlignment="1" applyProtection="1">
      <alignment horizontal="center" vertical="center" wrapText="1"/>
    </xf>
    <xf numFmtId="3" fontId="2" fillId="0" borderId="42" xfId="1" applyNumberFormat="1" applyFont="1" applyFill="1" applyBorder="1" applyAlignment="1" applyProtection="1">
      <alignment horizontal="right" vertical="center"/>
    </xf>
    <xf numFmtId="3" fontId="2" fillId="0" borderId="43"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3" fontId="2" fillId="0" borderId="28" xfId="1" applyNumberFormat="1" applyFont="1" applyFill="1" applyBorder="1" applyAlignment="1" applyProtection="1">
      <alignment horizontal="center" vertical="center"/>
      <protection locked="0"/>
    </xf>
    <xf numFmtId="3" fontId="2" fillId="0" borderId="51" xfId="1" applyNumberFormat="1" applyFont="1" applyFill="1" applyBorder="1" applyAlignment="1" applyProtection="1">
      <alignment horizontal="center" vertical="center" wrapText="1"/>
      <protection locked="0"/>
    </xf>
    <xf numFmtId="3" fontId="2" fillId="3" borderId="6" xfId="1" applyNumberFormat="1" applyFont="1" applyFill="1" applyBorder="1" applyAlignment="1" applyProtection="1">
      <alignment horizontal="left" vertical="center" wrapText="1"/>
      <protection locked="0"/>
    </xf>
    <xf numFmtId="3" fontId="2" fillId="3" borderId="28" xfId="1" applyNumberFormat="1" applyFont="1" applyFill="1" applyBorder="1" applyAlignment="1" applyProtection="1">
      <alignment horizontal="center" vertical="center"/>
      <protection locked="0"/>
    </xf>
    <xf numFmtId="0" fontId="3" fillId="3" borderId="46" xfId="1" applyFont="1" applyFill="1" applyBorder="1" applyAlignment="1" applyProtection="1">
      <alignment horizontal="left" vertical="center" wrapText="1"/>
      <protection locked="0"/>
    </xf>
    <xf numFmtId="0" fontId="3" fillId="3" borderId="46" xfId="1" applyFont="1" applyFill="1" applyBorder="1" applyAlignment="1" applyProtection="1">
      <alignment horizontal="left" vertical="center" wrapText="1"/>
    </xf>
    <xf numFmtId="3" fontId="2" fillId="3" borderId="7" xfId="1" applyNumberFormat="1" applyFont="1" applyFill="1" applyBorder="1" applyAlignment="1" applyProtection="1">
      <alignment vertical="center"/>
    </xf>
    <xf numFmtId="3" fontId="2" fillId="3" borderId="47" xfId="1" applyNumberFormat="1" applyFont="1" applyFill="1" applyBorder="1" applyAlignment="1" applyProtection="1">
      <alignment horizontal="right" vertical="center"/>
      <protection locked="0"/>
    </xf>
    <xf numFmtId="3" fontId="2" fillId="3" borderId="47" xfId="1" applyNumberFormat="1" applyFont="1" applyFill="1" applyBorder="1" applyAlignment="1" applyProtection="1">
      <alignment horizontal="center" vertical="center"/>
    </xf>
    <xf numFmtId="3" fontId="2" fillId="3" borderId="50" xfId="1" applyNumberFormat="1" applyFont="1" applyFill="1" applyBorder="1" applyAlignment="1" applyProtection="1">
      <alignment horizontal="center" vertical="center"/>
    </xf>
    <xf numFmtId="3" fontId="2" fillId="3" borderId="51" xfId="1" applyNumberFormat="1" applyFont="1" applyFill="1" applyBorder="1" applyAlignment="1" applyProtection="1">
      <alignment horizontal="center" vertical="center"/>
    </xf>
    <xf numFmtId="3" fontId="2" fillId="3" borderId="48" xfId="1" applyNumberFormat="1" applyFont="1" applyFill="1" applyBorder="1" applyAlignment="1" applyProtection="1">
      <alignment horizontal="center" vertical="center"/>
    </xf>
    <xf numFmtId="3" fontId="2" fillId="3" borderId="7" xfId="1" applyNumberFormat="1" applyFont="1" applyFill="1" applyBorder="1" applyAlignment="1" applyProtection="1">
      <alignment horizontal="center" vertical="center"/>
    </xf>
    <xf numFmtId="0" fontId="3" fillId="3" borderId="62" xfId="1" applyFont="1" applyFill="1" applyBorder="1" applyAlignment="1" applyProtection="1">
      <alignment horizontal="center" vertical="center" wrapText="1"/>
    </xf>
    <xf numFmtId="0" fontId="3" fillId="3" borderId="62" xfId="1" applyFont="1" applyFill="1" applyBorder="1" applyAlignment="1" applyProtection="1">
      <alignment horizontal="left" vertical="center" wrapText="1"/>
    </xf>
    <xf numFmtId="3" fontId="2" fillId="3" borderId="63" xfId="1" applyNumberFormat="1" applyFont="1" applyFill="1" applyBorder="1" applyAlignment="1" applyProtection="1">
      <alignment horizontal="right" vertical="center"/>
    </xf>
    <xf numFmtId="3" fontId="2" fillId="3" borderId="64" xfId="1" applyNumberFormat="1" applyFont="1" applyFill="1" applyBorder="1" applyAlignment="1" applyProtection="1">
      <alignment horizontal="right" vertical="center"/>
    </xf>
    <xf numFmtId="3" fontId="2" fillId="3" borderId="64" xfId="1" applyNumberFormat="1" applyFont="1" applyFill="1" applyBorder="1" applyAlignment="1" applyProtection="1">
      <alignment horizontal="center" vertical="center"/>
    </xf>
    <xf numFmtId="3" fontId="2" fillId="3" borderId="66" xfId="1" applyNumberFormat="1" applyFont="1" applyFill="1" applyBorder="1" applyAlignment="1" applyProtection="1">
      <alignment horizontal="center" vertical="center"/>
    </xf>
    <xf numFmtId="3" fontId="2" fillId="3" borderId="67" xfId="1" applyNumberFormat="1" applyFont="1" applyFill="1" applyBorder="1" applyAlignment="1" applyProtection="1">
      <alignment horizontal="center" vertical="center"/>
    </xf>
    <xf numFmtId="3" fontId="2" fillId="3" borderId="65" xfId="1" applyNumberFormat="1" applyFont="1" applyFill="1" applyBorder="1" applyAlignment="1" applyProtection="1">
      <alignment horizontal="center" vertical="center"/>
    </xf>
    <xf numFmtId="3" fontId="2" fillId="3" borderId="63" xfId="1" applyNumberFormat="1" applyFont="1" applyFill="1" applyBorder="1" applyAlignment="1" applyProtection="1">
      <alignment horizontal="center" vertical="center"/>
    </xf>
    <xf numFmtId="3" fontId="2" fillId="3" borderId="67" xfId="1" applyNumberFormat="1" applyFont="1" applyFill="1" applyBorder="1" applyAlignment="1" applyProtection="1">
      <alignment horizontal="center" vertical="center"/>
      <protection locked="0"/>
    </xf>
    <xf numFmtId="3" fontId="2" fillId="3" borderId="58" xfId="1" applyNumberFormat="1" applyFont="1" applyFill="1" applyBorder="1" applyAlignment="1" applyProtection="1">
      <alignment horizontal="right" vertical="center"/>
      <protection locked="0"/>
    </xf>
    <xf numFmtId="3" fontId="2" fillId="3" borderId="10" xfId="1" applyNumberFormat="1" applyFont="1" applyFill="1" applyBorder="1" applyAlignment="1" applyProtection="1">
      <alignment horizontal="center" vertical="center"/>
      <protection locked="0"/>
    </xf>
    <xf numFmtId="0" fontId="3" fillId="3" borderId="46" xfId="1" applyFont="1" applyFill="1" applyBorder="1" applyAlignment="1" applyProtection="1">
      <alignment horizontal="center" vertical="center" wrapText="1"/>
    </xf>
    <xf numFmtId="3" fontId="2" fillId="3" borderId="7" xfId="1" applyNumberFormat="1" applyFont="1" applyFill="1" applyBorder="1" applyAlignment="1" applyProtection="1">
      <alignment horizontal="right" vertical="center"/>
    </xf>
    <xf numFmtId="3" fontId="2" fillId="3" borderId="47" xfId="1" applyNumberFormat="1" applyFont="1" applyFill="1" applyBorder="1" applyAlignment="1" applyProtection="1">
      <alignment horizontal="right" vertical="center"/>
    </xf>
    <xf numFmtId="3" fontId="2" fillId="3" borderId="48" xfId="1" applyNumberFormat="1" applyFont="1" applyFill="1" applyBorder="1" applyAlignment="1" applyProtection="1">
      <alignment horizontal="right" vertical="center"/>
    </xf>
    <xf numFmtId="3" fontId="2" fillId="3" borderId="50" xfId="1" applyNumberFormat="1" applyFont="1" applyFill="1" applyBorder="1" applyAlignment="1" applyProtection="1">
      <alignment horizontal="right" vertical="center"/>
    </xf>
    <xf numFmtId="3" fontId="2" fillId="3" borderId="51" xfId="1" applyNumberFormat="1" applyFont="1" applyFill="1" applyBorder="1" applyAlignment="1" applyProtection="1">
      <alignment horizontal="right" vertical="center"/>
    </xf>
    <xf numFmtId="3" fontId="2" fillId="3" borderId="51" xfId="1" applyNumberFormat="1" applyFont="1" applyFill="1" applyBorder="1" applyAlignment="1" applyProtection="1">
      <alignment horizontal="center" vertical="center"/>
      <protection locked="0"/>
    </xf>
    <xf numFmtId="3" fontId="2" fillId="3" borderId="12" xfId="1" applyNumberFormat="1" applyFont="1" applyFill="1" applyBorder="1" applyAlignment="1" applyProtection="1">
      <alignment horizontal="right" vertical="center"/>
    </xf>
    <xf numFmtId="3" fontId="2" fillId="3" borderId="53" xfId="1" applyNumberFormat="1" applyFont="1" applyFill="1" applyBorder="1" applyAlignment="1" applyProtection="1">
      <alignment horizontal="right" vertical="center"/>
      <protection locked="0"/>
    </xf>
    <xf numFmtId="3" fontId="2" fillId="3" borderId="54" xfId="1" applyNumberFormat="1" applyFont="1" applyFill="1" applyBorder="1" applyAlignment="1" applyProtection="1">
      <alignment horizontal="right" vertical="center"/>
      <protection locked="0"/>
    </xf>
    <xf numFmtId="3" fontId="2" fillId="3" borderId="55" xfId="1" applyNumberFormat="1" applyFont="1" applyFill="1" applyBorder="1" applyAlignment="1" applyProtection="1">
      <alignment horizontal="right" vertical="center"/>
      <protection locked="0"/>
    </xf>
    <xf numFmtId="3" fontId="2" fillId="3" borderId="14" xfId="1" applyNumberFormat="1" applyFont="1" applyFill="1" applyBorder="1" applyAlignment="1" applyProtection="1">
      <alignment horizontal="right" vertical="center"/>
    </xf>
    <xf numFmtId="3" fontId="2" fillId="3" borderId="12" xfId="1" applyNumberFormat="1" applyFont="1" applyFill="1" applyBorder="1" applyAlignment="1" applyProtection="1">
      <alignment horizontal="center" vertical="center"/>
    </xf>
    <xf numFmtId="3" fontId="2" fillId="3" borderId="54" xfId="1" applyNumberFormat="1" applyFont="1" applyFill="1" applyBorder="1" applyAlignment="1" applyProtection="1">
      <alignment horizontal="center" vertical="center"/>
    </xf>
    <xf numFmtId="3" fontId="2" fillId="3" borderId="14" xfId="1" applyNumberFormat="1" applyFont="1" applyFill="1" applyBorder="1" applyAlignment="1" applyProtection="1">
      <alignment horizontal="center" vertical="center"/>
    </xf>
    <xf numFmtId="3" fontId="2" fillId="3" borderId="14" xfId="1" applyNumberFormat="1" applyFont="1" applyFill="1" applyBorder="1" applyAlignment="1" applyProtection="1">
      <alignment horizontal="left" vertical="center" wrapText="1"/>
      <protection locked="0"/>
    </xf>
    <xf numFmtId="0" fontId="3" fillId="3" borderId="56" xfId="1" applyFont="1" applyFill="1" applyBorder="1" applyAlignment="1" applyProtection="1">
      <alignment horizontal="center" vertical="center" wrapText="1"/>
    </xf>
    <xf numFmtId="0" fontId="3" fillId="3" borderId="56" xfId="1" applyFont="1" applyFill="1" applyBorder="1" applyAlignment="1" applyProtection="1">
      <alignment horizontal="left" vertical="center" wrapText="1"/>
    </xf>
    <xf numFmtId="3" fontId="2" fillId="3" borderId="51" xfId="1" applyNumberFormat="1" applyFont="1" applyFill="1" applyBorder="1" applyAlignment="1" applyProtection="1">
      <alignment horizontal="right" vertical="center"/>
      <protection locked="0"/>
    </xf>
    <xf numFmtId="0" fontId="2" fillId="3" borderId="62" xfId="1" applyFont="1" applyFill="1" applyBorder="1" applyAlignment="1" applyProtection="1">
      <alignment horizontal="center" vertical="center" wrapText="1"/>
    </xf>
    <xf numFmtId="0" fontId="2" fillId="3" borderId="62" xfId="1" applyFont="1" applyFill="1" applyBorder="1" applyAlignment="1" applyProtection="1">
      <alignment horizontal="left" vertical="center" wrapText="1"/>
    </xf>
    <xf numFmtId="3" fontId="2" fillId="3" borderId="63" xfId="1" applyNumberFormat="1" applyFont="1" applyFill="1" applyBorder="1" applyAlignment="1" applyProtection="1">
      <alignment vertical="center"/>
    </xf>
    <xf numFmtId="3" fontId="2" fillId="3" borderId="64" xfId="1" applyNumberFormat="1" applyFont="1" applyFill="1" applyBorder="1" applyAlignment="1" applyProtection="1">
      <alignment vertical="center"/>
      <protection locked="0"/>
    </xf>
    <xf numFmtId="3" fontId="2" fillId="3" borderId="65" xfId="1" applyNumberFormat="1" applyFont="1" applyFill="1" applyBorder="1" applyAlignment="1" applyProtection="1">
      <alignment vertical="center"/>
      <protection locked="0"/>
    </xf>
    <xf numFmtId="3" fontId="2" fillId="3" borderId="66" xfId="1" applyNumberFormat="1" applyFont="1" applyFill="1" applyBorder="1" applyAlignment="1" applyProtection="1">
      <alignment vertical="center"/>
      <protection locked="0"/>
    </xf>
    <xf numFmtId="3" fontId="2" fillId="3" borderId="67" xfId="1" applyNumberFormat="1" applyFont="1" applyFill="1" applyBorder="1" applyAlignment="1" applyProtection="1">
      <alignment vertical="center"/>
    </xf>
    <xf numFmtId="3" fontId="2" fillId="3" borderId="63" xfId="1" applyNumberFormat="1" applyFont="1" applyFill="1" applyBorder="1" applyAlignment="1" applyProtection="1">
      <alignment vertical="center"/>
      <protection locked="0"/>
    </xf>
    <xf numFmtId="3" fontId="2" fillId="3" borderId="67" xfId="1" applyNumberFormat="1" applyFont="1" applyFill="1" applyBorder="1" applyAlignment="1" applyProtection="1">
      <alignment vertical="center" wrapText="1"/>
      <protection locked="0"/>
    </xf>
    <xf numFmtId="0" fontId="2" fillId="3" borderId="15" xfId="1" applyFont="1" applyFill="1" applyBorder="1" applyAlignment="1" applyProtection="1">
      <alignment horizontal="center" vertical="center" wrapText="1"/>
    </xf>
    <xf numFmtId="49" fontId="2" fillId="0" borderId="90" xfId="0" applyNumberFormat="1" applyFont="1" applyFill="1" applyBorder="1" applyAlignment="1" applyProtection="1">
      <alignment horizontal="left" wrapText="1"/>
      <protection locked="0"/>
    </xf>
    <xf numFmtId="1" fontId="7" fillId="0" borderId="93" xfId="1" applyNumberFormat="1" applyFont="1" applyFill="1" applyBorder="1" applyAlignment="1" applyProtection="1">
      <alignment horizontal="center" vertical="center"/>
    </xf>
    <xf numFmtId="0" fontId="3" fillId="0" borderId="91" xfId="1" applyFont="1" applyFill="1" applyBorder="1" applyAlignment="1" applyProtection="1">
      <alignment vertical="center"/>
      <protection locked="0"/>
    </xf>
    <xf numFmtId="3" fontId="3" fillId="0" borderId="94" xfId="1" applyNumberFormat="1" applyFont="1" applyFill="1" applyBorder="1" applyAlignment="1" applyProtection="1">
      <alignment horizontal="right" vertical="center"/>
    </xf>
    <xf numFmtId="3" fontId="2" fillId="0" borderId="93" xfId="1" applyNumberFormat="1" applyFont="1" applyFill="1" applyBorder="1" applyAlignment="1" applyProtection="1">
      <alignment horizontal="right" vertical="center"/>
    </xf>
    <xf numFmtId="3" fontId="2" fillId="0" borderId="91" xfId="1" applyNumberFormat="1" applyFont="1" applyFill="1" applyBorder="1" applyAlignment="1" applyProtection="1">
      <alignment horizontal="right" vertical="center"/>
      <protection locked="0"/>
    </xf>
    <xf numFmtId="3" fontId="2" fillId="3" borderId="95" xfId="1" applyNumberFormat="1" applyFont="1" applyFill="1" applyBorder="1" applyAlignment="1" applyProtection="1">
      <alignment horizontal="right" vertical="center"/>
      <protection locked="0"/>
    </xf>
    <xf numFmtId="3" fontId="2" fillId="3" borderId="92" xfId="1" applyNumberFormat="1" applyFont="1" applyFill="1" applyBorder="1" applyAlignment="1" applyProtection="1">
      <alignment vertical="center"/>
      <protection locked="0"/>
    </xf>
    <xf numFmtId="3" fontId="2" fillId="3" borderId="96" xfId="1" applyNumberFormat="1" applyFont="1" applyFill="1" applyBorder="1" applyAlignment="1" applyProtection="1">
      <alignment horizontal="right" vertical="center"/>
      <protection locked="0"/>
    </xf>
    <xf numFmtId="3" fontId="2" fillId="0" borderId="96" xfId="1" applyNumberFormat="1" applyFont="1" applyFill="1" applyBorder="1" applyAlignment="1" applyProtection="1">
      <alignment horizontal="center" vertical="center"/>
    </xf>
    <xf numFmtId="3" fontId="2" fillId="0" borderId="91"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2" fillId="0" borderId="97" xfId="1" applyNumberFormat="1" applyFont="1" applyFill="1" applyBorder="1" applyAlignment="1" applyProtection="1">
      <alignment horizontal="center" vertical="center"/>
    </xf>
    <xf numFmtId="3" fontId="2" fillId="3" borderId="98" xfId="1" applyNumberFormat="1" applyFont="1" applyFill="1" applyBorder="1" applyAlignment="1" applyProtection="1">
      <alignment horizontal="center" vertical="center"/>
    </xf>
    <xf numFmtId="3" fontId="2" fillId="3" borderId="99" xfId="1" applyNumberFormat="1" applyFont="1" applyFill="1" applyBorder="1" applyAlignment="1" applyProtection="1">
      <alignment horizontal="right" vertical="center"/>
    </xf>
    <xf numFmtId="3" fontId="2" fillId="3" borderId="98" xfId="1" applyNumberFormat="1" applyFont="1" applyFill="1" applyBorder="1" applyAlignment="1" applyProtection="1">
      <alignment horizontal="right" vertical="center"/>
      <protection locked="0"/>
    </xf>
    <xf numFmtId="3" fontId="2" fillId="3" borderId="96" xfId="1" applyNumberFormat="1" applyFont="1" applyFill="1" applyBorder="1" applyAlignment="1" applyProtection="1">
      <alignment horizontal="right" vertical="center"/>
    </xf>
    <xf numFmtId="3" fontId="2" fillId="3" borderId="97" xfId="1" applyNumberFormat="1" applyFont="1" applyFill="1" applyBorder="1" applyAlignment="1" applyProtection="1">
      <alignment horizontal="right" vertical="center"/>
      <protection locked="0"/>
    </xf>
    <xf numFmtId="3" fontId="2" fillId="3" borderId="96" xfId="1" applyNumberFormat="1" applyFont="1" applyFill="1" applyBorder="1" applyAlignment="1" applyProtection="1">
      <alignment horizontal="center" vertical="center"/>
    </xf>
    <xf numFmtId="3" fontId="2" fillId="0" borderId="99" xfId="1" applyNumberFormat="1" applyFont="1" applyFill="1" applyBorder="1" applyAlignment="1" applyProtection="1">
      <alignment horizontal="center" vertical="center"/>
    </xf>
    <xf numFmtId="3" fontId="2" fillId="0" borderId="99" xfId="1" applyNumberFormat="1" applyFont="1" applyFill="1" applyBorder="1" applyAlignment="1" applyProtection="1">
      <alignment horizontal="center" vertical="center"/>
      <protection locked="0"/>
    </xf>
    <xf numFmtId="3" fontId="3" fillId="0" borderId="91" xfId="1" applyNumberFormat="1" applyFont="1" applyBorder="1" applyAlignment="1" applyProtection="1">
      <alignment vertical="center"/>
      <protection locked="0"/>
    </xf>
    <xf numFmtId="3" fontId="3" fillId="0" borderId="94" xfId="1" applyNumberFormat="1" applyFont="1" applyFill="1" applyBorder="1" applyAlignment="1" applyProtection="1">
      <alignment vertical="center"/>
    </xf>
    <xf numFmtId="3" fontId="3" fillId="0" borderId="100" xfId="1" applyNumberFormat="1" applyFont="1" applyFill="1" applyBorder="1" applyAlignment="1" applyProtection="1">
      <alignment vertical="center"/>
    </xf>
    <xf numFmtId="3" fontId="3" fillId="0" borderId="91" xfId="1" applyNumberFormat="1" applyFont="1" applyFill="1" applyBorder="1" applyAlignment="1" applyProtection="1">
      <alignment vertical="center"/>
    </xf>
    <xf numFmtId="3" fontId="3" fillId="4" borderId="101" xfId="1" applyNumberFormat="1" applyFont="1" applyFill="1" applyBorder="1" applyAlignment="1" applyProtection="1">
      <alignment vertical="center"/>
    </xf>
    <xf numFmtId="3" fontId="2" fillId="0" borderId="96"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protection locked="0"/>
    </xf>
    <xf numFmtId="3" fontId="2" fillId="0" borderId="95" xfId="1" applyNumberFormat="1" applyFont="1" applyFill="1" applyBorder="1" applyAlignment="1" applyProtection="1">
      <alignment vertical="center"/>
      <protection locked="0"/>
    </xf>
    <xf numFmtId="3" fontId="2" fillId="0" borderId="95" xfId="1" applyNumberFormat="1" applyFont="1" applyFill="1" applyBorder="1" applyAlignment="1" applyProtection="1">
      <alignment vertical="center"/>
    </xf>
    <xf numFmtId="3" fontId="2" fillId="3" borderId="95" xfId="1" applyNumberFormat="1" applyFont="1" applyFill="1" applyBorder="1" applyAlignment="1" applyProtection="1">
      <alignment vertical="center"/>
      <protection locked="0"/>
    </xf>
    <xf numFmtId="3" fontId="2" fillId="3" borderId="99" xfId="1" applyNumberFormat="1" applyFont="1" applyFill="1" applyBorder="1" applyAlignment="1" applyProtection="1">
      <alignment vertical="center"/>
      <protection locked="0"/>
    </xf>
    <xf numFmtId="3" fontId="2" fillId="3" borderId="91" xfId="1" applyNumberFormat="1" applyFont="1" applyFill="1" applyBorder="1" applyAlignment="1" applyProtection="1">
      <alignment vertical="center"/>
      <protection locked="0"/>
    </xf>
    <xf numFmtId="3" fontId="2" fillId="0" borderId="91"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protection locked="0"/>
    </xf>
    <xf numFmtId="3" fontId="2" fillId="0" borderId="96"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vertical="center"/>
      <protection locked="0"/>
    </xf>
    <xf numFmtId="3" fontId="2" fillId="0" borderId="101" xfId="1" applyNumberFormat="1" applyFont="1" applyFill="1" applyBorder="1" applyAlignment="1" applyProtection="1">
      <alignment vertical="center"/>
    </xf>
    <xf numFmtId="3" fontId="3" fillId="4" borderId="96" xfId="1" applyNumberFormat="1" applyFont="1" applyFill="1" applyBorder="1" applyAlignment="1" applyProtection="1">
      <alignment vertical="center"/>
    </xf>
    <xf numFmtId="3" fontId="2" fillId="0" borderId="98"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vertical="center"/>
    </xf>
    <xf numFmtId="3" fontId="3" fillId="0" borderId="103" xfId="1" applyNumberFormat="1" applyFont="1" applyFill="1" applyBorder="1" applyAlignment="1" applyProtection="1">
      <alignment vertical="center"/>
    </xf>
    <xf numFmtId="3" fontId="3" fillId="0" borderId="96" xfId="1" applyNumberFormat="1" applyFont="1" applyFill="1" applyBorder="1" applyAlignment="1" applyProtection="1">
      <alignment vertical="center"/>
    </xf>
    <xf numFmtId="3" fontId="3" fillId="0" borderId="103"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vertical="center"/>
      <protection locked="0"/>
    </xf>
    <xf numFmtId="3" fontId="2" fillId="0" borderId="96" xfId="1" applyNumberFormat="1" applyFont="1" applyFill="1" applyBorder="1" applyAlignment="1" applyProtection="1">
      <alignment horizontal="right" vertical="center"/>
      <protection locked="0"/>
    </xf>
    <xf numFmtId="3" fontId="2" fillId="0" borderId="98" xfId="1" applyNumberFormat="1" applyFont="1" applyFill="1" applyBorder="1" applyAlignment="1" applyProtection="1">
      <alignment horizontal="center" vertical="center"/>
    </xf>
    <xf numFmtId="3" fontId="2" fillId="0" borderId="99" xfId="1" applyNumberFormat="1" applyFont="1" applyFill="1" applyBorder="1" applyAlignment="1" applyProtection="1">
      <alignment horizontal="right" vertical="center"/>
    </xf>
    <xf numFmtId="3" fontId="2" fillId="0" borderId="98" xfId="1" applyNumberFormat="1" applyFont="1" applyFill="1" applyBorder="1" applyAlignment="1" applyProtection="1">
      <alignment horizontal="right" vertical="center"/>
      <protection locked="0"/>
    </xf>
    <xf numFmtId="3" fontId="2" fillId="0" borderId="96" xfId="1" applyNumberFormat="1" applyFont="1" applyFill="1" applyBorder="1" applyAlignment="1" applyProtection="1">
      <alignment horizontal="right" vertical="center"/>
    </xf>
    <xf numFmtId="3" fontId="2" fillId="0" borderId="97" xfId="1" applyNumberFormat="1" applyFont="1" applyFill="1" applyBorder="1" applyAlignment="1" applyProtection="1">
      <alignment horizontal="right" vertical="center"/>
      <protection locked="0"/>
    </xf>
    <xf numFmtId="3" fontId="2" fillId="0" borderId="95" xfId="1" applyNumberFormat="1" applyFont="1" applyFill="1" applyBorder="1" applyAlignment="1" applyProtection="1">
      <alignment horizontal="right" vertical="center"/>
      <protection locked="0"/>
    </xf>
    <xf numFmtId="3" fontId="3" fillId="0" borderId="35"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3" borderId="41" xfId="1" applyNumberFormat="1" applyFont="1" applyFill="1" applyBorder="1" applyAlignment="1" applyProtection="1">
      <alignment vertical="center"/>
    </xf>
    <xf numFmtId="3" fontId="2" fillId="3" borderId="23" xfId="1" applyNumberFormat="1" applyFont="1" applyFill="1" applyBorder="1" applyAlignment="1" applyProtection="1">
      <alignment vertical="center"/>
    </xf>
    <xf numFmtId="3" fontId="2" fillId="3" borderId="46" xfId="1" applyNumberFormat="1" applyFont="1" applyFill="1" applyBorder="1" applyAlignment="1" applyProtection="1">
      <alignment vertical="center"/>
    </xf>
    <xf numFmtId="3" fontId="2" fillId="0" borderId="46" xfId="1" applyNumberFormat="1" applyFont="1" applyFill="1" applyBorder="1" applyAlignment="1" applyProtection="1">
      <alignment horizontal="center" vertical="center"/>
    </xf>
    <xf numFmtId="3" fontId="2" fillId="0" borderId="15"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center" vertical="center"/>
    </xf>
    <xf numFmtId="3" fontId="2" fillId="3" borderId="56" xfId="1" applyNumberFormat="1" applyFont="1" applyFill="1" applyBorder="1" applyAlignment="1" applyProtection="1">
      <alignment horizontal="center" vertical="center"/>
    </xf>
    <xf numFmtId="3" fontId="2" fillId="3" borderId="10" xfId="1" applyNumberFormat="1" applyFont="1" applyFill="1" applyBorder="1" applyAlignment="1" applyProtection="1">
      <alignment horizontal="right" vertical="center"/>
    </xf>
    <xf numFmtId="3" fontId="2" fillId="3" borderId="62" xfId="1" applyNumberFormat="1" applyFont="1" applyFill="1" applyBorder="1" applyAlignment="1" applyProtection="1">
      <alignment horizontal="right" vertical="center"/>
    </xf>
    <xf numFmtId="3" fontId="2" fillId="3" borderId="56" xfId="1" applyNumberFormat="1" applyFont="1" applyFill="1" applyBorder="1" applyAlignment="1" applyProtection="1">
      <alignment vertical="center"/>
    </xf>
    <xf numFmtId="3" fontId="2" fillId="3" borderId="46" xfId="1" applyNumberFormat="1" applyFont="1" applyFill="1" applyBorder="1" applyAlignment="1" applyProtection="1">
      <alignment horizontal="right" vertical="center"/>
    </xf>
    <xf numFmtId="3" fontId="2" fillId="3" borderId="52" xfId="1" applyNumberFormat="1" applyFont="1" applyFill="1" applyBorder="1" applyAlignment="1" applyProtection="1">
      <alignment vertical="center"/>
    </xf>
    <xf numFmtId="3" fontId="2" fillId="3" borderId="46"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3" fillId="0" borderId="15" xfId="1" applyNumberFormat="1" applyFont="1" applyBorder="1" applyAlignment="1" applyProtection="1">
      <alignment vertical="center"/>
    </xf>
    <xf numFmtId="3" fontId="3" fillId="0" borderId="35" xfId="1" applyNumberFormat="1" applyFont="1" applyFill="1" applyBorder="1" applyAlignment="1" applyProtection="1">
      <alignment vertical="center"/>
    </xf>
    <xf numFmtId="3" fontId="3" fillId="0" borderId="68" xfId="1" applyNumberFormat="1" applyFont="1" applyFill="1" applyBorder="1" applyAlignment="1" applyProtection="1">
      <alignment vertical="center"/>
    </xf>
    <xf numFmtId="3" fontId="3" fillId="0" borderId="15" xfId="1" applyNumberFormat="1" applyFont="1" applyFill="1" applyBorder="1" applyAlignment="1" applyProtection="1">
      <alignment vertical="center"/>
    </xf>
    <xf numFmtId="3" fontId="3" fillId="4" borderId="74"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2" fillId="0" borderId="15"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3" borderId="62" xfId="1" applyNumberFormat="1" applyFont="1" applyFill="1" applyBorder="1" applyAlignment="1" applyProtection="1">
      <alignment vertical="center"/>
    </xf>
    <xf numFmtId="3" fontId="2" fillId="3" borderId="15" xfId="1" applyNumberFormat="1" applyFont="1" applyFill="1" applyBorder="1" applyAlignment="1" applyProtection="1">
      <alignment vertical="center"/>
    </xf>
    <xf numFmtId="3" fontId="2" fillId="0" borderId="80" xfId="1" applyNumberFormat="1" applyFont="1" applyFill="1" applyBorder="1" applyAlignment="1" applyProtection="1">
      <alignment vertical="center"/>
    </xf>
    <xf numFmtId="3" fontId="2" fillId="0" borderId="74" xfId="1" applyNumberFormat="1" applyFont="1" applyFill="1" applyBorder="1" applyAlignment="1" applyProtection="1">
      <alignment vertical="center"/>
    </xf>
    <xf numFmtId="3" fontId="3" fillId="4" borderId="46" xfId="1" applyNumberFormat="1" applyFont="1" applyFill="1" applyBorder="1" applyAlignment="1" applyProtection="1">
      <alignment vertical="center"/>
    </xf>
    <xf numFmtId="3" fontId="2" fillId="0" borderId="56" xfId="1" applyNumberFormat="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35" xfId="1" applyNumberFormat="1" applyFont="1" applyFill="1" applyBorder="1" applyAlignment="1" applyProtection="1">
      <alignment vertical="center"/>
    </xf>
    <xf numFmtId="3" fontId="3" fillId="0" borderId="89"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xf>
    <xf numFmtId="3" fontId="2" fillId="0" borderId="56"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right" vertical="center"/>
    </xf>
    <xf numFmtId="3" fontId="2" fillId="0" borderId="62"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1" fontId="7" fillId="0" borderId="105" xfId="1" applyNumberFormat="1" applyFont="1" applyFill="1" applyBorder="1" applyAlignment="1" applyProtection="1">
      <alignment horizontal="center" vertical="center"/>
    </xf>
    <xf numFmtId="0" fontId="3" fillId="0" borderId="0" xfId="1" applyFont="1" applyFill="1" applyBorder="1" applyAlignment="1" applyProtection="1">
      <alignment vertical="center"/>
      <protection locked="0"/>
    </xf>
    <xf numFmtId="3" fontId="3" fillId="0" borderId="106" xfId="1" applyNumberFormat="1" applyFont="1" applyFill="1" applyBorder="1" applyAlignment="1" applyProtection="1">
      <alignment horizontal="right" vertical="center"/>
    </xf>
    <xf numFmtId="3" fontId="3" fillId="0" borderId="0" xfId="1" applyNumberFormat="1" applyFont="1" applyFill="1" applyBorder="1" applyAlignment="1" applyProtection="1">
      <alignment vertical="center"/>
    </xf>
    <xf numFmtId="3" fontId="2" fillId="0" borderId="105" xfId="1" applyNumberFormat="1" applyFont="1" applyFill="1" applyBorder="1" applyAlignment="1" applyProtection="1">
      <alignment horizontal="right" vertical="center"/>
    </xf>
    <xf numFmtId="3" fontId="2" fillId="0" borderId="107"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xf>
    <xf numFmtId="3" fontId="2" fillId="3" borderId="5" xfId="1" applyNumberFormat="1" applyFont="1" applyFill="1" applyBorder="1" applyAlignment="1" applyProtection="1">
      <alignment horizontal="right" vertical="center"/>
      <protection locked="0"/>
    </xf>
    <xf numFmtId="3" fontId="2" fillId="3" borderId="41" xfId="1" applyNumberFormat="1" applyFont="1" applyFill="1" applyBorder="1" applyAlignment="1" applyProtection="1">
      <alignment horizontal="right" vertical="center"/>
    </xf>
    <xf numFmtId="3" fontId="2" fillId="3" borderId="6" xfId="1" applyNumberFormat="1" applyFont="1" applyFill="1" applyBorder="1" applyAlignment="1" applyProtection="1">
      <alignment horizontal="center" vertical="center" wrapText="1"/>
      <protection locked="0"/>
    </xf>
    <xf numFmtId="3" fontId="2" fillId="0" borderId="104"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horizontal="center" vertical="center"/>
    </xf>
    <xf numFmtId="3" fontId="2" fillId="0" borderId="23"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vertical="center"/>
    </xf>
    <xf numFmtId="3" fontId="2" fillId="0" borderId="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vertical="center"/>
    </xf>
    <xf numFmtId="3" fontId="2" fillId="0" borderId="107" xfId="1" applyNumberFormat="1" applyFont="1" applyFill="1" applyBorder="1" applyAlignment="1" applyProtection="1">
      <alignment horizontal="center" vertical="center"/>
    </xf>
    <xf numFmtId="3" fontId="2" fillId="0" borderId="108"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horizontal="center" vertical="center"/>
    </xf>
    <xf numFmtId="3" fontId="2" fillId="0" borderId="13" xfId="1" applyNumberFormat="1" applyFont="1" applyFill="1" applyBorder="1" applyAlignment="1" applyProtection="1">
      <alignment horizontal="right" vertical="center"/>
    </xf>
    <xf numFmtId="3" fontId="2" fillId="0" borderId="9"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right" vertical="center"/>
    </xf>
    <xf numFmtId="3" fontId="2" fillId="0" borderId="110" xfId="1" applyNumberFormat="1" applyFont="1" applyFill="1" applyBorder="1" applyAlignment="1" applyProtection="1">
      <alignment horizontal="right" vertical="center"/>
    </xf>
    <xf numFmtId="3" fontId="2" fillId="0" borderId="111" xfId="1" applyNumberFormat="1" applyFont="1" applyFill="1" applyBorder="1" applyAlignment="1" applyProtection="1">
      <alignment horizontal="center" vertical="center"/>
    </xf>
    <xf numFmtId="3" fontId="2" fillId="0" borderId="59"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xf>
    <xf numFmtId="3" fontId="2" fillId="0" borderId="8" xfId="1" applyNumberFormat="1" applyFont="1" applyFill="1" applyBorder="1" applyAlignment="1" applyProtection="1">
      <alignment horizontal="right" vertical="center"/>
    </xf>
    <xf numFmtId="3" fontId="2" fillId="0" borderId="109" xfId="1" applyNumberFormat="1" applyFont="1" applyFill="1" applyBorder="1" applyAlignment="1" applyProtection="1">
      <alignment vertical="center"/>
    </xf>
    <xf numFmtId="3" fontId="2" fillId="0" borderId="110" xfId="1" applyNumberFormat="1" applyFont="1" applyFill="1" applyBorder="1" applyAlignment="1" applyProtection="1">
      <alignment horizontal="center" vertical="center"/>
    </xf>
    <xf numFmtId="3" fontId="2" fillId="0" borderId="111" xfId="1" applyNumberFormat="1" applyFont="1" applyFill="1" applyBorder="1" applyAlignment="1" applyProtection="1">
      <alignment horizontal="center" vertical="center"/>
      <protection locked="0"/>
    </xf>
    <xf numFmtId="3" fontId="2" fillId="0" borderId="41" xfId="1" applyNumberFormat="1" applyFont="1" applyFill="1" applyBorder="1" applyAlignment="1" applyProtection="1">
      <alignment horizontal="right" vertical="center"/>
    </xf>
    <xf numFmtId="3" fontId="2" fillId="0" borderId="99" xfId="1" applyNumberFormat="1" applyFont="1" applyFill="1" applyBorder="1" applyAlignment="1" applyProtection="1">
      <alignment horizontal="right" vertical="center"/>
      <protection locked="0"/>
    </xf>
    <xf numFmtId="3" fontId="3" fillId="0" borderId="0" xfId="1" applyNumberFormat="1" applyFont="1" applyBorder="1" applyAlignment="1" applyProtection="1">
      <alignment vertical="center"/>
      <protection locked="0"/>
    </xf>
    <xf numFmtId="3" fontId="3" fillId="0" borderId="106" xfId="1" applyNumberFormat="1" applyFont="1" applyFill="1" applyBorder="1" applyAlignment="1" applyProtection="1">
      <alignment vertical="center"/>
    </xf>
    <xf numFmtId="3" fontId="3" fillId="0" borderId="112" xfId="1" applyNumberFormat="1" applyFont="1" applyFill="1" applyBorder="1" applyAlignment="1" applyProtection="1">
      <alignment vertical="center"/>
    </xf>
    <xf numFmtId="3" fontId="3" fillId="4" borderId="113"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3" borderId="5" xfId="1" applyNumberFormat="1" applyFont="1" applyFill="1" applyBorder="1" applyAlignment="1" applyProtection="1">
      <alignment vertical="center"/>
      <protection locked="0"/>
    </xf>
    <xf numFmtId="3" fontId="2" fillId="3" borderId="43" xfId="1" applyNumberFormat="1" applyFont="1" applyFill="1" applyBorder="1" applyAlignment="1" applyProtection="1">
      <alignment vertical="center"/>
    </xf>
    <xf numFmtId="3" fontId="2" fillId="3" borderId="95" xfId="1" applyNumberFormat="1" applyFont="1" applyFill="1" applyBorder="1" applyAlignment="1" applyProtection="1">
      <alignment vertical="center"/>
    </xf>
    <xf numFmtId="3" fontId="2" fillId="3" borderId="5" xfId="1" applyNumberFormat="1" applyFont="1" applyFill="1" applyBorder="1" applyAlignment="1" applyProtection="1">
      <alignment vertical="center"/>
    </xf>
    <xf numFmtId="3" fontId="2" fillId="3" borderId="45" xfId="1" applyNumberFormat="1" applyFont="1" applyFill="1" applyBorder="1" applyAlignment="1" applyProtection="1">
      <alignment vertical="center"/>
    </xf>
    <xf numFmtId="3" fontId="2" fillId="3" borderId="44" xfId="1" applyNumberFormat="1" applyFont="1" applyFill="1" applyBorder="1" applyAlignment="1" applyProtection="1">
      <alignment vertical="center"/>
    </xf>
    <xf numFmtId="3" fontId="2" fillId="0" borderId="5" xfId="1" applyNumberFormat="1" applyFont="1" applyFill="1" applyBorder="1" applyAlignment="1" applyProtection="1">
      <alignment vertical="center"/>
      <protection locked="0"/>
    </xf>
    <xf numFmtId="3" fontId="2" fillId="3" borderId="108" xfId="1" applyNumberFormat="1" applyFont="1" applyFill="1" applyBorder="1" applyAlignment="1" applyProtection="1">
      <alignment vertical="center"/>
    </xf>
    <xf numFmtId="3" fontId="2" fillId="3" borderId="111" xfId="1" applyNumberFormat="1" applyFont="1" applyFill="1" applyBorder="1" applyAlignment="1" applyProtection="1">
      <alignment vertical="center"/>
      <protection locked="0"/>
    </xf>
    <xf numFmtId="0" fontId="2" fillId="3" borderId="46" xfId="1" applyFont="1" applyFill="1" applyBorder="1" applyAlignment="1" applyProtection="1">
      <alignment horizontal="left" vertical="center" wrapText="1"/>
    </xf>
    <xf numFmtId="3" fontId="2" fillId="3" borderId="47" xfId="1" applyNumberFormat="1" applyFont="1" applyFill="1" applyBorder="1" applyAlignment="1" applyProtection="1">
      <alignment vertical="center"/>
    </xf>
    <xf numFmtId="3" fontId="2" fillId="3" borderId="96" xfId="1" applyNumberFormat="1" applyFont="1" applyFill="1" applyBorder="1" applyAlignment="1" applyProtection="1">
      <alignment vertical="center"/>
    </xf>
    <xf numFmtId="3" fontId="2" fillId="3" borderId="8" xfId="1" applyNumberFormat="1" applyFont="1" applyFill="1" applyBorder="1" applyAlignment="1" applyProtection="1">
      <alignment vertical="center"/>
    </xf>
    <xf numFmtId="3" fontId="2" fillId="3" borderId="50" xfId="1" applyNumberFormat="1" applyFont="1" applyFill="1" applyBorder="1" applyAlignment="1" applyProtection="1">
      <alignment vertical="center"/>
    </xf>
    <xf numFmtId="3" fontId="2" fillId="3" borderId="48" xfId="1" applyNumberFormat="1" applyFont="1" applyFill="1" applyBorder="1" applyAlignment="1" applyProtection="1">
      <alignment vertical="center"/>
    </xf>
    <xf numFmtId="3" fontId="2" fillId="3" borderId="51" xfId="1" applyNumberFormat="1" applyFont="1" applyFill="1" applyBorder="1" applyAlignment="1" applyProtection="1">
      <alignment vertical="center"/>
    </xf>
    <xf numFmtId="3" fontId="2" fillId="3" borderId="51" xfId="1" applyNumberFormat="1" applyFont="1" applyFill="1" applyBorder="1" applyAlignment="1" applyProtection="1">
      <alignment vertical="center"/>
      <protection locked="0"/>
    </xf>
    <xf numFmtId="3" fontId="2" fillId="3" borderId="0" xfId="1" applyNumberFormat="1" applyFont="1" applyFill="1" applyBorder="1" applyAlignment="1" applyProtection="1">
      <alignment vertical="center"/>
      <protection locked="0"/>
    </xf>
    <xf numFmtId="3" fontId="2" fillId="3" borderId="19" xfId="1" applyNumberFormat="1" applyFont="1" applyFill="1" applyBorder="1" applyAlignment="1" applyProtection="1">
      <alignment vertical="center"/>
      <protection locked="0"/>
    </xf>
    <xf numFmtId="3" fontId="8" fillId="3" borderId="6" xfId="1" applyNumberFormat="1" applyFont="1" applyFill="1" applyBorder="1" applyAlignment="1" applyProtection="1">
      <alignment vertical="center" wrapText="1"/>
      <protection locked="0"/>
    </xf>
    <xf numFmtId="3" fontId="2" fillId="0" borderId="108"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3" borderId="59" xfId="1" applyNumberFormat="1" applyFont="1" applyFill="1" applyBorder="1" applyAlignment="1" applyProtection="1">
      <alignment vertical="center"/>
    </xf>
    <xf numFmtId="3" fontId="2" fillId="3" borderId="10" xfId="1" applyNumberFormat="1" applyFont="1" applyFill="1" applyBorder="1" applyAlignment="1" applyProtection="1">
      <alignment vertical="center"/>
    </xf>
    <xf numFmtId="3" fontId="2" fillId="3" borderId="10" xfId="1" applyNumberFormat="1" applyFont="1" applyFill="1" applyBorder="1" applyAlignment="1" applyProtection="1">
      <alignment vertical="center"/>
      <protection locked="0"/>
    </xf>
    <xf numFmtId="3" fontId="2" fillId="3" borderId="64" xfId="1" applyNumberFormat="1" applyFont="1" applyFill="1" applyBorder="1" applyAlignment="1" applyProtection="1">
      <alignment vertical="center"/>
    </xf>
    <xf numFmtId="3" fontId="2" fillId="3" borderId="99" xfId="1" applyNumberFormat="1" applyFont="1" applyFill="1" applyBorder="1" applyAlignment="1" applyProtection="1">
      <alignment vertical="center"/>
    </xf>
    <xf numFmtId="3" fontId="2" fillId="3" borderId="111" xfId="1" applyNumberFormat="1" applyFont="1" applyFill="1" applyBorder="1" applyAlignment="1" applyProtection="1">
      <alignment vertical="center"/>
    </xf>
    <xf numFmtId="3" fontId="2" fillId="3" borderId="66" xfId="1" applyNumberFormat="1" applyFont="1" applyFill="1" applyBorder="1" applyAlignment="1" applyProtection="1">
      <alignment vertical="center"/>
    </xf>
    <xf numFmtId="3" fontId="2" fillId="3" borderId="65" xfId="1" applyNumberFormat="1" applyFont="1" applyFill="1" applyBorder="1" applyAlignment="1" applyProtection="1">
      <alignment vertical="center"/>
    </xf>
    <xf numFmtId="3" fontId="2" fillId="3" borderId="67" xfId="1" applyNumberFormat="1" applyFont="1" applyFill="1" applyBorder="1" applyAlignment="1" applyProtection="1">
      <alignment vertical="center"/>
      <protection locked="0"/>
    </xf>
    <xf numFmtId="3" fontId="2" fillId="3" borderId="107" xfId="1" applyNumberFormat="1" applyFont="1" applyFill="1" applyBorder="1" applyAlignment="1" applyProtection="1">
      <alignment vertical="center"/>
    </xf>
    <xf numFmtId="3" fontId="2" fillId="3" borderId="0"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xf>
    <xf numFmtId="3" fontId="3" fillId="4" borderId="114" xfId="1" applyNumberFormat="1" applyFont="1" applyFill="1" applyBorder="1" applyAlignment="1" applyProtection="1">
      <alignment vertical="center"/>
    </xf>
    <xf numFmtId="3" fontId="2" fillId="0" borderId="115" xfId="1" applyNumberFormat="1" applyFont="1" applyFill="1" applyBorder="1" applyAlignment="1" applyProtection="1">
      <alignment vertical="center"/>
    </xf>
    <xf numFmtId="3" fontId="2" fillId="0" borderId="116"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xf>
    <xf numFmtId="3" fontId="3" fillId="4" borderId="49" xfId="1" applyNumberFormat="1" applyFont="1" applyFill="1" applyBorder="1" applyAlignment="1" applyProtection="1">
      <alignment vertical="center"/>
    </xf>
    <xf numFmtId="3" fontId="3" fillId="4" borderId="8"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xf>
    <xf numFmtId="3" fontId="3" fillId="0" borderId="117" xfId="1" applyNumberFormat="1" applyFont="1" applyFill="1" applyBorder="1" applyAlignment="1" applyProtection="1">
      <alignment vertical="center"/>
    </xf>
    <xf numFmtId="3" fontId="3" fillId="0" borderId="8" xfId="1" applyNumberFormat="1" applyFont="1" applyFill="1" applyBorder="1" applyAlignment="1" applyProtection="1">
      <alignment vertical="center"/>
    </xf>
    <xf numFmtId="3" fontId="3" fillId="0" borderId="49" xfId="1" applyNumberFormat="1" applyFont="1" applyFill="1" applyBorder="1" applyAlignment="1" applyProtection="1">
      <alignment vertical="center"/>
    </xf>
    <xf numFmtId="3" fontId="3" fillId="0" borderId="84" xfId="1" applyNumberFormat="1" applyFont="1" applyFill="1" applyBorder="1" applyAlignment="1" applyProtection="1">
      <alignment vertical="center"/>
    </xf>
    <xf numFmtId="0" fontId="8" fillId="3" borderId="41" xfId="1" applyFont="1" applyFill="1" applyBorder="1" applyAlignment="1" applyProtection="1">
      <alignment vertical="center" wrapText="1"/>
    </xf>
    <xf numFmtId="0" fontId="8" fillId="3" borderId="41" xfId="1" applyFont="1" applyFill="1" applyBorder="1" applyAlignment="1" applyProtection="1">
      <alignment horizontal="right" vertical="center" wrapText="1"/>
    </xf>
    <xf numFmtId="3" fontId="8" fillId="3" borderId="42" xfId="1" applyNumberFormat="1" applyFont="1" applyFill="1" applyBorder="1" applyAlignment="1" applyProtection="1">
      <alignment horizontal="right" vertical="center"/>
    </xf>
    <xf numFmtId="3" fontId="8" fillId="3" borderId="43" xfId="1" applyNumberFormat="1" applyFont="1" applyFill="1" applyBorder="1" applyAlignment="1" applyProtection="1">
      <alignment horizontal="right" vertical="center"/>
      <protection locked="0"/>
    </xf>
    <xf numFmtId="3" fontId="8" fillId="3" borderId="95" xfId="1" applyNumberFormat="1" applyFont="1" applyFill="1" applyBorder="1" applyAlignment="1" applyProtection="1">
      <alignment horizontal="right" vertical="center"/>
      <protection locked="0"/>
    </xf>
    <xf numFmtId="3" fontId="8" fillId="3" borderId="41" xfId="1" applyNumberFormat="1" applyFont="1" applyFill="1" applyBorder="1" applyAlignment="1" applyProtection="1">
      <alignment vertical="center"/>
    </xf>
    <xf numFmtId="3" fontId="8" fillId="3" borderId="45" xfId="1" applyNumberFormat="1" applyFont="1" applyFill="1" applyBorder="1" applyAlignment="1" applyProtection="1">
      <alignment horizontal="right" vertical="center"/>
      <protection locked="0"/>
    </xf>
    <xf numFmtId="3" fontId="8" fillId="3" borderId="6" xfId="1" applyNumberFormat="1" applyFont="1" applyFill="1" applyBorder="1" applyAlignment="1" applyProtection="1">
      <alignment horizontal="right" vertical="center"/>
    </xf>
    <xf numFmtId="3" fontId="8" fillId="3" borderId="44" xfId="1" applyNumberFormat="1" applyFont="1" applyFill="1" applyBorder="1" applyAlignment="1" applyProtection="1">
      <alignment horizontal="right" vertical="center"/>
      <protection locked="0"/>
    </xf>
    <xf numFmtId="3" fontId="8" fillId="3" borderId="42" xfId="1" applyNumberFormat="1" applyFont="1" applyFill="1" applyBorder="1" applyAlignment="1" applyProtection="1">
      <alignment horizontal="right" vertical="center"/>
      <protection locked="0"/>
    </xf>
    <xf numFmtId="3" fontId="2" fillId="3" borderId="10" xfId="1" applyNumberFormat="1" applyFont="1" applyFill="1" applyBorder="1" applyAlignment="1" applyProtection="1">
      <alignment horizontal="center" vertical="top" wrapText="1"/>
      <protection locked="0"/>
    </xf>
    <xf numFmtId="3" fontId="2" fillId="3" borderId="28" xfId="1" applyNumberFormat="1" applyFont="1" applyFill="1" applyBorder="1" applyAlignment="1" applyProtection="1">
      <alignment horizontal="center" vertical="center" wrapText="1"/>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19" xfId="1" applyFont="1" applyFill="1" applyBorder="1" applyAlignment="1" applyProtection="1">
      <alignment vertical="center"/>
      <protection locked="0"/>
    </xf>
    <xf numFmtId="0" fontId="2" fillId="2" borderId="8" xfId="1" applyFont="1" applyFill="1" applyBorder="1" applyAlignment="1" applyProtection="1">
      <alignment vertical="center"/>
      <protection locked="0"/>
    </xf>
    <xf numFmtId="0" fontId="2" fillId="2" borderId="51" xfId="1" applyFont="1" applyFill="1" applyBorder="1" applyAlignment="1" applyProtection="1">
      <alignment vertical="center"/>
      <protection locked="0"/>
    </xf>
    <xf numFmtId="0" fontId="3" fillId="0" borderId="107" xfId="1" applyFont="1" applyFill="1" applyBorder="1" applyAlignment="1" applyProtection="1">
      <alignment vertical="center"/>
    </xf>
    <xf numFmtId="3" fontId="2" fillId="0" borderId="5"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left" vertical="center" wrapText="1"/>
      <protection locked="0"/>
    </xf>
    <xf numFmtId="3" fontId="2" fillId="0" borderId="28" xfId="1" applyNumberFormat="1" applyFont="1" applyFill="1" applyBorder="1" applyAlignment="1" applyProtection="1">
      <alignment horizontal="center" vertical="center" wrapText="1"/>
      <protection locked="0"/>
    </xf>
    <xf numFmtId="3" fontId="2" fillId="0" borderId="60"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right" vertical="center"/>
    </xf>
    <xf numFmtId="3" fontId="3" fillId="0" borderId="107" xfId="1" applyNumberFormat="1" applyFont="1" applyBorder="1" applyAlignment="1" applyProtection="1">
      <alignment vertical="center"/>
    </xf>
    <xf numFmtId="3" fontId="3" fillId="0" borderId="0" xfId="1" applyNumberFormat="1" applyFont="1" applyBorder="1" applyAlignment="1" applyProtection="1">
      <alignment vertical="center"/>
    </xf>
    <xf numFmtId="3" fontId="2" fillId="0" borderId="0"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vertical="center" wrapText="1"/>
      <protection locked="0"/>
    </xf>
    <xf numFmtId="3" fontId="2" fillId="0" borderId="67" xfId="1" applyNumberFormat="1" applyFont="1" applyFill="1" applyBorder="1" applyAlignment="1" applyProtection="1">
      <alignment vertical="center" wrapText="1"/>
      <protection locked="0"/>
    </xf>
    <xf numFmtId="3" fontId="3" fillId="0" borderId="107" xfId="1" applyNumberFormat="1" applyFont="1" applyFill="1" applyBorder="1" applyAlignment="1" applyProtection="1">
      <alignment vertical="center"/>
    </xf>
    <xf numFmtId="3" fontId="3" fillId="0" borderId="40" xfId="1" applyNumberFormat="1" applyFont="1" applyFill="1" applyBorder="1" applyAlignment="1" applyProtection="1">
      <alignment horizontal="left" vertical="center" wrapText="1"/>
      <protection locked="0"/>
    </xf>
    <xf numFmtId="3" fontId="2" fillId="0" borderId="34" xfId="1" applyNumberFormat="1" applyFont="1" applyFill="1" applyBorder="1" applyAlignment="1" applyProtection="1">
      <alignment horizontal="left" vertical="center"/>
      <protection locked="0"/>
    </xf>
    <xf numFmtId="3" fontId="2" fillId="0" borderId="19" xfId="1" applyNumberFormat="1" applyFont="1" applyFill="1" applyBorder="1" applyAlignment="1" applyProtection="1">
      <alignment horizontal="left" vertical="center"/>
      <protection locked="0"/>
    </xf>
    <xf numFmtId="3" fontId="2" fillId="0" borderId="6" xfId="1" applyNumberFormat="1" applyFont="1" applyFill="1" applyBorder="1" applyAlignment="1" applyProtection="1">
      <alignment horizontal="left" vertical="center"/>
      <protection locked="0"/>
    </xf>
    <xf numFmtId="3" fontId="2" fillId="3" borderId="92" xfId="1" applyNumberFormat="1" applyFont="1" applyFill="1" applyBorder="1" applyAlignment="1" applyProtection="1">
      <alignment horizontal="center" vertical="center"/>
      <protection locked="0"/>
    </xf>
    <xf numFmtId="3" fontId="2" fillId="3" borderId="28" xfId="1" applyNumberFormat="1" applyFont="1" applyFill="1" applyBorder="1" applyAlignment="1" applyProtection="1">
      <alignment horizontal="left" vertical="center" wrapText="1"/>
      <protection locked="0"/>
    </xf>
    <xf numFmtId="0" fontId="3" fillId="3" borderId="0" xfId="1" applyFont="1" applyFill="1" applyBorder="1" applyAlignment="1" applyProtection="1">
      <alignment vertical="center"/>
    </xf>
    <xf numFmtId="3" fontId="2" fillId="0" borderId="51" xfId="1" applyNumberFormat="1" applyFont="1" applyFill="1" applyBorder="1" applyAlignment="1" applyProtection="1">
      <alignment horizontal="left" vertical="center"/>
      <protection locked="0"/>
    </xf>
    <xf numFmtId="3" fontId="2" fillId="0" borderId="14" xfId="1" applyNumberFormat="1" applyFont="1" applyFill="1" applyBorder="1" applyAlignment="1" applyProtection="1">
      <alignment horizontal="left" vertical="center"/>
      <protection locked="0"/>
    </xf>
    <xf numFmtId="0" fontId="12" fillId="0" borderId="56" xfId="0" applyFont="1" applyBorder="1" applyAlignment="1" applyProtection="1">
      <alignment horizontal="left" vertical="center" wrapText="1"/>
      <protection locked="0"/>
    </xf>
    <xf numFmtId="3" fontId="2" fillId="0" borderId="67" xfId="1" applyNumberFormat="1" applyFont="1" applyFill="1" applyBorder="1" applyAlignment="1" applyProtection="1">
      <alignment horizontal="left" vertical="center"/>
      <protection locked="0"/>
    </xf>
    <xf numFmtId="3" fontId="2" fillId="0" borderId="10" xfId="1" applyNumberFormat="1" applyFont="1" applyFill="1" applyBorder="1" applyAlignment="1" applyProtection="1">
      <alignment horizontal="left" vertical="center"/>
      <protection locked="0"/>
    </xf>
    <xf numFmtId="0" fontId="3" fillId="3" borderId="15" xfId="1" applyFont="1" applyFill="1" applyBorder="1" applyAlignment="1" applyProtection="1">
      <alignment vertical="center" wrapText="1"/>
    </xf>
    <xf numFmtId="0" fontId="3" fillId="3" borderId="15" xfId="1" applyFont="1" applyFill="1" applyBorder="1" applyAlignment="1" applyProtection="1">
      <alignment horizontal="left" vertical="center" wrapText="1"/>
    </xf>
    <xf numFmtId="3" fontId="3" fillId="3" borderId="4" xfId="1" applyNumberFormat="1" applyFont="1" applyFill="1" applyBorder="1" applyAlignment="1" applyProtection="1">
      <alignment vertical="center"/>
    </xf>
    <xf numFmtId="3" fontId="3" fillId="3" borderId="16" xfId="1" applyNumberFormat="1" applyFont="1" applyFill="1" applyBorder="1" applyAlignment="1" applyProtection="1">
      <alignment vertical="center"/>
      <protection locked="0"/>
    </xf>
    <xf numFmtId="3" fontId="3" fillId="3" borderId="91" xfId="1" applyNumberFormat="1" applyFont="1" applyFill="1" applyBorder="1" applyAlignment="1" applyProtection="1">
      <alignment vertical="center"/>
      <protection locked="0"/>
    </xf>
    <xf numFmtId="3" fontId="3" fillId="3" borderId="15" xfId="1" applyNumberFormat="1" applyFont="1" applyFill="1" applyBorder="1" applyAlignment="1" applyProtection="1">
      <alignment vertical="center"/>
    </xf>
    <xf numFmtId="3" fontId="3" fillId="3" borderId="18" xfId="1" applyNumberFormat="1" applyFont="1" applyFill="1" applyBorder="1" applyAlignment="1" applyProtection="1">
      <alignment vertical="center"/>
      <protection locked="0"/>
    </xf>
    <xf numFmtId="3" fontId="3" fillId="3" borderId="19" xfId="1" applyNumberFormat="1" applyFont="1" applyFill="1" applyBorder="1" applyAlignment="1" applyProtection="1">
      <alignment vertical="center"/>
    </xf>
    <xf numFmtId="3" fontId="3" fillId="3" borderId="17" xfId="1" applyNumberFormat="1" applyFont="1" applyFill="1" applyBorder="1" applyAlignment="1" applyProtection="1">
      <alignment vertical="center"/>
      <protection locked="0"/>
    </xf>
    <xf numFmtId="3" fontId="3" fillId="3" borderId="4" xfId="1" applyNumberFormat="1" applyFont="1" applyFill="1" applyBorder="1" applyAlignment="1" applyProtection="1">
      <alignment vertical="center"/>
      <protection locked="0"/>
    </xf>
    <xf numFmtId="3" fontId="3" fillId="3" borderId="19" xfId="1" applyNumberFormat="1" applyFont="1" applyFill="1" applyBorder="1" applyAlignment="1" applyProtection="1">
      <alignment horizontal="left" vertical="center"/>
      <protection locked="0"/>
    </xf>
    <xf numFmtId="0" fontId="3" fillId="3" borderId="35" xfId="1" applyFont="1" applyFill="1" applyBorder="1" applyAlignment="1" applyProtection="1">
      <alignment vertical="center"/>
    </xf>
    <xf numFmtId="0" fontId="3" fillId="3" borderId="35" xfId="1" applyFont="1" applyFill="1" applyBorder="1" applyAlignment="1" applyProtection="1">
      <alignment vertical="center" wrapText="1"/>
    </xf>
    <xf numFmtId="3" fontId="3" fillId="3" borderId="36" xfId="1" applyNumberFormat="1" applyFont="1" applyFill="1" applyBorder="1" applyAlignment="1" applyProtection="1">
      <alignment vertical="center"/>
    </xf>
    <xf numFmtId="3" fontId="3" fillId="3" borderId="37" xfId="1" applyNumberFormat="1" applyFont="1" applyFill="1" applyBorder="1" applyAlignment="1" applyProtection="1">
      <alignment vertical="center"/>
    </xf>
    <xf numFmtId="3" fontId="3" fillId="3" borderId="94" xfId="1" applyNumberFormat="1" applyFont="1" applyFill="1" applyBorder="1" applyAlignment="1" applyProtection="1">
      <alignment vertical="center"/>
    </xf>
    <xf numFmtId="3" fontId="3" fillId="3" borderId="35" xfId="1" applyNumberFormat="1" applyFont="1" applyFill="1" applyBorder="1" applyAlignment="1" applyProtection="1">
      <alignment vertical="center"/>
    </xf>
    <xf numFmtId="3" fontId="3" fillId="3" borderId="39" xfId="1" applyNumberFormat="1" applyFont="1" applyFill="1" applyBorder="1" applyAlignment="1" applyProtection="1">
      <alignment vertical="center"/>
    </xf>
    <xf numFmtId="3" fontId="3" fillId="3" borderId="40" xfId="1" applyNumberFormat="1" applyFont="1" applyFill="1" applyBorder="1" applyAlignment="1" applyProtection="1">
      <alignment vertical="center"/>
    </xf>
    <xf numFmtId="3" fontId="3" fillId="3" borderId="38" xfId="1" applyNumberFormat="1" applyFont="1" applyFill="1" applyBorder="1" applyAlignment="1" applyProtection="1">
      <alignment vertical="center"/>
    </xf>
    <xf numFmtId="3" fontId="3" fillId="3" borderId="40" xfId="1" applyNumberFormat="1" applyFont="1" applyFill="1" applyBorder="1" applyAlignment="1" applyProtection="1">
      <alignment horizontal="left" vertical="center"/>
      <protection locked="0"/>
    </xf>
    <xf numFmtId="0" fontId="3" fillId="3" borderId="68" xfId="1" applyFont="1" applyFill="1" applyBorder="1" applyAlignment="1" applyProtection="1">
      <alignment vertical="center"/>
    </xf>
    <xf numFmtId="0" fontId="3" fillId="3" borderId="68" xfId="1" applyFont="1" applyFill="1" applyBorder="1" applyAlignment="1" applyProtection="1">
      <alignment vertical="center" wrapText="1"/>
    </xf>
    <xf numFmtId="3" fontId="3" fillId="3" borderId="69" xfId="1" applyNumberFormat="1" applyFont="1" applyFill="1" applyBorder="1" applyAlignment="1" applyProtection="1">
      <alignment vertical="center"/>
    </xf>
    <xf numFmtId="3" fontId="3" fillId="3" borderId="70" xfId="1" applyNumberFormat="1" applyFont="1" applyFill="1" applyBorder="1" applyAlignment="1" applyProtection="1">
      <alignment vertical="center"/>
    </xf>
    <xf numFmtId="3" fontId="3" fillId="3" borderId="100" xfId="1" applyNumberFormat="1" applyFont="1" applyFill="1" applyBorder="1" applyAlignment="1" applyProtection="1">
      <alignment vertical="center"/>
    </xf>
    <xf numFmtId="3" fontId="3" fillId="3" borderId="68" xfId="1" applyNumberFormat="1" applyFont="1" applyFill="1" applyBorder="1" applyAlignment="1" applyProtection="1">
      <alignment vertical="center"/>
    </xf>
    <xf numFmtId="3" fontId="3" fillId="3" borderId="72" xfId="1" applyNumberFormat="1" applyFont="1" applyFill="1" applyBorder="1" applyAlignment="1" applyProtection="1">
      <alignment vertical="center"/>
    </xf>
    <xf numFmtId="3" fontId="3" fillId="3" borderId="73" xfId="1" applyNumberFormat="1" applyFont="1" applyFill="1" applyBorder="1" applyAlignment="1" applyProtection="1">
      <alignment vertical="center"/>
    </xf>
    <xf numFmtId="3" fontId="3" fillId="3" borderId="71" xfId="1" applyNumberFormat="1" applyFont="1" applyFill="1" applyBorder="1" applyAlignment="1" applyProtection="1">
      <alignment vertical="center"/>
    </xf>
    <xf numFmtId="3" fontId="3" fillId="3" borderId="73" xfId="1" applyNumberFormat="1" applyFont="1" applyFill="1" applyBorder="1" applyAlignment="1" applyProtection="1">
      <alignment horizontal="left" vertical="center"/>
      <protection locked="0"/>
    </xf>
    <xf numFmtId="0" fontId="3" fillId="3" borderId="15" xfId="1" applyFont="1" applyFill="1" applyBorder="1" applyAlignment="1" applyProtection="1">
      <alignment vertical="center"/>
    </xf>
    <xf numFmtId="3" fontId="3" fillId="3" borderId="16" xfId="1" applyNumberFormat="1" applyFont="1" applyFill="1" applyBorder="1" applyAlignment="1" applyProtection="1">
      <alignment vertical="center"/>
    </xf>
    <xf numFmtId="3" fontId="3" fillId="3" borderId="91" xfId="1" applyNumberFormat="1" applyFont="1" applyFill="1" applyBorder="1" applyAlignment="1" applyProtection="1">
      <alignment vertical="center"/>
    </xf>
    <xf numFmtId="3" fontId="3" fillId="3" borderId="18" xfId="1" applyNumberFormat="1" applyFont="1" applyFill="1" applyBorder="1" applyAlignment="1" applyProtection="1">
      <alignment vertical="center"/>
    </xf>
    <xf numFmtId="3" fontId="3" fillId="3" borderId="17" xfId="1" applyNumberFormat="1" applyFont="1" applyFill="1" applyBorder="1" applyAlignment="1" applyProtection="1">
      <alignment vertical="center"/>
    </xf>
    <xf numFmtId="0" fontId="3" fillId="3" borderId="74" xfId="1" applyFont="1" applyFill="1" applyBorder="1" applyAlignment="1" applyProtection="1">
      <alignment horizontal="left" vertical="center" wrapText="1"/>
    </xf>
    <xf numFmtId="3" fontId="3" fillId="3" borderId="75" xfId="1" applyNumberFormat="1" applyFont="1" applyFill="1" applyBorder="1" applyAlignment="1" applyProtection="1">
      <alignment vertical="center"/>
    </xf>
    <xf numFmtId="3" fontId="3" fillId="3" borderId="76" xfId="1" applyNumberFormat="1" applyFont="1" applyFill="1" applyBorder="1" applyAlignment="1" applyProtection="1">
      <alignment vertical="center"/>
    </xf>
    <xf numFmtId="3" fontId="3" fillId="3" borderId="101" xfId="1" applyNumberFormat="1" applyFont="1" applyFill="1" applyBorder="1" applyAlignment="1" applyProtection="1">
      <alignment vertical="center"/>
    </xf>
    <xf numFmtId="3" fontId="3" fillId="3" borderId="74" xfId="1" applyNumberFormat="1" applyFont="1" applyFill="1" applyBorder="1" applyAlignment="1" applyProtection="1">
      <alignment vertical="center"/>
    </xf>
    <xf numFmtId="3" fontId="3" fillId="3" borderId="78" xfId="1" applyNumberFormat="1" applyFont="1" applyFill="1" applyBorder="1" applyAlignment="1" applyProtection="1">
      <alignment vertical="center"/>
    </xf>
    <xf numFmtId="3" fontId="3" fillId="3" borderId="79" xfId="1" applyNumberFormat="1" applyFont="1" applyFill="1" applyBorder="1" applyAlignment="1" applyProtection="1">
      <alignment vertical="center"/>
    </xf>
    <xf numFmtId="3" fontId="3" fillId="3" borderId="77" xfId="1" applyNumberFormat="1" applyFont="1" applyFill="1" applyBorder="1" applyAlignment="1" applyProtection="1">
      <alignment vertical="center"/>
    </xf>
    <xf numFmtId="3" fontId="3" fillId="3" borderId="79" xfId="1" applyNumberFormat="1" applyFont="1" applyFill="1" applyBorder="1" applyAlignment="1" applyProtection="1">
      <alignment horizontal="left" vertical="center"/>
      <protection locked="0"/>
    </xf>
    <xf numFmtId="3" fontId="2" fillId="3" borderId="75" xfId="1" applyNumberFormat="1" applyFont="1" applyFill="1" applyBorder="1" applyAlignment="1" applyProtection="1">
      <alignment vertical="center"/>
    </xf>
    <xf numFmtId="3" fontId="2" fillId="3" borderId="77" xfId="1" applyNumberFormat="1" applyFont="1" applyFill="1" applyBorder="1" applyAlignment="1" applyProtection="1">
      <alignment vertical="center"/>
    </xf>
    <xf numFmtId="3" fontId="2" fillId="3" borderId="79" xfId="1" applyNumberFormat="1" applyFont="1" applyFill="1" applyBorder="1" applyAlignment="1" applyProtection="1">
      <alignment vertical="center"/>
    </xf>
    <xf numFmtId="3" fontId="2" fillId="3" borderId="79" xfId="1" applyNumberFormat="1" applyFont="1" applyFill="1" applyBorder="1" applyAlignment="1" applyProtection="1">
      <alignment horizontal="left" vertical="center"/>
      <protection locked="0"/>
    </xf>
    <xf numFmtId="3" fontId="2" fillId="3" borderId="67" xfId="1" applyNumberFormat="1" applyFont="1" applyFill="1" applyBorder="1" applyAlignment="1" applyProtection="1">
      <alignment horizontal="left" vertical="center"/>
      <protection locked="0"/>
    </xf>
    <xf numFmtId="3" fontId="2" fillId="3" borderId="19" xfId="1" applyNumberFormat="1" applyFont="1" applyFill="1" applyBorder="1" applyAlignment="1" applyProtection="1">
      <alignment horizontal="left" vertical="center"/>
      <protection locked="0"/>
    </xf>
    <xf numFmtId="3" fontId="2" fillId="3" borderId="6" xfId="1" applyNumberFormat="1" applyFont="1" applyFill="1" applyBorder="1" applyAlignment="1" applyProtection="1">
      <alignment horizontal="left" vertical="center"/>
      <protection locked="0"/>
    </xf>
    <xf numFmtId="0" fontId="8" fillId="0" borderId="56" xfId="0" applyFont="1" applyBorder="1" applyAlignment="1" applyProtection="1">
      <alignment horizontal="left" vertical="center" wrapText="1"/>
      <protection locked="0"/>
    </xf>
    <xf numFmtId="3" fontId="2" fillId="3" borderId="51" xfId="1" applyNumberFormat="1" applyFont="1" applyFill="1" applyBorder="1" applyAlignment="1" applyProtection="1">
      <alignment horizontal="left" vertical="center"/>
      <protection locked="0"/>
    </xf>
    <xf numFmtId="0" fontId="8" fillId="3" borderId="52" xfId="0" applyFont="1" applyFill="1" applyBorder="1" applyAlignment="1" applyProtection="1">
      <alignment horizontal="left" vertical="center" wrapText="1"/>
      <protection locked="0"/>
    </xf>
    <xf numFmtId="3" fontId="2" fillId="3" borderId="16" xfId="1" applyNumberFormat="1" applyFont="1" applyFill="1" applyBorder="1" applyAlignment="1" applyProtection="1">
      <alignment vertical="center"/>
    </xf>
    <xf numFmtId="3" fontId="2" fillId="3" borderId="91" xfId="1" applyNumberFormat="1" applyFont="1" applyFill="1" applyBorder="1" applyAlignment="1" applyProtection="1">
      <alignment vertical="center"/>
    </xf>
    <xf numFmtId="3" fontId="2" fillId="3" borderId="18" xfId="1" applyNumberFormat="1" applyFont="1" applyFill="1" applyBorder="1" applyAlignment="1" applyProtection="1">
      <alignment vertical="center"/>
    </xf>
    <xf numFmtId="3" fontId="2" fillId="3" borderId="17" xfId="1" applyNumberFormat="1" applyFont="1" applyFill="1" applyBorder="1" applyAlignment="1" applyProtection="1">
      <alignment vertical="center"/>
    </xf>
    <xf numFmtId="3" fontId="2" fillId="3" borderId="10" xfId="1" applyNumberFormat="1" applyFont="1" applyFill="1" applyBorder="1" applyAlignment="1" applyProtection="1">
      <alignment horizontal="left" vertical="center"/>
      <protection locked="0"/>
    </xf>
    <xf numFmtId="0" fontId="2" fillId="3" borderId="41" xfId="1" applyFont="1" applyFill="1" applyBorder="1" applyAlignment="1" applyProtection="1">
      <alignment horizontal="left" vertical="center"/>
      <protection locked="0"/>
    </xf>
    <xf numFmtId="0" fontId="8" fillId="0" borderId="41" xfId="0" applyFont="1" applyBorder="1" applyAlignment="1" applyProtection="1">
      <alignment horizontal="left" vertical="center" wrapText="1"/>
      <protection locked="0"/>
    </xf>
    <xf numFmtId="0" fontId="2" fillId="3" borderId="41" xfId="1" applyFont="1" applyFill="1" applyBorder="1" applyAlignment="1" applyProtection="1">
      <alignment vertical="center"/>
    </xf>
    <xf numFmtId="0" fontId="2" fillId="3" borderId="0" xfId="1" applyFont="1" applyFill="1" applyBorder="1" applyAlignment="1" applyProtection="1">
      <alignment vertical="center" wrapText="1"/>
    </xf>
    <xf numFmtId="0" fontId="2" fillId="3" borderId="41" xfId="1" applyFont="1" applyFill="1" applyBorder="1" applyAlignment="1" applyProtection="1">
      <alignment horizontal="left" vertical="center" wrapText="1"/>
      <protection locked="0"/>
    </xf>
    <xf numFmtId="0" fontId="2" fillId="3" borderId="15" xfId="1" applyFont="1" applyFill="1" applyBorder="1" applyAlignment="1" applyProtection="1">
      <alignment vertical="center" wrapText="1"/>
    </xf>
    <xf numFmtId="3" fontId="2" fillId="3" borderId="19" xfId="1" applyNumberFormat="1" applyFont="1" applyFill="1" applyBorder="1" applyAlignment="1" applyProtection="1">
      <alignment horizontal="left" vertical="center" wrapText="1"/>
      <protection locked="0"/>
    </xf>
    <xf numFmtId="3" fontId="2" fillId="3" borderId="47" xfId="1" applyNumberFormat="1" applyFont="1" applyFill="1" applyBorder="1" applyAlignment="1" applyProtection="1">
      <alignment vertical="center"/>
      <protection locked="0"/>
    </xf>
    <xf numFmtId="3" fontId="2" fillId="3" borderId="96" xfId="1" applyNumberFormat="1" applyFont="1" applyFill="1" applyBorder="1" applyAlignment="1" applyProtection="1">
      <alignment vertical="center"/>
      <protection locked="0"/>
    </xf>
    <xf numFmtId="3" fontId="2" fillId="3" borderId="50" xfId="1" applyNumberFormat="1" applyFont="1" applyFill="1" applyBorder="1" applyAlignment="1" applyProtection="1">
      <alignment vertical="center"/>
      <protection locked="0"/>
    </xf>
    <xf numFmtId="3" fontId="2" fillId="3" borderId="48" xfId="1" applyNumberFormat="1" applyFont="1" applyFill="1" applyBorder="1" applyAlignment="1" applyProtection="1">
      <alignment vertical="center"/>
      <protection locked="0"/>
    </xf>
    <xf numFmtId="3" fontId="2" fillId="3" borderId="7" xfId="1" applyNumberFormat="1" applyFont="1" applyFill="1" applyBorder="1" applyAlignment="1" applyProtection="1">
      <alignment vertical="center"/>
      <protection locked="0"/>
    </xf>
    <xf numFmtId="3" fontId="2" fillId="3" borderId="12" xfId="1" applyNumberFormat="1" applyFont="1" applyFill="1" applyBorder="1" applyAlignment="1" applyProtection="1">
      <alignment vertical="center"/>
    </xf>
    <xf numFmtId="3" fontId="2" fillId="3" borderId="54" xfId="1" applyNumberFormat="1" applyFont="1" applyFill="1" applyBorder="1" applyAlignment="1" applyProtection="1">
      <alignment vertical="center"/>
    </xf>
    <xf numFmtId="3" fontId="2" fillId="3" borderId="14" xfId="1" applyNumberFormat="1" applyFont="1" applyFill="1" applyBorder="1" applyAlignment="1" applyProtection="1">
      <alignment vertical="center"/>
    </xf>
    <xf numFmtId="3" fontId="2" fillId="3" borderId="14" xfId="1" applyNumberFormat="1" applyFont="1" applyFill="1" applyBorder="1" applyAlignment="1" applyProtection="1">
      <alignment horizontal="left" vertical="center"/>
      <protection locked="0"/>
    </xf>
    <xf numFmtId="3" fontId="2" fillId="3" borderId="16" xfId="1" applyNumberFormat="1" applyFont="1" applyFill="1" applyBorder="1" applyAlignment="1" applyProtection="1">
      <alignment horizontal="right" vertical="center"/>
      <protection locked="0"/>
    </xf>
    <xf numFmtId="3" fontId="2" fillId="3" borderId="91" xfId="1" applyNumberFormat="1" applyFont="1" applyFill="1" applyBorder="1" applyAlignment="1" applyProtection="1">
      <alignment horizontal="right" vertical="center"/>
      <protection locked="0"/>
    </xf>
    <xf numFmtId="3" fontId="2" fillId="3" borderId="15" xfId="1" applyNumberFormat="1" applyFont="1" applyFill="1" applyBorder="1" applyAlignment="1" applyProtection="1">
      <alignment horizontal="right" vertical="center"/>
    </xf>
    <xf numFmtId="3" fontId="2" fillId="3" borderId="18" xfId="1" applyNumberFormat="1" applyFont="1" applyFill="1" applyBorder="1" applyAlignment="1" applyProtection="1">
      <alignment horizontal="right" vertical="center"/>
      <protection locked="0"/>
    </xf>
    <xf numFmtId="3" fontId="2" fillId="3" borderId="19" xfId="1" applyNumberFormat="1" applyFont="1" applyFill="1" applyBorder="1" applyAlignment="1" applyProtection="1">
      <alignment horizontal="right" vertical="center"/>
    </xf>
    <xf numFmtId="3" fontId="2" fillId="3" borderId="17" xfId="1" applyNumberFormat="1" applyFont="1" applyFill="1" applyBorder="1" applyAlignment="1" applyProtection="1">
      <alignment horizontal="right" vertical="center"/>
      <protection locked="0"/>
    </xf>
    <xf numFmtId="3" fontId="2" fillId="3" borderId="4" xfId="1" applyNumberFormat="1" applyFont="1" applyFill="1" applyBorder="1" applyAlignment="1" applyProtection="1">
      <alignment horizontal="right" vertical="center"/>
      <protection locked="0"/>
    </xf>
    <xf numFmtId="0" fontId="2" fillId="3" borderId="74" xfId="1" applyFont="1" applyFill="1" applyBorder="1" applyAlignment="1" applyProtection="1">
      <alignment horizontal="left" vertical="center" wrapText="1"/>
    </xf>
    <xf numFmtId="3" fontId="2" fillId="3" borderId="20" xfId="1" applyNumberFormat="1" applyFont="1" applyFill="1" applyBorder="1" applyAlignment="1" applyProtection="1">
      <alignment vertical="center"/>
    </xf>
    <xf numFmtId="3" fontId="2" fillId="3" borderId="21" xfId="1" applyNumberFormat="1" applyFont="1" applyFill="1" applyBorder="1" applyAlignment="1" applyProtection="1">
      <alignment vertical="center"/>
    </xf>
    <xf numFmtId="3" fontId="2" fillId="3" borderId="22" xfId="1" applyNumberFormat="1" applyFont="1" applyFill="1" applyBorder="1" applyAlignment="1" applyProtection="1">
      <alignment vertical="center"/>
    </xf>
    <xf numFmtId="3" fontId="2" fillId="3" borderId="22" xfId="1" applyNumberFormat="1" applyFont="1" applyFill="1" applyBorder="1" applyAlignment="1" applyProtection="1">
      <alignment horizontal="left" vertical="center"/>
      <protection locked="0"/>
    </xf>
    <xf numFmtId="0" fontId="2" fillId="3" borderId="80" xfId="1" applyFont="1" applyFill="1" applyBorder="1" applyAlignment="1" applyProtection="1">
      <alignment horizontal="right" vertical="center" wrapText="1"/>
    </xf>
    <xf numFmtId="3" fontId="2" fillId="3" borderId="81" xfId="1" applyNumberFormat="1" applyFont="1" applyFill="1" applyBorder="1" applyAlignment="1" applyProtection="1">
      <alignment vertical="center"/>
      <protection locked="0"/>
    </xf>
    <xf numFmtId="3" fontId="2" fillId="3" borderId="102" xfId="1" applyNumberFormat="1" applyFont="1" applyFill="1" applyBorder="1" applyAlignment="1" applyProtection="1">
      <alignment vertical="center"/>
      <protection locked="0"/>
    </xf>
    <xf numFmtId="3" fontId="2" fillId="3" borderId="80" xfId="1" applyNumberFormat="1" applyFont="1" applyFill="1" applyBorder="1" applyAlignment="1" applyProtection="1">
      <alignment vertical="center"/>
    </xf>
    <xf numFmtId="3" fontId="2" fillId="3" borderId="82" xfId="1" applyNumberFormat="1" applyFont="1" applyFill="1" applyBorder="1" applyAlignment="1" applyProtection="1">
      <alignment vertical="center"/>
      <protection locked="0"/>
    </xf>
    <xf numFmtId="3" fontId="2" fillId="3" borderId="21" xfId="1" applyNumberFormat="1" applyFont="1" applyFill="1" applyBorder="1" applyAlignment="1" applyProtection="1">
      <alignment vertical="center"/>
      <protection locked="0"/>
    </xf>
    <xf numFmtId="3" fontId="2" fillId="3" borderId="20" xfId="1" applyNumberFormat="1" applyFont="1" applyFill="1" applyBorder="1" applyAlignment="1" applyProtection="1">
      <alignment vertical="center"/>
      <protection locked="0"/>
    </xf>
    <xf numFmtId="3" fontId="2" fillId="3" borderId="76" xfId="1" applyNumberFormat="1" applyFont="1" applyFill="1" applyBorder="1" applyAlignment="1" applyProtection="1">
      <alignment vertical="center"/>
    </xf>
    <xf numFmtId="3" fontId="2" fillId="3" borderId="101" xfId="1" applyNumberFormat="1" applyFont="1" applyFill="1" applyBorder="1" applyAlignment="1" applyProtection="1">
      <alignment vertical="center"/>
    </xf>
    <xf numFmtId="3" fontId="2" fillId="3" borderId="74" xfId="1" applyNumberFormat="1" applyFont="1" applyFill="1" applyBorder="1" applyAlignment="1" applyProtection="1">
      <alignment vertical="center"/>
    </xf>
    <xf numFmtId="3" fontId="2" fillId="3" borderId="78" xfId="1" applyNumberFormat="1" applyFont="1" applyFill="1" applyBorder="1" applyAlignment="1" applyProtection="1">
      <alignment vertical="center"/>
    </xf>
    <xf numFmtId="0" fontId="2" fillId="3" borderId="62" xfId="1" applyFont="1" applyFill="1" applyBorder="1" applyAlignment="1" applyProtection="1">
      <alignment horizontal="right" vertical="center" wrapText="1"/>
    </xf>
    <xf numFmtId="1" fontId="3" fillId="3" borderId="74" xfId="1" applyNumberFormat="1" applyFont="1" applyFill="1" applyBorder="1" applyAlignment="1" applyProtection="1">
      <alignment horizontal="left" vertical="center" wrapText="1"/>
    </xf>
    <xf numFmtId="1" fontId="3" fillId="3" borderId="46" xfId="1" applyNumberFormat="1" applyFont="1" applyFill="1" applyBorder="1" applyAlignment="1" applyProtection="1">
      <alignment horizontal="left" vertical="center" wrapText="1"/>
    </xf>
    <xf numFmtId="0" fontId="3" fillId="3" borderId="15" xfId="1" applyFont="1" applyFill="1" applyBorder="1" applyAlignment="1" applyProtection="1">
      <alignment horizontal="center" vertical="center" wrapText="1"/>
    </xf>
    <xf numFmtId="3" fontId="3" fillId="3" borderId="57" xfId="1" applyNumberFormat="1" applyFont="1" applyFill="1" applyBorder="1" applyAlignment="1" applyProtection="1">
      <alignment vertical="center"/>
    </xf>
    <xf numFmtId="3" fontId="3" fillId="3" borderId="59"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xf>
    <xf numFmtId="3" fontId="3" fillId="3" borderId="10" xfId="1" applyNumberFormat="1" applyFont="1" applyFill="1" applyBorder="1" applyAlignment="1" applyProtection="1">
      <alignment horizontal="left" vertical="center"/>
      <protection locked="0"/>
    </xf>
    <xf numFmtId="0" fontId="13" fillId="3" borderId="41" xfId="0" applyNumberFormat="1" applyFont="1" applyFill="1" applyBorder="1" applyAlignment="1" applyProtection="1">
      <alignment horizontal="left" wrapText="1"/>
      <protection locked="0"/>
    </xf>
    <xf numFmtId="0" fontId="2" fillId="3" borderId="80" xfId="1" applyFont="1" applyFill="1" applyBorder="1" applyAlignment="1" applyProtection="1">
      <alignment horizontal="center" vertical="center" wrapText="1"/>
    </xf>
    <xf numFmtId="0" fontId="2" fillId="3" borderId="80" xfId="1" applyFont="1" applyFill="1" applyBorder="1" applyAlignment="1" applyProtection="1">
      <alignment horizontal="left" vertical="center" wrapText="1"/>
    </xf>
    <xf numFmtId="3" fontId="3" fillId="3" borderId="7" xfId="1" applyNumberFormat="1" applyFont="1" applyFill="1" applyBorder="1" applyAlignment="1" applyProtection="1">
      <alignment vertical="center"/>
    </xf>
    <xf numFmtId="3" fontId="3" fillId="3" borderId="47" xfId="1" applyNumberFormat="1" applyFont="1" applyFill="1" applyBorder="1" applyAlignment="1" applyProtection="1">
      <alignment vertical="center"/>
    </xf>
    <xf numFmtId="3" fontId="3" fillId="3" borderId="96" xfId="1" applyNumberFormat="1" applyFont="1" applyFill="1" applyBorder="1" applyAlignment="1" applyProtection="1">
      <alignment vertical="center"/>
    </xf>
    <xf numFmtId="3" fontId="3" fillId="3" borderId="46" xfId="1" applyNumberFormat="1" applyFont="1" applyFill="1" applyBorder="1" applyAlignment="1" applyProtection="1">
      <alignment vertical="center"/>
    </xf>
    <xf numFmtId="3" fontId="3" fillId="3" borderId="50" xfId="1" applyNumberFormat="1" applyFont="1" applyFill="1" applyBorder="1" applyAlignment="1" applyProtection="1">
      <alignment vertical="center"/>
    </xf>
    <xf numFmtId="3" fontId="3" fillId="3" borderId="51" xfId="1" applyNumberFormat="1" applyFont="1" applyFill="1" applyBorder="1" applyAlignment="1" applyProtection="1">
      <alignment vertical="center"/>
    </xf>
    <xf numFmtId="3" fontId="3" fillId="3" borderId="48" xfId="1" applyNumberFormat="1" applyFont="1" applyFill="1" applyBorder="1" applyAlignment="1" applyProtection="1">
      <alignment vertical="center"/>
    </xf>
    <xf numFmtId="3" fontId="2" fillId="3" borderId="58" xfId="1" applyNumberFormat="1" applyFont="1" applyFill="1" applyBorder="1" applyAlignment="1" applyProtection="1">
      <alignment vertical="center"/>
    </xf>
    <xf numFmtId="3" fontId="2" fillId="3" borderId="98" xfId="1" applyNumberFormat="1" applyFont="1" applyFill="1" applyBorder="1" applyAlignment="1" applyProtection="1">
      <alignment vertical="center"/>
    </xf>
    <xf numFmtId="3" fontId="2" fillId="3" borderId="61" xfId="1" applyNumberFormat="1" applyFont="1" applyFill="1" applyBorder="1" applyAlignment="1" applyProtection="1">
      <alignment vertical="center"/>
    </xf>
    <xf numFmtId="3" fontId="2" fillId="3" borderId="53" xfId="1" applyNumberFormat="1" applyFont="1" applyFill="1" applyBorder="1" applyAlignment="1" applyProtection="1">
      <alignment vertical="center"/>
      <protection locked="0"/>
    </xf>
    <xf numFmtId="3" fontId="2" fillId="3" borderId="97" xfId="1" applyNumberFormat="1" applyFont="1" applyFill="1" applyBorder="1" applyAlignment="1" applyProtection="1">
      <alignment vertical="center"/>
      <protection locked="0"/>
    </xf>
    <xf numFmtId="3" fontId="2" fillId="3" borderId="55" xfId="1" applyNumberFormat="1" applyFont="1" applyFill="1" applyBorder="1" applyAlignment="1" applyProtection="1">
      <alignment vertical="center"/>
      <protection locked="0"/>
    </xf>
    <xf numFmtId="3" fontId="2" fillId="3" borderId="54" xfId="1" applyNumberFormat="1" applyFont="1" applyFill="1" applyBorder="1" applyAlignment="1" applyProtection="1">
      <alignment vertical="center"/>
      <protection locked="0"/>
    </xf>
    <xf numFmtId="3" fontId="2" fillId="3" borderId="12" xfId="1" applyNumberFormat="1" applyFont="1" applyFill="1" applyBorder="1" applyAlignment="1" applyProtection="1">
      <alignment vertical="center"/>
      <protection locked="0"/>
    </xf>
    <xf numFmtId="0" fontId="2" fillId="3" borderId="46" xfId="1" applyFont="1" applyFill="1" applyBorder="1" applyAlignment="1" applyProtection="1">
      <alignment horizontal="right" vertical="center" wrapText="1"/>
    </xf>
    <xf numFmtId="0" fontId="2" fillId="3" borderId="35" xfId="1" applyFont="1" applyFill="1" applyBorder="1" applyAlignment="1" applyProtection="1">
      <alignment vertical="center"/>
    </xf>
    <xf numFmtId="3" fontId="2" fillId="3" borderId="36" xfId="1" applyNumberFormat="1" applyFont="1" applyFill="1" applyBorder="1" applyAlignment="1" applyProtection="1">
      <alignment vertical="center"/>
    </xf>
    <xf numFmtId="3" fontId="2" fillId="3" borderId="37" xfId="1" applyNumberFormat="1" applyFont="1" applyFill="1" applyBorder="1" applyAlignment="1" applyProtection="1">
      <alignment vertical="center"/>
    </xf>
    <xf numFmtId="3" fontId="2" fillId="3" borderId="94" xfId="1" applyNumberFormat="1" applyFont="1" applyFill="1" applyBorder="1" applyAlignment="1" applyProtection="1">
      <alignment vertical="center"/>
    </xf>
    <xf numFmtId="3" fontId="2" fillId="3" borderId="35" xfId="1" applyNumberFormat="1" applyFont="1" applyFill="1" applyBorder="1" applyAlignment="1" applyProtection="1">
      <alignment vertical="center"/>
    </xf>
    <xf numFmtId="3" fontId="2" fillId="3" borderId="39" xfId="1" applyNumberFormat="1" applyFont="1" applyFill="1" applyBorder="1" applyAlignment="1" applyProtection="1">
      <alignment vertical="center"/>
    </xf>
    <xf numFmtId="3" fontId="2" fillId="3" borderId="40" xfId="1" applyNumberFormat="1" applyFont="1" applyFill="1" applyBorder="1" applyAlignment="1" applyProtection="1">
      <alignment vertical="center"/>
    </xf>
    <xf numFmtId="3" fontId="2" fillId="3" borderId="38" xfId="1" applyNumberFormat="1" applyFont="1" applyFill="1" applyBorder="1" applyAlignment="1" applyProtection="1">
      <alignment vertical="center"/>
    </xf>
    <xf numFmtId="3" fontId="2" fillId="3" borderId="40" xfId="1" applyNumberFormat="1" applyFont="1" applyFill="1" applyBorder="1" applyAlignment="1" applyProtection="1">
      <alignment horizontal="left" vertical="center"/>
      <protection locked="0"/>
    </xf>
    <xf numFmtId="3" fontId="3" fillId="3" borderId="85" xfId="1" applyNumberFormat="1" applyFont="1" applyFill="1" applyBorder="1" applyAlignment="1" applyProtection="1">
      <alignment vertical="center"/>
    </xf>
    <xf numFmtId="3" fontId="3" fillId="3" borderId="83" xfId="1" applyNumberFormat="1" applyFont="1" applyFill="1" applyBorder="1" applyAlignment="1" applyProtection="1">
      <alignment vertical="center"/>
    </xf>
    <xf numFmtId="3" fontId="3" fillId="3" borderId="103" xfId="1" applyNumberFormat="1" applyFont="1" applyFill="1" applyBorder="1" applyAlignment="1" applyProtection="1">
      <alignment vertical="center"/>
    </xf>
    <xf numFmtId="3" fontId="3" fillId="3" borderId="89" xfId="1" applyNumberFormat="1" applyFont="1" applyFill="1" applyBorder="1" applyAlignment="1" applyProtection="1">
      <alignment vertical="center"/>
    </xf>
    <xf numFmtId="3" fontId="3" fillId="3" borderId="87" xfId="1" applyNumberFormat="1" applyFont="1" applyFill="1" applyBorder="1" applyAlignment="1" applyProtection="1">
      <alignment vertical="center"/>
    </xf>
    <xf numFmtId="3" fontId="3" fillId="3" borderId="88" xfId="1" applyNumberFormat="1" applyFont="1" applyFill="1" applyBorder="1" applyAlignment="1" applyProtection="1">
      <alignment vertical="center"/>
    </xf>
    <xf numFmtId="3" fontId="3" fillId="3" borderId="86" xfId="1" applyNumberFormat="1" applyFont="1" applyFill="1" applyBorder="1" applyAlignment="1" applyProtection="1">
      <alignment vertical="center"/>
    </xf>
    <xf numFmtId="3" fontId="3" fillId="3" borderId="88" xfId="1" applyNumberFormat="1" applyFont="1" applyFill="1" applyBorder="1" applyAlignment="1" applyProtection="1">
      <alignment horizontal="left" vertical="center"/>
      <protection locked="0"/>
    </xf>
    <xf numFmtId="3" fontId="3" fillId="3" borderId="51" xfId="1" applyNumberFormat="1" applyFont="1" applyFill="1" applyBorder="1" applyAlignment="1" applyProtection="1">
      <alignment horizontal="left" vertical="center"/>
      <protection locked="0"/>
    </xf>
    <xf numFmtId="0" fontId="3" fillId="3" borderId="46" xfId="1" applyFont="1" applyFill="1" applyBorder="1" applyAlignment="1" applyProtection="1">
      <alignment vertical="center"/>
    </xf>
    <xf numFmtId="0" fontId="2" fillId="3" borderId="62" xfId="1" applyFont="1" applyFill="1" applyBorder="1" applyAlignment="1" applyProtection="1">
      <alignment vertical="center"/>
    </xf>
    <xf numFmtId="0" fontId="2" fillId="3" borderId="62" xfId="1" applyFont="1" applyFill="1" applyBorder="1" applyAlignment="1" applyProtection="1">
      <alignment vertical="center" wrapText="1"/>
    </xf>
    <xf numFmtId="0" fontId="2" fillId="3" borderId="80" xfId="1" applyFont="1" applyFill="1" applyBorder="1" applyAlignment="1" applyProtection="1">
      <alignment vertical="center"/>
    </xf>
    <xf numFmtId="0" fontId="2" fillId="3" borderId="80" xfId="1" applyFont="1" applyFill="1" applyBorder="1" applyAlignment="1" applyProtection="1">
      <alignment vertical="center" wrapText="1"/>
    </xf>
    <xf numFmtId="0" fontId="3" fillId="3" borderId="89" xfId="1" applyFont="1" applyFill="1" applyBorder="1" applyAlignment="1" applyProtection="1">
      <alignment vertical="center"/>
    </xf>
    <xf numFmtId="3" fontId="3" fillId="3" borderId="83" xfId="1" applyNumberFormat="1" applyFont="1" applyFill="1" applyBorder="1" applyAlignment="1" applyProtection="1">
      <alignment vertical="center"/>
      <protection locked="0"/>
    </xf>
    <xf numFmtId="3" fontId="3" fillId="3" borderId="103" xfId="1" applyNumberFormat="1" applyFont="1" applyFill="1" applyBorder="1" applyAlignment="1" applyProtection="1">
      <alignment vertical="center"/>
      <protection locked="0"/>
    </xf>
    <xf numFmtId="3" fontId="3" fillId="3" borderId="87" xfId="1" applyNumberFormat="1" applyFont="1" applyFill="1" applyBorder="1" applyAlignment="1" applyProtection="1">
      <alignment vertical="center"/>
      <protection locked="0"/>
    </xf>
    <xf numFmtId="3" fontId="3" fillId="3" borderId="86" xfId="1" applyNumberFormat="1" applyFont="1" applyFill="1" applyBorder="1" applyAlignment="1" applyProtection="1">
      <alignment vertical="center"/>
      <protection locked="0"/>
    </xf>
    <xf numFmtId="3" fontId="3" fillId="3" borderId="85" xfId="1" applyNumberFormat="1" applyFont="1" applyFill="1" applyBorder="1" applyAlignment="1" applyProtection="1">
      <alignment vertical="center"/>
      <protection locked="0"/>
    </xf>
    <xf numFmtId="0" fontId="3" fillId="3" borderId="8" xfId="1" applyFont="1" applyFill="1" applyBorder="1" applyAlignment="1" applyProtection="1">
      <alignment vertical="center" wrapText="1"/>
    </xf>
    <xf numFmtId="3" fontId="2" fillId="0" borderId="19" xfId="1" applyNumberFormat="1" applyFont="1" applyFill="1" applyBorder="1" applyAlignment="1" applyProtection="1">
      <alignment horizontal="left" vertical="center" wrapText="1"/>
      <protection locked="0"/>
    </xf>
    <xf numFmtId="3" fontId="2" fillId="0" borderId="10" xfId="1" applyNumberFormat="1" applyFont="1" applyFill="1" applyBorder="1" applyAlignment="1" applyProtection="1">
      <alignment horizontal="left" vertical="center" wrapText="1"/>
      <protection locked="0"/>
    </xf>
    <xf numFmtId="0" fontId="2" fillId="0" borderId="41" xfId="1" applyFont="1" applyFill="1" applyBorder="1" applyAlignment="1" applyProtection="1">
      <alignment vertical="center"/>
      <protection locked="0"/>
    </xf>
    <xf numFmtId="0" fontId="2" fillId="0" borderId="56" xfId="1" applyFont="1" applyFill="1" applyBorder="1" applyAlignment="1" applyProtection="1">
      <alignment vertical="center"/>
      <protection locked="0"/>
    </xf>
    <xf numFmtId="3" fontId="5" fillId="0" borderId="96" xfId="1" applyNumberFormat="1" applyFont="1" applyFill="1" applyBorder="1" applyAlignment="1" applyProtection="1">
      <alignment vertical="center"/>
    </xf>
    <xf numFmtId="3" fontId="5" fillId="0" borderId="99" xfId="1" applyNumberFormat="1" applyFont="1" applyFill="1" applyBorder="1" applyAlignment="1" applyProtection="1">
      <alignment vertical="center"/>
    </xf>
    <xf numFmtId="3" fontId="5" fillId="0" borderId="91" xfId="1" applyNumberFormat="1" applyFont="1" applyFill="1" applyBorder="1" applyAlignment="1" applyProtection="1">
      <alignment vertical="center"/>
      <protection locked="0"/>
    </xf>
    <xf numFmtId="3" fontId="5" fillId="0" borderId="95" xfId="1" applyNumberFormat="1" applyFont="1" applyFill="1" applyBorder="1" applyAlignment="1" applyProtection="1">
      <alignment vertical="center"/>
      <protection locked="0"/>
    </xf>
    <xf numFmtId="3" fontId="5" fillId="0" borderId="95" xfId="1" applyNumberFormat="1" applyFont="1" applyFill="1" applyBorder="1" applyAlignment="1" applyProtection="1">
      <alignment vertical="center"/>
    </xf>
    <xf numFmtId="3" fontId="9" fillId="0" borderId="6" xfId="1" applyNumberFormat="1" applyFont="1" applyFill="1" applyBorder="1" applyAlignment="1" applyProtection="1">
      <alignment vertical="center"/>
      <protection locked="0"/>
    </xf>
    <xf numFmtId="3" fontId="5" fillId="3" borderId="95" xfId="1" applyNumberFormat="1" applyFont="1" applyFill="1" applyBorder="1" applyAlignment="1" applyProtection="1">
      <alignment vertical="center"/>
      <protection locked="0"/>
    </xf>
    <xf numFmtId="3" fontId="5" fillId="0" borderId="96" xfId="1" applyNumberFormat="1" applyFont="1" applyFill="1" applyBorder="1" applyAlignment="1" applyProtection="1">
      <alignment vertical="center"/>
      <protection locked="0"/>
    </xf>
    <xf numFmtId="3" fontId="15" fillId="0" borderId="45" xfId="1" applyNumberFormat="1" applyFont="1" applyFill="1" applyBorder="1" applyAlignment="1" applyProtection="1">
      <alignment vertical="center"/>
      <protection locked="0"/>
    </xf>
    <xf numFmtId="3" fontId="5" fillId="0" borderId="45" xfId="1" applyNumberFormat="1" applyFont="1" applyFill="1" applyBorder="1" applyAlignment="1" applyProtection="1">
      <alignment vertical="center"/>
    </xf>
    <xf numFmtId="3" fontId="5" fillId="0" borderId="45" xfId="1" applyNumberFormat="1" applyFont="1" applyFill="1" applyBorder="1" applyAlignment="1" applyProtection="1">
      <alignment vertical="center"/>
      <protection locked="0"/>
    </xf>
    <xf numFmtId="3" fontId="2" fillId="0" borderId="10"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wrapText="1"/>
      <protection locked="0"/>
    </xf>
    <xf numFmtId="3" fontId="2" fillId="0" borderId="44" xfId="0" applyNumberFormat="1" applyFont="1" applyFill="1" applyBorder="1" applyAlignment="1" applyProtection="1">
      <alignment wrapText="1"/>
      <protection locked="0"/>
    </xf>
    <xf numFmtId="3" fontId="2" fillId="0" borderId="0"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wrapText="1"/>
      <protection locked="0"/>
    </xf>
    <xf numFmtId="3" fontId="2" fillId="0" borderId="111" xfId="1" applyNumberFormat="1" applyFont="1" applyFill="1" applyBorder="1" applyAlignment="1" applyProtection="1">
      <alignment vertical="center"/>
      <protection locked="0"/>
    </xf>
    <xf numFmtId="3" fontId="3" fillId="4" borderId="79" xfId="1" applyNumberFormat="1" applyFont="1" applyFill="1" applyBorder="1" applyAlignment="1" applyProtection="1">
      <alignment vertical="center" wrapText="1"/>
      <protection locked="0"/>
    </xf>
    <xf numFmtId="3" fontId="2" fillId="0" borderId="51" xfId="1" applyNumberFormat="1" applyFont="1" applyFill="1" applyBorder="1" applyAlignment="1" applyProtection="1">
      <alignment vertical="center" wrapText="1"/>
      <protection locked="0"/>
    </xf>
    <xf numFmtId="3" fontId="2" fillId="0" borderId="10" xfId="1" applyNumberFormat="1" applyFont="1" applyFill="1" applyBorder="1" applyAlignment="1" applyProtection="1">
      <alignment vertical="center" wrapText="1"/>
      <protection locked="0"/>
    </xf>
    <xf numFmtId="3" fontId="2" fillId="0" borderId="58"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79" xfId="1" applyNumberFormat="1" applyFont="1" applyFill="1" applyBorder="1" applyAlignment="1" applyProtection="1">
      <alignment vertical="center" wrapText="1"/>
      <protection locked="0"/>
    </xf>
    <xf numFmtId="3" fontId="2" fillId="0" borderId="14"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horizontal="right" vertical="center" wrapText="1"/>
      <protection locked="0"/>
    </xf>
    <xf numFmtId="3" fontId="2" fillId="0" borderId="22" xfId="1" applyNumberFormat="1" applyFont="1" applyFill="1" applyBorder="1" applyAlignment="1" applyProtection="1">
      <alignment vertical="center" wrapText="1"/>
      <protection locked="0"/>
    </xf>
    <xf numFmtId="3" fontId="3" fillId="0" borderId="10" xfId="1" applyNumberFormat="1" applyFont="1" applyFill="1" applyBorder="1" applyAlignment="1" applyProtection="1">
      <alignment vertical="center" wrapText="1"/>
      <protection locked="0"/>
    </xf>
    <xf numFmtId="3" fontId="3" fillId="4" borderId="10" xfId="1" applyNumberFormat="1" applyFont="1" applyFill="1" applyBorder="1" applyAlignment="1" applyProtection="1">
      <alignment vertical="center" wrapText="1"/>
      <protection locked="0"/>
    </xf>
    <xf numFmtId="3" fontId="2" fillId="0" borderId="40" xfId="1" applyNumberFormat="1" applyFont="1" applyFill="1" applyBorder="1" applyAlignment="1" applyProtection="1">
      <alignment vertical="center" wrapText="1"/>
      <protection locked="0"/>
    </xf>
    <xf numFmtId="3" fontId="3" fillId="0" borderId="88" xfId="1" applyNumberFormat="1" applyFont="1" applyFill="1" applyBorder="1" applyAlignment="1" applyProtection="1">
      <alignment vertical="center" wrapText="1"/>
      <protection locked="0"/>
    </xf>
    <xf numFmtId="3" fontId="3" fillId="0" borderId="51" xfId="1" applyNumberFormat="1" applyFont="1" applyFill="1" applyBorder="1" applyAlignment="1" applyProtection="1">
      <alignment vertical="center" wrapText="1"/>
      <protection locked="0"/>
    </xf>
    <xf numFmtId="3" fontId="3" fillId="0" borderId="40" xfId="1" applyNumberFormat="1" applyFont="1" applyFill="1" applyBorder="1" applyAlignment="1" applyProtection="1">
      <alignment vertical="center" wrapText="1"/>
      <protection locked="0"/>
    </xf>
    <xf numFmtId="3" fontId="2" fillId="0" borderId="26" xfId="1" applyNumberFormat="1" applyFont="1" applyFill="1" applyBorder="1" applyAlignment="1" applyProtection="1">
      <alignment vertical="center"/>
      <protection locked="0"/>
    </xf>
    <xf numFmtId="3" fontId="2" fillId="0" borderId="118" xfId="1" applyNumberFormat="1" applyFont="1" applyFill="1" applyBorder="1" applyAlignment="1" applyProtection="1">
      <alignment vertical="center"/>
    </xf>
    <xf numFmtId="3" fontId="2" fillId="0" borderId="104" xfId="1" applyNumberFormat="1" applyFont="1" applyFill="1" applyBorder="1" applyAlignment="1" applyProtection="1">
      <alignment horizontal="center" vertical="center"/>
    </xf>
    <xf numFmtId="3" fontId="2" fillId="0" borderId="51" xfId="1" applyNumberFormat="1" applyFont="1" applyFill="1" applyBorder="1" applyAlignment="1" applyProtection="1">
      <alignment horizontal="left" vertical="center" wrapText="1"/>
      <protection locked="0"/>
    </xf>
    <xf numFmtId="0" fontId="5" fillId="0" borderId="44" xfId="0" applyFont="1" applyBorder="1" applyAlignment="1" applyProtection="1">
      <alignment wrapText="1"/>
      <protection locked="0"/>
    </xf>
    <xf numFmtId="0" fontId="5" fillId="0" borderId="41" xfId="0" applyFont="1" applyBorder="1" applyAlignment="1" applyProtection="1">
      <alignment wrapText="1"/>
      <protection locked="0"/>
    </xf>
    <xf numFmtId="3" fontId="8" fillId="0" borderId="44" xfId="1" applyNumberFormat="1" applyFont="1" applyFill="1" applyBorder="1" applyAlignment="1" applyProtection="1">
      <alignment vertical="center"/>
      <protection locked="0"/>
    </xf>
    <xf numFmtId="0" fontId="2" fillId="0" borderId="0" xfId="1" applyFont="1"/>
    <xf numFmtId="0" fontId="2" fillId="0" borderId="0" xfId="2" applyFont="1" applyAlignment="1">
      <alignment horizontal="right"/>
    </xf>
    <xf numFmtId="0" fontId="2" fillId="0" borderId="0" xfId="1" applyFont="1" applyBorder="1"/>
    <xf numFmtId="0" fontId="2" fillId="0" borderId="0" xfId="1" applyFont="1" applyBorder="1" applyAlignment="1"/>
    <xf numFmtId="0" fontId="2" fillId="0" borderId="0" xfId="1" applyFont="1" applyBorder="1" applyAlignment="1" applyProtection="1">
      <protection locked="0"/>
    </xf>
    <xf numFmtId="0" fontId="2" fillId="0" borderId="0" xfId="1" applyFont="1" applyBorder="1" applyAlignment="1" applyProtection="1">
      <alignment horizontal="center"/>
      <protection locked="0"/>
    </xf>
    <xf numFmtId="0" fontId="2" fillId="0" borderId="0" xfId="1" quotePrefix="1" applyFont="1" applyBorder="1" applyAlignment="1" applyProtection="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center" wrapText="1"/>
      <protection locked="0"/>
    </xf>
    <xf numFmtId="0" fontId="16" fillId="0" borderId="0" xfId="1" applyFont="1" applyAlignment="1"/>
    <xf numFmtId="0" fontId="16" fillId="0" borderId="0" xfId="1" applyFont="1" applyBorder="1" applyAlignment="1">
      <alignment horizontal="center"/>
    </xf>
    <xf numFmtId="0" fontId="2" fillId="0" borderId="111" xfId="1" applyFont="1" applyBorder="1"/>
    <xf numFmtId="0" fontId="2" fillId="0" borderId="44" xfId="1" applyFont="1" applyBorder="1" applyAlignment="1">
      <alignment horizontal="center" vertical="center" wrapText="1"/>
    </xf>
    <xf numFmtId="0" fontId="3" fillId="0" borderId="17" xfId="1" applyFont="1" applyBorder="1" applyAlignment="1">
      <alignment wrapText="1"/>
    </xf>
    <xf numFmtId="3" fontId="3" fillId="0" borderId="17" xfId="1" applyNumberFormat="1" applyFont="1" applyBorder="1" applyAlignment="1">
      <alignment wrapText="1"/>
    </xf>
    <xf numFmtId="3" fontId="3" fillId="0" borderId="17" xfId="1" applyNumberFormat="1" applyFont="1" applyBorder="1" applyAlignment="1">
      <alignment vertical="center" wrapText="1"/>
    </xf>
    <xf numFmtId="3" fontId="3" fillId="0" borderId="21" xfId="1" applyNumberFormat="1" applyFont="1" applyBorder="1" applyAlignment="1">
      <alignment wrapText="1"/>
    </xf>
    <xf numFmtId="3" fontId="3" fillId="0" borderId="44" xfId="1" applyNumberFormat="1" applyFont="1" applyBorder="1" applyAlignment="1">
      <alignment horizontal="center" wrapText="1"/>
    </xf>
    <xf numFmtId="3" fontId="3" fillId="0" borderId="44" xfId="1" applyNumberFormat="1" applyFont="1" applyBorder="1" applyAlignment="1">
      <alignment wrapText="1"/>
    </xf>
    <xf numFmtId="3" fontId="3" fillId="0" borderId="44" xfId="1" applyNumberFormat="1" applyFont="1" applyBorder="1" applyAlignment="1">
      <alignment vertical="center" wrapText="1"/>
    </xf>
    <xf numFmtId="3" fontId="2" fillId="0" borderId="44" xfId="1" applyNumberFormat="1" applyFont="1" applyBorder="1" applyProtection="1">
      <protection locked="0"/>
    </xf>
    <xf numFmtId="0" fontId="3" fillId="0" borderId="44" xfId="1" applyFont="1" applyBorder="1" applyAlignment="1">
      <alignment horizontal="center" wrapText="1"/>
    </xf>
    <xf numFmtId="3" fontId="2" fillId="0" borderId="44" xfId="1" applyNumberFormat="1" applyFont="1" applyBorder="1" applyAlignment="1" applyProtection="1">
      <alignment wrapText="1"/>
      <protection locked="0"/>
    </xf>
    <xf numFmtId="3" fontId="2" fillId="0" borderId="44" xfId="1" applyNumberFormat="1" applyFont="1" applyBorder="1" applyAlignment="1" applyProtection="1">
      <alignment vertical="center"/>
      <protection locked="0"/>
    </xf>
    <xf numFmtId="49" fontId="3" fillId="0" borderId="44" xfId="1" applyNumberFormat="1" applyFont="1" applyBorder="1" applyAlignment="1" applyProtection="1">
      <alignment horizontal="center" wrapText="1"/>
      <protection locked="0"/>
    </xf>
    <xf numFmtId="3" fontId="2" fillId="0" borderId="44" xfId="1" applyNumberFormat="1" applyFont="1" applyFill="1" applyBorder="1" applyAlignment="1" applyProtection="1">
      <alignment horizontal="center" wrapText="1"/>
      <protection locked="0"/>
    </xf>
    <xf numFmtId="3" fontId="3" fillId="0" borderId="44" xfId="1" applyNumberFormat="1" applyFont="1" applyFill="1" applyBorder="1" applyAlignment="1" applyProtection="1">
      <alignment wrapText="1"/>
      <protection locked="0"/>
    </xf>
    <xf numFmtId="3" fontId="3" fillId="0" borderId="44" xfId="1" applyNumberFormat="1" applyFont="1" applyFill="1" applyBorder="1" applyAlignment="1" applyProtection="1">
      <alignment vertical="center" wrapText="1"/>
      <protection locked="0"/>
    </xf>
    <xf numFmtId="3" fontId="2" fillId="0" borderId="44" xfId="1" applyNumberFormat="1" applyFont="1" applyFill="1" applyBorder="1" applyProtection="1">
      <protection locked="0"/>
    </xf>
    <xf numFmtId="0" fontId="3" fillId="0" borderId="44" xfId="1" applyFont="1" applyFill="1" applyBorder="1" applyAlignment="1">
      <alignment horizontal="center" wrapText="1"/>
    </xf>
    <xf numFmtId="3" fontId="2" fillId="0" borderId="44" xfId="1" applyNumberFormat="1" applyFont="1" applyFill="1" applyBorder="1" applyAlignment="1" applyProtection="1">
      <alignment wrapText="1"/>
      <protection locked="0"/>
    </xf>
    <xf numFmtId="3" fontId="2" fillId="0" borderId="44" xfId="1" applyNumberFormat="1" applyFont="1" applyFill="1" applyBorder="1" applyAlignment="1" applyProtection="1">
      <protection locked="0"/>
    </xf>
    <xf numFmtId="49" fontId="3" fillId="0" borderId="44" xfId="1" applyNumberFormat="1" applyFont="1" applyFill="1" applyBorder="1" applyAlignment="1" applyProtection="1">
      <alignment horizontal="center" wrapText="1"/>
      <protection locked="0"/>
    </xf>
    <xf numFmtId="3" fontId="2" fillId="0" borderId="44" xfId="1" applyNumberFormat="1" applyFont="1" applyFill="1" applyBorder="1" applyAlignment="1" applyProtection="1">
      <alignment vertical="center" wrapText="1"/>
      <protection locked="0"/>
    </xf>
    <xf numFmtId="0" fontId="3" fillId="0" borderId="44" xfId="1" applyFont="1" applyBorder="1" applyAlignment="1" applyProtection="1">
      <alignment vertical="center" wrapText="1"/>
      <protection locked="0"/>
    </xf>
    <xf numFmtId="3" fontId="3" fillId="0" borderId="44" xfId="1" applyNumberFormat="1" applyFont="1" applyBorder="1" applyAlignment="1" applyProtection="1">
      <alignment horizontal="center" wrapText="1"/>
      <protection locked="0"/>
    </xf>
    <xf numFmtId="3" fontId="3" fillId="0" borderId="44" xfId="1" applyNumberFormat="1" applyFont="1" applyBorder="1" applyAlignment="1" applyProtection="1">
      <alignment wrapText="1"/>
      <protection locked="0"/>
    </xf>
    <xf numFmtId="3" fontId="3" fillId="0" borderId="44" xfId="1" applyNumberFormat="1" applyFont="1" applyBorder="1" applyAlignment="1" applyProtection="1">
      <alignment vertical="center" wrapText="1"/>
      <protection locked="0"/>
    </xf>
    <xf numFmtId="3" fontId="2" fillId="0" borderId="44" xfId="1" applyNumberFormat="1" applyFont="1" applyBorder="1" applyAlignment="1" applyProtection="1">
      <alignment horizontal="center" wrapText="1"/>
      <protection locked="0"/>
    </xf>
    <xf numFmtId="49" fontId="3" fillId="0" borderId="44" xfId="1" applyNumberFormat="1" applyFont="1" applyFill="1" applyBorder="1" applyAlignment="1" applyProtection="1">
      <alignment horizontal="center"/>
      <protection locked="0"/>
    </xf>
    <xf numFmtId="3" fontId="2" fillId="0" borderId="44" xfId="1" applyNumberFormat="1" applyFont="1" applyFill="1" applyBorder="1" applyAlignment="1" applyProtection="1">
      <alignment horizontal="center"/>
      <protection locked="0"/>
    </xf>
    <xf numFmtId="0" fontId="3" fillId="0" borderId="44" xfId="1" applyFont="1" applyBorder="1" applyAlignment="1" applyProtection="1">
      <alignment wrapText="1"/>
      <protection locked="0"/>
    </xf>
    <xf numFmtId="3" fontId="3" fillId="0" borderId="44" xfId="1" applyNumberFormat="1" applyFont="1" applyBorder="1" applyAlignment="1" applyProtection="1">
      <alignment horizontal="center"/>
      <protection locked="0"/>
    </xf>
    <xf numFmtId="3" fontId="2" fillId="0" borderId="44" xfId="1" applyNumberFormat="1" applyFont="1" applyBorder="1" applyAlignment="1" applyProtection="1">
      <alignment horizontal="center"/>
      <protection locked="0"/>
    </xf>
    <xf numFmtId="49" fontId="3" fillId="0" borderId="44" xfId="1" applyNumberFormat="1" applyFont="1" applyBorder="1" applyAlignment="1" applyProtection="1">
      <alignment horizontal="center"/>
      <protection locked="0"/>
    </xf>
    <xf numFmtId="3" fontId="2" fillId="0" borderId="44" xfId="1" applyNumberFormat="1" applyFont="1" applyBorder="1" applyAlignment="1" applyProtection="1">
      <protection locked="0"/>
    </xf>
    <xf numFmtId="3" fontId="2" fillId="0" borderId="44" xfId="1" applyNumberFormat="1" applyFont="1" applyBorder="1" applyAlignment="1" applyProtection="1">
      <alignment vertical="center" wrapText="1"/>
      <protection locked="0"/>
    </xf>
    <xf numFmtId="0" fontId="3" fillId="0" borderId="44" xfId="1" applyFont="1" applyBorder="1" applyAlignment="1" applyProtection="1">
      <alignment horizontal="center" wrapText="1"/>
      <protection locked="0"/>
    </xf>
    <xf numFmtId="49" fontId="2" fillId="0" borderId="44" xfId="1" applyNumberFormat="1" applyFont="1" applyBorder="1" applyAlignment="1" applyProtection="1">
      <alignment horizontal="center"/>
      <protection locked="0"/>
    </xf>
    <xf numFmtId="3" fontId="2" fillId="0" borderId="44" xfId="1" applyNumberFormat="1" applyFont="1" applyFill="1" applyBorder="1" applyAlignment="1" applyProtection="1">
      <alignment horizontal="right" wrapText="1"/>
      <protection locked="0"/>
    </xf>
    <xf numFmtId="0" fontId="3" fillId="0" borderId="44" xfId="1" applyFont="1" applyBorder="1" applyProtection="1">
      <protection locked="0"/>
    </xf>
    <xf numFmtId="3" fontId="2" fillId="0" borderId="44" xfId="1" applyNumberFormat="1" applyFont="1" applyBorder="1" applyAlignment="1" applyProtection="1">
      <alignment horizontal="right" wrapText="1"/>
      <protection locked="0"/>
    </xf>
    <xf numFmtId="49" fontId="3" fillId="0" borderId="44" xfId="1" applyNumberFormat="1" applyFont="1" applyBorder="1" applyAlignment="1" applyProtection="1">
      <alignment horizontal="center" vertical="center" wrapText="1"/>
      <protection locked="0"/>
    </xf>
    <xf numFmtId="0" fontId="2" fillId="0" borderId="0" xfId="1" applyFont="1" applyFill="1"/>
    <xf numFmtId="0" fontId="3" fillId="0" borderId="44" xfId="1" applyFont="1" applyFill="1" applyBorder="1" applyAlignment="1" applyProtection="1">
      <alignment wrapText="1"/>
      <protection locked="0"/>
    </xf>
    <xf numFmtId="3" fontId="3" fillId="0" borderId="44" xfId="1" applyNumberFormat="1" applyFont="1" applyFill="1" applyBorder="1" applyAlignment="1" applyProtection="1">
      <alignment horizontal="center"/>
      <protection locked="0"/>
    </xf>
    <xf numFmtId="0" fontId="3" fillId="0" borderId="44" xfId="1" applyNumberFormat="1" applyFont="1" applyFill="1" applyBorder="1" applyAlignment="1" applyProtection="1">
      <alignment horizontal="center"/>
      <protection locked="0"/>
    </xf>
    <xf numFmtId="0" fontId="3" fillId="0" borderId="44" xfId="1" applyFont="1" applyFill="1" applyBorder="1" applyAlignment="1" applyProtection="1">
      <alignment horizontal="center" wrapText="1"/>
      <protection locked="0"/>
    </xf>
    <xf numFmtId="3" fontId="2" fillId="0" borderId="44" xfId="1" applyNumberFormat="1" applyFont="1" applyFill="1" applyBorder="1" applyAlignment="1" applyProtection="1">
      <alignment vertical="top" wrapText="1"/>
      <protection locked="0"/>
    </xf>
    <xf numFmtId="0" fontId="3" fillId="0" borderId="44" xfId="1" applyFont="1" applyFill="1" applyBorder="1" applyProtection="1">
      <protection locked="0"/>
    </xf>
    <xf numFmtId="49" fontId="2" fillId="0" borderId="44" xfId="1" applyNumberFormat="1" applyFont="1" applyFill="1" applyBorder="1" applyAlignment="1" applyProtection="1">
      <alignment wrapText="1"/>
      <protection locked="0"/>
    </xf>
    <xf numFmtId="3" fontId="2" fillId="0" borderId="44" xfId="3" applyNumberFormat="1" applyFont="1" applyFill="1" applyBorder="1" applyAlignment="1">
      <alignment vertical="center" wrapText="1"/>
    </xf>
    <xf numFmtId="3" fontId="3" fillId="0" borderId="44" xfId="1" applyNumberFormat="1" applyFont="1" applyFill="1" applyBorder="1" applyProtection="1">
      <protection locked="0"/>
    </xf>
    <xf numFmtId="3" fontId="3" fillId="0" borderId="44"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horizontal="center" vertical="center" wrapText="1"/>
      <protection locked="0"/>
    </xf>
    <xf numFmtId="0" fontId="2" fillId="0" borderId="0" xfId="1" applyFont="1" applyFill="1" applyBorder="1" applyAlignment="1">
      <alignment wrapText="1"/>
    </xf>
    <xf numFmtId="0" fontId="2" fillId="0" borderId="0" xfId="1" applyFont="1" applyFill="1" applyBorder="1"/>
    <xf numFmtId="49" fontId="2" fillId="0" borderId="0" xfId="1" applyNumberFormat="1" applyFont="1" applyFill="1" applyBorder="1"/>
    <xf numFmtId="0" fontId="2" fillId="0" borderId="0" xfId="1" applyFont="1" applyFill="1" applyAlignment="1">
      <alignment horizontal="left"/>
    </xf>
    <xf numFmtId="0" fontId="3" fillId="0" borderId="0" xfId="1" applyFont="1" applyFill="1" applyAlignment="1">
      <alignment horizontal="left"/>
    </xf>
    <xf numFmtId="0" fontId="2" fillId="0" borderId="0" xfId="3" applyFont="1" applyFill="1" applyBorder="1" applyAlignment="1" applyProtection="1">
      <alignment horizontal="left" vertical="center"/>
      <protection locked="0"/>
    </xf>
    <xf numFmtId="0" fontId="2" fillId="0" borderId="0" xfId="3" applyFont="1" applyFill="1" applyBorder="1" applyAlignment="1" applyProtection="1">
      <alignment horizontal="left" vertical="center" wrapText="1"/>
      <protection locked="0"/>
    </xf>
    <xf numFmtId="0" fontId="2" fillId="0" borderId="0" xfId="3" applyFont="1" applyFill="1" applyBorder="1"/>
    <xf numFmtId="0" fontId="2" fillId="0" borderId="0" xfId="3" applyFont="1" applyFill="1"/>
    <xf numFmtId="0" fontId="2" fillId="0" borderId="0" xfId="3" applyFont="1" applyFill="1" applyBorder="1" applyAlignment="1" applyProtection="1">
      <alignment vertical="center"/>
      <protection locked="0"/>
    </xf>
    <xf numFmtId="0" fontId="2" fillId="0" borderId="0" xfId="3" applyFont="1" applyFill="1" applyBorder="1" applyAlignment="1" applyProtection="1">
      <alignment horizontal="left" vertical="top"/>
      <protection locked="0"/>
    </xf>
    <xf numFmtId="0" fontId="3" fillId="0" borderId="0" xfId="3" applyFont="1" applyFill="1" applyBorder="1" applyAlignment="1" applyProtection="1">
      <alignment horizontal="left" vertical="center"/>
      <protection locked="0"/>
    </xf>
    <xf numFmtId="0" fontId="2" fillId="0" borderId="0" xfId="1" applyFont="1" applyProtection="1">
      <protection locked="0"/>
    </xf>
    <xf numFmtId="0" fontId="2" fillId="0" borderId="0" xfId="1" applyFont="1" applyFill="1" applyProtection="1">
      <protection locked="0"/>
    </xf>
    <xf numFmtId="49" fontId="2" fillId="0" borderId="0" xfId="1" applyNumberFormat="1" applyFont="1" applyProtection="1">
      <protection locked="0"/>
    </xf>
    <xf numFmtId="3" fontId="3" fillId="0" borderId="91" xfId="1" applyNumberFormat="1" applyFont="1" applyFill="1" applyBorder="1" applyAlignment="1" applyProtection="1">
      <alignment vertical="center"/>
      <protection locked="0"/>
    </xf>
    <xf numFmtId="3" fontId="3" fillId="0" borderId="101" xfId="1" applyNumberFormat="1" applyFont="1" applyFill="1" applyBorder="1" applyAlignment="1" applyProtection="1">
      <alignment vertical="center"/>
    </xf>
    <xf numFmtId="3" fontId="8" fillId="3" borderId="5" xfId="1" applyNumberFormat="1" applyFont="1" applyFill="1" applyBorder="1" applyAlignment="1" applyProtection="1">
      <alignment horizontal="right" vertical="center"/>
      <protection locked="0"/>
    </xf>
    <xf numFmtId="3" fontId="8" fillId="3" borderId="41" xfId="1" applyNumberFormat="1" applyFont="1" applyFill="1" applyBorder="1" applyAlignment="1" applyProtection="1">
      <alignment horizontal="right" vertical="center"/>
    </xf>
    <xf numFmtId="3" fontId="2" fillId="3" borderId="104" xfId="1" applyNumberFormat="1" applyFont="1" applyFill="1" applyBorder="1" applyAlignment="1" applyProtection="1">
      <alignment vertical="center"/>
      <protection locked="0"/>
    </xf>
    <xf numFmtId="3" fontId="2" fillId="3" borderId="92" xfId="1" applyNumberFormat="1" applyFont="1" applyFill="1" applyBorder="1" applyAlignment="1" applyProtection="1">
      <alignment horizontal="center" vertical="center"/>
    </xf>
    <xf numFmtId="3" fontId="2" fillId="3" borderId="23" xfId="1" applyNumberFormat="1" applyFont="1" applyFill="1" applyBorder="1" applyAlignment="1" applyProtection="1">
      <alignment horizontal="center" vertical="center"/>
    </xf>
    <xf numFmtId="3" fontId="2" fillId="3" borderId="9" xfId="1" applyNumberFormat="1" applyFont="1" applyFill="1" applyBorder="1" applyAlignment="1" applyProtection="1">
      <alignment horizontal="center" vertical="center"/>
    </xf>
    <xf numFmtId="3" fontId="2" fillId="3" borderId="98" xfId="1" applyNumberFormat="1" applyFont="1" applyFill="1" applyBorder="1" applyAlignment="1" applyProtection="1">
      <alignment vertical="center"/>
      <protection locked="0"/>
    </xf>
    <xf numFmtId="3" fontId="2" fillId="3" borderId="56" xfId="1" applyNumberFormat="1" applyFont="1" applyFill="1" applyBorder="1" applyAlignment="1" applyProtection="1">
      <alignment horizontal="right" vertical="center"/>
    </xf>
    <xf numFmtId="3" fontId="2" fillId="0" borderId="13" xfId="1" applyNumberFormat="1" applyFont="1" applyFill="1" applyBorder="1" applyAlignment="1" applyProtection="1">
      <alignment horizontal="right" vertical="center"/>
      <protection locked="0"/>
    </xf>
    <xf numFmtId="3" fontId="2" fillId="0" borderId="52" xfId="1" applyNumberFormat="1" applyFont="1" applyFill="1" applyBorder="1" applyAlignment="1" applyProtection="1">
      <alignment horizontal="right" vertical="center"/>
    </xf>
    <xf numFmtId="3" fontId="2" fillId="3" borderId="41" xfId="1" applyNumberFormat="1" applyFont="1" applyFill="1" applyBorder="1" applyAlignment="1" applyProtection="1">
      <alignment horizontal="center" vertical="center" wrapText="1"/>
      <protection locked="0"/>
    </xf>
    <xf numFmtId="0" fontId="2" fillId="0" borderId="0" xfId="1" applyFont="1" applyAlignment="1">
      <alignment vertical="center"/>
    </xf>
    <xf numFmtId="0" fontId="2" fillId="0" borderId="0" xfId="1" applyFont="1" applyFill="1" applyAlignment="1">
      <alignment vertical="center"/>
    </xf>
    <xf numFmtId="0" fontId="2" fillId="0" borderId="0" xfId="4" applyFont="1" applyFill="1" applyAlignment="1">
      <alignment horizontal="right" vertical="center"/>
    </xf>
    <xf numFmtId="0" fontId="2" fillId="0" borderId="0" xfId="1" applyFont="1" applyAlignment="1">
      <alignment horizontal="left" vertical="center"/>
    </xf>
    <xf numFmtId="0" fontId="16" fillId="0" borderId="0" xfId="1" applyFont="1" applyAlignment="1">
      <alignment horizontal="center" vertical="center"/>
    </xf>
    <xf numFmtId="0" fontId="16" fillId="0" borderId="0" xfId="1" applyFont="1" applyFill="1" applyAlignment="1">
      <alignment horizontal="center" vertical="center"/>
    </xf>
    <xf numFmtId="0" fontId="17" fillId="0" borderId="0" xfId="1" applyFont="1" applyAlignment="1">
      <alignment vertical="center"/>
    </xf>
    <xf numFmtId="0" fontId="17" fillId="0" borderId="0" xfId="1" applyFont="1" applyFill="1" applyAlignment="1">
      <alignment vertical="center"/>
    </xf>
    <xf numFmtId="3" fontId="2" fillId="0" borderId="44" xfId="1" applyNumberFormat="1" applyFont="1" applyFill="1" applyBorder="1" applyAlignment="1">
      <alignment vertical="center" wrapText="1"/>
    </xf>
    <xf numFmtId="3" fontId="3" fillId="0" borderId="44" xfId="1" applyNumberFormat="1" applyFont="1" applyFill="1" applyBorder="1" applyAlignment="1">
      <alignment vertical="center" wrapText="1"/>
    </xf>
    <xf numFmtId="0" fontId="2" fillId="0" borderId="44" xfId="1" applyFont="1" applyFill="1" applyBorder="1" applyAlignment="1">
      <alignment horizontal="center" vertical="center"/>
    </xf>
    <xf numFmtId="1" fontId="3" fillId="0" borderId="44" xfId="1" applyNumberFormat="1" applyFont="1" applyFill="1" applyBorder="1" applyAlignment="1" applyProtection="1">
      <alignment horizontal="center" vertical="center" wrapText="1"/>
      <protection locked="0"/>
    </xf>
    <xf numFmtId="3" fontId="6" fillId="0" borderId="44"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right" vertical="center" wrapText="1"/>
      <protection locked="0"/>
    </xf>
    <xf numFmtId="0" fontId="2" fillId="0" borderId="0" xfId="1" applyFont="1" applyFill="1" applyBorder="1" applyAlignment="1" applyProtection="1">
      <alignment horizontal="left" vertical="center" wrapText="1"/>
      <protection locked="0"/>
    </xf>
    <xf numFmtId="0" fontId="2" fillId="0" borderId="0" xfId="1" applyFont="1" applyFill="1" applyBorder="1" applyAlignment="1">
      <alignment vertical="center" wrapText="1"/>
    </xf>
    <xf numFmtId="0" fontId="2" fillId="0" borderId="0" xfId="1" applyFont="1" applyFill="1" applyAlignment="1">
      <alignment horizontal="left" vertical="center"/>
    </xf>
    <xf numFmtId="0" fontId="3" fillId="0" borderId="0" xfId="1" applyFont="1" applyFill="1" applyAlignment="1">
      <alignment horizontal="left" vertical="center"/>
    </xf>
    <xf numFmtId="0" fontId="2" fillId="0" borderId="44" xfId="1" applyFont="1" applyFill="1" applyBorder="1" applyAlignment="1" applyProtection="1">
      <alignment horizontal="center" vertical="center" wrapText="1"/>
      <protection locked="0"/>
    </xf>
    <xf numFmtId="0" fontId="2" fillId="0" borderId="0" xfId="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21" xfId="1" applyFont="1" applyFill="1" applyBorder="1" applyAlignment="1" applyProtection="1">
      <alignment horizontal="center" vertical="center" wrapText="1"/>
      <protection locked="0"/>
    </xf>
    <xf numFmtId="3" fontId="2" fillId="0" borderId="21" xfId="1" applyNumberFormat="1" applyFont="1" applyFill="1" applyBorder="1" applyAlignment="1">
      <alignment vertical="center" wrapText="1"/>
    </xf>
    <xf numFmtId="3" fontId="3" fillId="0" borderId="21" xfId="1" applyNumberFormat="1" applyFont="1" applyFill="1" applyBorder="1" applyAlignment="1">
      <alignment vertical="center" wrapText="1"/>
    </xf>
    <xf numFmtId="3" fontId="2" fillId="0" borderId="21" xfId="1" applyNumberFormat="1" applyFont="1" applyFill="1" applyBorder="1" applyAlignment="1" applyProtection="1">
      <alignment horizontal="center" vertical="center" wrapText="1"/>
      <protection locked="0"/>
    </xf>
    <xf numFmtId="0" fontId="18" fillId="0" borderId="0" xfId="0" applyFont="1" applyFill="1" applyAlignment="1">
      <alignment wrapText="1"/>
    </xf>
    <xf numFmtId="0" fontId="2" fillId="0" borderId="44" xfId="1" applyFont="1" applyFill="1" applyBorder="1" applyAlignment="1" applyProtection="1">
      <alignment horizontal="center" vertical="center"/>
      <protection locked="0"/>
    </xf>
    <xf numFmtId="1" fontId="3" fillId="0" borderId="44" xfId="5" applyNumberFormat="1" applyFont="1" applyFill="1" applyBorder="1" applyAlignment="1" applyProtection="1">
      <alignment horizontal="center" vertical="center" wrapText="1"/>
      <protection locked="0"/>
    </xf>
    <xf numFmtId="3" fontId="2" fillId="0" borderId="44" xfId="5" applyNumberFormat="1" applyFont="1" applyFill="1" applyBorder="1" applyAlignment="1" applyProtection="1">
      <alignment vertical="center" wrapText="1"/>
      <protection locked="0"/>
    </xf>
    <xf numFmtId="3" fontId="2" fillId="0" borderId="44" xfId="1" applyNumberFormat="1" applyFont="1" applyFill="1" applyBorder="1" applyAlignment="1" applyProtection="1">
      <alignment horizontal="left" vertical="center" wrapText="1"/>
      <protection locked="0"/>
    </xf>
    <xf numFmtId="3" fontId="6" fillId="0" borderId="44" xfId="1" applyNumberFormat="1" applyFont="1" applyFill="1" applyBorder="1" applyAlignment="1" applyProtection="1">
      <alignment horizontal="left" vertical="center" wrapText="1"/>
      <protection locked="0"/>
    </xf>
    <xf numFmtId="0" fontId="2" fillId="0" borderId="0" xfId="5" applyFont="1" applyFill="1" applyBorder="1" applyAlignment="1" applyProtection="1">
      <alignment horizontal="right" vertical="center" wrapText="1"/>
      <protection locked="0"/>
    </xf>
    <xf numFmtId="0" fontId="2" fillId="0" borderId="0" xfId="5" applyFont="1" applyFill="1" applyBorder="1" applyAlignment="1" applyProtection="1">
      <alignment horizontal="left" vertical="center" wrapText="1"/>
      <protection locked="0"/>
    </xf>
    <xf numFmtId="1" fontId="2" fillId="0" borderId="0" xfId="5" applyNumberFormat="1" applyFont="1" applyFill="1" applyBorder="1" applyAlignment="1" applyProtection="1">
      <alignment vertical="center" wrapText="1"/>
      <protection locked="0"/>
    </xf>
    <xf numFmtId="3" fontId="2" fillId="0" borderId="0" xfId="5" applyNumberFormat="1" applyFont="1" applyFill="1" applyBorder="1" applyAlignment="1" applyProtection="1">
      <alignment vertical="center" wrapText="1"/>
      <protection locked="0"/>
    </xf>
    <xf numFmtId="0" fontId="3" fillId="0" borderId="111" xfId="1" applyFont="1" applyFill="1" applyBorder="1" applyAlignment="1">
      <alignment horizontal="left" vertical="center"/>
    </xf>
    <xf numFmtId="3" fontId="19" fillId="0" borderId="111" xfId="1" applyNumberFormat="1" applyFont="1" applyFill="1" applyBorder="1" applyAlignment="1" applyProtection="1">
      <alignment vertical="center" wrapText="1"/>
      <protection locked="0"/>
    </xf>
    <xf numFmtId="3" fontId="3" fillId="0" borderId="44" xfId="1" applyNumberFormat="1" applyFont="1" applyFill="1" applyBorder="1" applyAlignment="1">
      <alignment horizontal="center" vertical="center" wrapText="1"/>
    </xf>
    <xf numFmtId="3" fontId="2" fillId="0" borderId="44" xfId="5" applyNumberFormat="1" applyFont="1" applyFill="1" applyBorder="1" applyAlignment="1" applyProtection="1">
      <alignment horizontal="left" vertical="top" wrapText="1"/>
      <protection locked="0"/>
    </xf>
    <xf numFmtId="3" fontId="6" fillId="0" borderId="21" xfId="5" applyNumberFormat="1" applyFont="1" applyFill="1" applyBorder="1" applyAlignment="1" applyProtection="1">
      <alignment horizontal="left" vertical="top" wrapText="1"/>
      <protection locked="0"/>
    </xf>
    <xf numFmtId="0" fontId="3" fillId="0" borderId="44" xfId="1" applyFont="1" applyFill="1" applyBorder="1" applyAlignment="1">
      <alignment horizontal="center" vertical="center"/>
    </xf>
    <xf numFmtId="3" fontId="2" fillId="0" borderId="44" xfId="1" applyNumberFormat="1" applyFont="1" applyFill="1" applyBorder="1" applyAlignment="1">
      <alignment vertical="center"/>
    </xf>
    <xf numFmtId="3" fontId="3" fillId="0" borderId="44" xfId="1" applyNumberFormat="1" applyFont="1" applyFill="1" applyBorder="1" applyAlignment="1">
      <alignment vertical="center"/>
    </xf>
    <xf numFmtId="3" fontId="2" fillId="0" borderId="21" xfId="1" applyNumberFormat="1" applyFont="1" applyFill="1" applyBorder="1" applyAlignment="1" applyProtection="1">
      <alignment vertical="center" wrapText="1"/>
      <protection locked="0"/>
    </xf>
    <xf numFmtId="0" fontId="2" fillId="0" borderId="116" xfId="1" applyFont="1" applyFill="1" applyBorder="1" applyAlignment="1" applyProtection="1">
      <alignment horizontal="center" vertical="center" wrapText="1"/>
      <protection locked="0"/>
    </xf>
    <xf numFmtId="0" fontId="2" fillId="0" borderId="116" xfId="1" applyFont="1" applyFill="1" applyBorder="1" applyAlignment="1" applyProtection="1">
      <alignment horizontal="left" vertical="center" wrapText="1"/>
      <protection locked="0"/>
    </xf>
    <xf numFmtId="1" fontId="2" fillId="0" borderId="116" xfId="1" applyNumberFormat="1" applyFont="1" applyFill="1" applyBorder="1" applyAlignment="1" applyProtection="1">
      <alignment vertical="center" wrapText="1"/>
      <protection locked="0"/>
    </xf>
    <xf numFmtId="3" fontId="2" fillId="0" borderId="116" xfId="1" applyNumberFormat="1" applyFont="1" applyFill="1" applyBorder="1" applyAlignment="1" applyProtection="1">
      <alignment vertical="center" wrapText="1"/>
      <protection locked="0"/>
    </xf>
    <xf numFmtId="3" fontId="2" fillId="0" borderId="116" xfId="1" applyNumberFormat="1" applyFont="1" applyFill="1" applyBorder="1" applyAlignment="1" applyProtection="1">
      <alignment horizontal="center" vertical="center" wrapText="1"/>
      <protection locked="0"/>
    </xf>
    <xf numFmtId="0" fontId="2" fillId="0" borderId="0" xfId="1" applyFont="1" applyFill="1" applyBorder="1" applyAlignment="1">
      <alignment horizontal="left" vertical="center"/>
    </xf>
    <xf numFmtId="0" fontId="2" fillId="0" borderId="44" xfId="1" applyFont="1" applyFill="1" applyBorder="1" applyAlignment="1">
      <alignment vertical="center"/>
    </xf>
    <xf numFmtId="0" fontId="2" fillId="0" borderId="116" xfId="1" applyFont="1" applyFill="1" applyBorder="1" applyAlignment="1" applyProtection="1">
      <alignment horizontal="right" vertical="center" wrapText="1"/>
      <protection locked="0"/>
    </xf>
    <xf numFmtId="3" fontId="6" fillId="0" borderId="44" xfId="1" applyNumberFormat="1" applyFont="1" applyFill="1" applyBorder="1" applyAlignment="1" applyProtection="1">
      <alignment horizontal="left" vertical="top" wrapText="1"/>
      <protection locked="0"/>
    </xf>
    <xf numFmtId="0" fontId="2" fillId="0" borderId="116" xfId="1" applyFont="1" applyFill="1" applyBorder="1" applyAlignment="1">
      <alignment vertical="center" wrapText="1"/>
    </xf>
    <xf numFmtId="0" fontId="2" fillId="0" borderId="44" xfId="1" applyFont="1" applyFill="1" applyBorder="1" applyAlignment="1">
      <alignment horizontal="center" vertical="center" wrapText="1"/>
    </xf>
    <xf numFmtId="3" fontId="2" fillId="0" borderId="44" xfId="1" applyNumberFormat="1" applyFont="1" applyFill="1" applyBorder="1" applyAlignment="1">
      <alignment horizontal="center" vertical="center" wrapText="1"/>
    </xf>
    <xf numFmtId="3" fontId="2" fillId="0" borderId="21" xfId="1" applyNumberFormat="1" applyFont="1" applyFill="1" applyBorder="1" applyAlignment="1">
      <alignment horizontal="center" vertical="center" wrapText="1"/>
    </xf>
    <xf numFmtId="3" fontId="6" fillId="0" borderId="44" xfId="1" applyNumberFormat="1" applyFont="1" applyFill="1" applyBorder="1" applyAlignment="1">
      <alignment horizontal="left" vertical="top" wrapText="1"/>
    </xf>
    <xf numFmtId="3" fontId="2" fillId="0" borderId="44" xfId="1" applyNumberFormat="1" applyFont="1" applyFill="1" applyBorder="1"/>
    <xf numFmtId="3" fontId="2" fillId="0" borderId="44" xfId="1" applyNumberFormat="1" applyFont="1" applyFill="1" applyBorder="1" applyAlignment="1">
      <alignment wrapText="1"/>
    </xf>
    <xf numFmtId="1" fontId="3" fillId="0" borderId="0" xfId="1" applyNumberFormat="1" applyFont="1" applyFill="1" applyBorder="1" applyAlignment="1" applyProtection="1">
      <alignment vertical="center" wrapText="1"/>
      <protection locked="0"/>
    </xf>
    <xf numFmtId="3" fontId="2" fillId="0" borderId="82" xfId="1" applyNumberFormat="1" applyFont="1" applyFill="1" applyBorder="1" applyAlignment="1" applyProtection="1">
      <alignment vertical="center" wrapText="1"/>
      <protection locked="0"/>
    </xf>
    <xf numFmtId="3" fontId="6" fillId="0" borderId="44" xfId="1" applyNumberFormat="1" applyFont="1" applyFill="1" applyBorder="1" applyAlignment="1">
      <alignment horizontal="left" vertical="center" wrapText="1"/>
    </xf>
    <xf numFmtId="0" fontId="2" fillId="0" borderId="21" xfId="1" applyFont="1" applyFill="1" applyBorder="1" applyAlignment="1" applyProtection="1">
      <alignment horizontal="center" vertical="center"/>
      <protection locked="0"/>
    </xf>
    <xf numFmtId="3" fontId="3" fillId="0" borderId="21"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center" vertical="center" wrapText="1"/>
      <protection locked="0"/>
    </xf>
    <xf numFmtId="1" fontId="3" fillId="0" borderId="0" xfId="1" applyNumberFormat="1" applyFont="1" applyFill="1" applyBorder="1" applyAlignment="1" applyProtection="1">
      <alignment horizontal="center" vertical="center" wrapText="1"/>
      <protection locked="0"/>
    </xf>
    <xf numFmtId="3" fontId="6" fillId="0" borderId="0" xfId="1" applyNumberFormat="1" applyFont="1" applyFill="1" applyBorder="1" applyAlignment="1" applyProtection="1">
      <alignment vertical="center" wrapText="1"/>
      <protection locked="0"/>
    </xf>
    <xf numFmtId="3" fontId="6" fillId="0" borderId="21" xfId="1" applyNumberFormat="1" applyFont="1" applyFill="1" applyBorder="1" applyAlignment="1" applyProtection="1">
      <alignment vertical="center" wrapText="1"/>
      <protection locked="0"/>
    </xf>
    <xf numFmtId="0" fontId="2" fillId="0" borderId="116" xfId="1" applyFont="1" applyFill="1" applyBorder="1" applyAlignment="1" applyProtection="1">
      <alignment horizontal="center" vertical="top" wrapText="1"/>
      <protection locked="0"/>
    </xf>
    <xf numFmtId="0" fontId="2" fillId="0" borderId="116" xfId="1" applyFont="1" applyFill="1" applyBorder="1" applyAlignment="1" applyProtection="1">
      <alignment horizontal="left" vertical="top" wrapText="1"/>
      <protection locked="0"/>
    </xf>
    <xf numFmtId="1" fontId="2" fillId="0" borderId="116" xfId="1" applyNumberFormat="1" applyFont="1" applyFill="1" applyBorder="1" applyAlignment="1" applyProtection="1">
      <alignment wrapText="1"/>
      <protection locked="0"/>
    </xf>
    <xf numFmtId="3" fontId="2" fillId="0" borderId="116" xfId="1" applyNumberFormat="1" applyFont="1" applyFill="1" applyBorder="1" applyAlignment="1" applyProtection="1">
      <alignment wrapText="1"/>
      <protection locked="0"/>
    </xf>
    <xf numFmtId="0" fontId="2" fillId="0" borderId="0" xfId="1" applyFont="1" applyFill="1" applyBorder="1" applyAlignment="1">
      <alignment horizontal="left"/>
    </xf>
    <xf numFmtId="0" fontId="3" fillId="0" borderId="111" xfId="1" applyFont="1" applyFill="1" applyBorder="1" applyAlignment="1">
      <alignment horizontal="left"/>
    </xf>
    <xf numFmtId="3" fontId="6" fillId="0" borderId="44" xfId="5" applyNumberFormat="1" applyFont="1" applyFill="1" applyBorder="1" applyAlignment="1" applyProtection="1">
      <alignment vertical="center" wrapText="1"/>
      <protection locked="0"/>
    </xf>
    <xf numFmtId="3" fontId="6" fillId="0" borderId="65" xfId="5" applyNumberFormat="1" applyFont="1" applyFill="1" applyBorder="1" applyAlignment="1" applyProtection="1">
      <alignment vertical="center" wrapText="1"/>
      <protection locked="0"/>
    </xf>
    <xf numFmtId="0" fontId="20" fillId="0" borderId="0" xfId="1" applyFont="1" applyAlignment="1">
      <alignment vertical="center"/>
    </xf>
    <xf numFmtId="0" fontId="20" fillId="0" borderId="0" xfId="1" applyFont="1" applyFill="1" applyAlignment="1">
      <alignment vertical="center"/>
    </xf>
    <xf numFmtId="0" fontId="20" fillId="0" borderId="0" xfId="1" applyFont="1" applyFill="1" applyBorder="1" applyAlignment="1">
      <alignment vertical="center"/>
    </xf>
    <xf numFmtId="0" fontId="21" fillId="0" borderId="0" xfId="5" applyFont="1" applyAlignment="1">
      <alignment wrapText="1"/>
    </xf>
    <xf numFmtId="0" fontId="21" fillId="0" borderId="0" xfId="5" applyFont="1" applyFill="1" applyAlignment="1">
      <alignment wrapText="1"/>
    </xf>
    <xf numFmtId="0" fontId="11" fillId="0" borderId="0" xfId="5" applyFont="1"/>
    <xf numFmtId="0" fontId="3" fillId="0" borderId="4" xfId="1" applyNumberFormat="1" applyFont="1" applyFill="1" applyBorder="1" applyAlignment="1" applyProtection="1">
      <alignment vertical="center"/>
    </xf>
    <xf numFmtId="0" fontId="3" fillId="0" borderId="16" xfId="1" applyNumberFormat="1" applyFont="1" applyFill="1" applyBorder="1" applyAlignment="1" applyProtection="1">
      <alignment vertical="center"/>
      <protection locked="0"/>
    </xf>
    <xf numFmtId="0" fontId="3" fillId="0" borderId="91" xfId="1" applyNumberFormat="1" applyFont="1" applyFill="1" applyBorder="1" applyAlignment="1" applyProtection="1">
      <alignment vertical="center"/>
      <protection locked="0"/>
    </xf>
    <xf numFmtId="0" fontId="3" fillId="0" borderId="15" xfId="1" applyNumberFormat="1" applyFont="1" applyFill="1" applyBorder="1" applyAlignment="1" applyProtection="1">
      <alignment vertical="center"/>
    </xf>
    <xf numFmtId="0" fontId="3" fillId="0" borderId="18" xfId="1" applyNumberFormat="1" applyFont="1" applyFill="1" applyBorder="1" applyAlignment="1" applyProtection="1">
      <alignment vertical="center"/>
      <protection locked="0"/>
    </xf>
    <xf numFmtId="0" fontId="3" fillId="0" borderId="19" xfId="1" applyNumberFormat="1" applyFont="1" applyFill="1" applyBorder="1" applyAlignment="1" applyProtection="1">
      <alignment vertical="center"/>
    </xf>
    <xf numFmtId="0" fontId="3" fillId="0" borderId="17" xfId="1" applyNumberFormat="1" applyFont="1" applyFill="1" applyBorder="1" applyAlignment="1" applyProtection="1">
      <alignment vertical="center"/>
      <protection locked="0"/>
    </xf>
    <xf numFmtId="0" fontId="3" fillId="0" borderId="4" xfId="1" applyNumberFormat="1" applyFont="1" applyFill="1" applyBorder="1" applyAlignment="1" applyProtection="1">
      <alignment vertical="center"/>
      <protection locked="0"/>
    </xf>
    <xf numFmtId="0" fontId="3" fillId="0" borderId="19" xfId="1" applyNumberFormat="1" applyFont="1" applyFill="1" applyBorder="1" applyAlignment="1" applyProtection="1">
      <alignment vertical="center"/>
      <protection locked="0"/>
    </xf>
    <xf numFmtId="0" fontId="3" fillId="0" borderId="40" xfId="1" applyNumberFormat="1" applyFont="1" applyFill="1" applyBorder="1" applyAlignment="1" applyProtection="1">
      <alignment horizontal="right" vertical="center"/>
      <protection locked="0"/>
    </xf>
    <xf numFmtId="0" fontId="2" fillId="0" borderId="34" xfId="1" applyNumberFormat="1" applyFont="1" applyFill="1" applyBorder="1" applyAlignment="1" applyProtection="1">
      <alignment horizontal="right" vertical="center"/>
      <protection locked="0"/>
    </xf>
    <xf numFmtId="0" fontId="2" fillId="0" borderId="19" xfId="1" applyNumberFormat="1" applyFont="1" applyFill="1" applyBorder="1" applyAlignment="1" applyProtection="1">
      <alignment horizontal="right" vertical="center"/>
      <protection locked="0"/>
    </xf>
    <xf numFmtId="0" fontId="2" fillId="0" borderId="6" xfId="1" applyNumberFormat="1" applyFont="1" applyFill="1" applyBorder="1" applyAlignment="1" applyProtection="1">
      <alignment horizontal="left" vertical="center" wrapText="1"/>
      <protection locked="0"/>
    </xf>
    <xf numFmtId="49" fontId="2" fillId="0" borderId="56" xfId="0" applyNumberFormat="1" applyFont="1" applyBorder="1" applyAlignment="1" applyProtection="1">
      <alignment horizontal="left" wrapText="1"/>
      <protection locked="0"/>
    </xf>
    <xf numFmtId="0" fontId="2" fillId="0" borderId="7" xfId="1" applyNumberFormat="1" applyFont="1" applyFill="1" applyBorder="1" applyAlignment="1" applyProtection="1">
      <alignment vertical="center"/>
    </xf>
    <xf numFmtId="0" fontId="2" fillId="0" borderId="47" xfId="1" applyNumberFormat="1" applyFont="1" applyFill="1" applyBorder="1" applyAlignment="1" applyProtection="1">
      <alignment horizontal="right" vertical="center"/>
      <protection locked="0"/>
    </xf>
    <xf numFmtId="0" fontId="2" fillId="0" borderId="96" xfId="1" applyNumberFormat="1" applyFont="1" applyFill="1" applyBorder="1" applyAlignment="1" applyProtection="1">
      <alignment horizontal="right" vertical="center"/>
      <protection locked="0"/>
    </xf>
    <xf numFmtId="0" fontId="2" fillId="0" borderId="46" xfId="1" applyNumberFormat="1" applyFont="1" applyFill="1" applyBorder="1" applyAlignment="1" applyProtection="1">
      <alignment vertical="center"/>
    </xf>
    <xf numFmtId="0" fontId="2" fillId="0" borderId="47" xfId="1" applyNumberFormat="1" applyFont="1" applyFill="1" applyBorder="1" applyAlignment="1" applyProtection="1">
      <alignment horizontal="center" vertical="center"/>
    </xf>
    <xf numFmtId="0" fontId="2" fillId="0" borderId="50" xfId="1" applyNumberFormat="1" applyFont="1" applyFill="1" applyBorder="1" applyAlignment="1" applyProtection="1">
      <alignment horizontal="center" vertical="center"/>
    </xf>
    <xf numFmtId="0" fontId="2" fillId="0" borderId="51" xfId="1" applyNumberFormat="1" applyFont="1" applyFill="1" applyBorder="1" applyAlignment="1" applyProtection="1">
      <alignment horizontal="center" vertical="center"/>
    </xf>
    <xf numFmtId="0" fontId="2" fillId="0" borderId="48" xfId="1" applyNumberFormat="1" applyFont="1" applyFill="1" applyBorder="1" applyAlignment="1" applyProtection="1">
      <alignment horizontal="center" vertical="center"/>
    </xf>
    <xf numFmtId="0" fontId="2" fillId="0" borderId="7" xfId="1" applyNumberFormat="1" applyFont="1" applyFill="1" applyBorder="1" applyAlignment="1" applyProtection="1">
      <alignment horizontal="center" vertical="center"/>
    </xf>
    <xf numFmtId="0" fontId="2" fillId="0" borderId="51" xfId="1" applyNumberFormat="1" applyFont="1" applyFill="1" applyBorder="1" applyAlignment="1" applyProtection="1">
      <alignment horizontal="center" vertical="center"/>
      <protection locked="0"/>
    </xf>
    <xf numFmtId="0" fontId="2" fillId="0" borderId="19" xfId="1" applyNumberFormat="1" applyFont="1" applyFill="1" applyBorder="1" applyAlignment="1" applyProtection="1">
      <alignment horizontal="center" vertical="center"/>
      <protection locked="0"/>
    </xf>
    <xf numFmtId="0" fontId="2" fillId="0" borderId="6" xfId="1" applyNumberFormat="1" applyFont="1" applyFill="1" applyBorder="1" applyAlignment="1" applyProtection="1">
      <alignment horizontal="center" vertical="center"/>
      <protection locked="0"/>
    </xf>
    <xf numFmtId="0" fontId="2" fillId="0" borderId="14" xfId="1" applyNumberFormat="1" applyFont="1" applyFill="1" applyBorder="1" applyAlignment="1" applyProtection="1">
      <alignment horizontal="center" vertical="center"/>
      <protection locked="0"/>
    </xf>
    <xf numFmtId="0" fontId="2" fillId="0" borderId="6" xfId="1" applyNumberFormat="1" applyFont="1" applyFill="1" applyBorder="1" applyAlignment="1" applyProtection="1">
      <alignment horizontal="center" vertical="center" wrapText="1"/>
      <protection locked="0"/>
    </xf>
    <xf numFmtId="0" fontId="2" fillId="0" borderId="10" xfId="1" applyNumberFormat="1" applyFont="1" applyFill="1" applyBorder="1" applyAlignment="1" applyProtection="1">
      <alignment horizontal="center" vertical="center"/>
      <protection locked="0"/>
    </xf>
    <xf numFmtId="0" fontId="2" fillId="0" borderId="67" xfId="1" applyNumberFormat="1" applyFont="1" applyFill="1" applyBorder="1" applyAlignment="1" applyProtection="1">
      <alignment horizontal="center" vertical="center"/>
      <protection locked="0"/>
    </xf>
    <xf numFmtId="0" fontId="2" fillId="0" borderId="51" xfId="1" applyNumberFormat="1" applyFont="1" applyFill="1" applyBorder="1" applyAlignment="1" applyProtection="1">
      <alignment horizontal="right" vertical="center"/>
      <protection locked="0"/>
    </xf>
    <xf numFmtId="0" fontId="2" fillId="0" borderId="67" xfId="1" applyNumberFormat="1" applyFont="1" applyFill="1" applyBorder="1" applyAlignment="1" applyProtection="1">
      <alignment horizontal="right" vertical="center"/>
      <protection locked="0"/>
    </xf>
    <xf numFmtId="0" fontId="2" fillId="0" borderId="67" xfId="1" applyNumberFormat="1" applyFont="1" applyFill="1" applyBorder="1" applyAlignment="1" applyProtection="1">
      <alignment horizontal="left" vertical="center" wrapText="1"/>
      <protection locked="0"/>
    </xf>
    <xf numFmtId="0" fontId="3" fillId="0" borderId="19" xfId="1" applyNumberFormat="1" applyFont="1" applyBorder="1" applyAlignment="1" applyProtection="1">
      <alignment vertical="center"/>
      <protection locked="0"/>
    </xf>
    <xf numFmtId="3" fontId="2" fillId="0" borderId="6" xfId="1" applyNumberFormat="1" applyFont="1" applyFill="1" applyBorder="1" applyAlignment="1" applyProtection="1">
      <alignment horizontal="left" vertical="top" wrapText="1"/>
      <protection locked="0"/>
    </xf>
    <xf numFmtId="3" fontId="2" fillId="0" borderId="41" xfId="1" applyNumberFormat="1" applyFont="1" applyFill="1" applyBorder="1" applyAlignment="1" applyProtection="1">
      <alignment horizontal="left" vertical="top" wrapText="1"/>
      <protection locked="0"/>
    </xf>
    <xf numFmtId="3" fontId="5" fillId="0" borderId="6" xfId="1" applyNumberFormat="1" applyFont="1" applyFill="1" applyBorder="1" applyAlignment="1" applyProtection="1">
      <alignment horizontal="left" vertical="center" wrapText="1"/>
      <protection locked="0"/>
    </xf>
    <xf numFmtId="3" fontId="2" fillId="0" borderId="62" xfId="1" applyNumberFormat="1" applyFont="1" applyFill="1" applyBorder="1" applyAlignment="1" applyProtection="1">
      <alignment vertical="center" wrapText="1"/>
      <protection locked="0"/>
    </xf>
    <xf numFmtId="3" fontId="2" fillId="0" borderId="62" xfId="1" applyNumberFormat="1" applyFont="1" applyFill="1" applyBorder="1" applyAlignment="1" applyProtection="1">
      <alignment vertical="top" wrapText="1"/>
      <protection locked="0"/>
    </xf>
    <xf numFmtId="3" fontId="2" fillId="0" borderId="41" xfId="1" applyNumberFormat="1" applyFont="1" applyFill="1" applyBorder="1" applyAlignment="1" applyProtection="1">
      <alignment horizontal="left" vertical="center" wrapText="1"/>
      <protection locked="0"/>
    </xf>
    <xf numFmtId="3" fontId="2" fillId="0" borderId="22" xfId="0" applyNumberFormat="1" applyFont="1" applyBorder="1" applyAlignment="1" applyProtection="1">
      <alignment horizontal="left" wrapText="1"/>
      <protection locked="0"/>
    </xf>
    <xf numFmtId="3" fontId="5" fillId="0" borderId="41" xfId="1" applyNumberFormat="1" applyFont="1" applyFill="1" applyBorder="1" applyAlignment="1" applyProtection="1">
      <alignment horizontal="left" vertical="top" wrapText="1"/>
      <protection locked="0"/>
    </xf>
    <xf numFmtId="3" fontId="5" fillId="0" borderId="6" xfId="1" applyNumberFormat="1" applyFont="1" applyFill="1" applyBorder="1" applyAlignment="1" applyProtection="1">
      <alignment horizontal="left" vertical="top" wrapText="1"/>
      <protection locked="0"/>
    </xf>
    <xf numFmtId="0" fontId="3" fillId="0" borderId="7" xfId="1" applyNumberFormat="1" applyFont="1" applyFill="1" applyBorder="1" applyAlignment="1" applyProtection="1">
      <alignment vertical="center"/>
    </xf>
    <xf numFmtId="0" fontId="3" fillId="0" borderId="47" xfId="1" applyNumberFormat="1" applyFont="1" applyFill="1" applyBorder="1" applyAlignment="1" applyProtection="1">
      <alignment vertical="center"/>
    </xf>
    <xf numFmtId="0" fontId="3" fillId="0" borderId="96" xfId="1" applyNumberFormat="1" applyFont="1" applyFill="1" applyBorder="1" applyAlignment="1" applyProtection="1">
      <alignment vertical="center"/>
    </xf>
    <xf numFmtId="0" fontId="3" fillId="0" borderId="46" xfId="1" applyNumberFormat="1" applyFont="1" applyFill="1" applyBorder="1" applyAlignment="1" applyProtection="1">
      <alignment vertical="center"/>
    </xf>
    <xf numFmtId="0" fontId="3" fillId="0" borderId="50" xfId="1" applyNumberFormat="1" applyFont="1" applyFill="1" applyBorder="1" applyAlignment="1" applyProtection="1">
      <alignment vertical="center"/>
    </xf>
    <xf numFmtId="0" fontId="3" fillId="0" borderId="51" xfId="1" applyNumberFormat="1" applyFont="1" applyFill="1" applyBorder="1" applyAlignment="1" applyProtection="1">
      <alignment vertical="center"/>
    </xf>
    <xf numFmtId="0" fontId="3" fillId="0" borderId="48" xfId="1" applyNumberFormat="1" applyFont="1" applyFill="1" applyBorder="1" applyAlignment="1" applyProtection="1">
      <alignment vertical="center"/>
    </xf>
    <xf numFmtId="0" fontId="3" fillId="0" borderId="51" xfId="1" applyNumberFormat="1" applyFont="1" applyFill="1" applyBorder="1" applyAlignment="1" applyProtection="1">
      <alignment vertical="center"/>
      <protection locked="0"/>
    </xf>
    <xf numFmtId="0" fontId="2" fillId="0" borderId="12" xfId="1" applyNumberFormat="1" applyFont="1" applyFill="1" applyBorder="1" applyAlignment="1" applyProtection="1">
      <alignment vertical="center"/>
    </xf>
    <xf numFmtId="0" fontId="2" fillId="0" borderId="53" xfId="1" applyNumberFormat="1" applyFont="1" applyFill="1" applyBorder="1" applyAlignment="1" applyProtection="1">
      <alignment vertical="center"/>
      <protection locked="0"/>
    </xf>
    <xf numFmtId="0" fontId="2" fillId="0" borderId="97" xfId="1" applyNumberFormat="1" applyFont="1" applyFill="1" applyBorder="1" applyAlignment="1" applyProtection="1">
      <alignment vertical="center"/>
      <protection locked="0"/>
    </xf>
    <xf numFmtId="0" fontId="2" fillId="0" borderId="52" xfId="1" applyNumberFormat="1" applyFont="1" applyFill="1" applyBorder="1" applyAlignment="1" applyProtection="1">
      <alignment vertical="center"/>
    </xf>
    <xf numFmtId="0" fontId="2" fillId="0" borderId="55" xfId="1" applyNumberFormat="1" applyFont="1" applyFill="1" applyBorder="1" applyAlignment="1" applyProtection="1">
      <alignment vertical="center"/>
      <protection locked="0"/>
    </xf>
    <xf numFmtId="0" fontId="2" fillId="0" borderId="14" xfId="1" applyNumberFormat="1" applyFont="1" applyFill="1" applyBorder="1" applyAlignment="1" applyProtection="1">
      <alignment vertical="center"/>
    </xf>
    <xf numFmtId="0" fontId="2" fillId="0" borderId="54" xfId="1" applyNumberFormat="1" applyFont="1" applyFill="1" applyBorder="1" applyAlignment="1" applyProtection="1">
      <alignment vertical="center"/>
      <protection locked="0"/>
    </xf>
    <xf numFmtId="0" fontId="2" fillId="0" borderId="12" xfId="1" applyNumberFormat="1" applyFont="1" applyFill="1" applyBorder="1" applyAlignment="1" applyProtection="1">
      <alignment vertical="center"/>
      <protection locked="0"/>
    </xf>
    <xf numFmtId="0" fontId="2" fillId="0" borderId="14" xfId="1" applyNumberFormat="1" applyFont="1" applyFill="1" applyBorder="1" applyAlignment="1" applyProtection="1">
      <alignment vertical="center"/>
      <protection locked="0"/>
    </xf>
    <xf numFmtId="0" fontId="2" fillId="0" borderId="42" xfId="1" applyNumberFormat="1" applyFont="1" applyFill="1" applyBorder="1" applyAlignment="1" applyProtection="1">
      <alignment vertical="center"/>
    </xf>
    <xf numFmtId="0" fontId="2" fillId="0" borderId="43" xfId="1" applyNumberFormat="1" applyFont="1" applyFill="1" applyBorder="1" applyAlignment="1" applyProtection="1">
      <alignment vertical="center"/>
      <protection locked="0"/>
    </xf>
    <xf numFmtId="0" fontId="2" fillId="0" borderId="95" xfId="1" applyNumberFormat="1" applyFont="1" applyFill="1" applyBorder="1" applyAlignment="1" applyProtection="1">
      <alignment vertical="center"/>
      <protection locked="0"/>
    </xf>
    <xf numFmtId="0" fontId="2" fillId="0" borderId="41" xfId="1" applyNumberFormat="1" applyFont="1" applyFill="1" applyBorder="1" applyAlignment="1" applyProtection="1">
      <alignment vertical="center"/>
    </xf>
    <xf numFmtId="0" fontId="2" fillId="0" borderId="45" xfId="1" applyNumberFormat="1" applyFont="1" applyFill="1" applyBorder="1" applyAlignment="1" applyProtection="1">
      <alignment vertical="center"/>
      <protection locked="0"/>
    </xf>
    <xf numFmtId="0" fontId="2" fillId="0" borderId="6" xfId="1" applyNumberFormat="1" applyFont="1" applyFill="1" applyBorder="1" applyAlignment="1" applyProtection="1">
      <alignment vertical="center"/>
    </xf>
    <xf numFmtId="0" fontId="2" fillId="0" borderId="44" xfId="1" applyNumberFormat="1" applyFont="1" applyFill="1" applyBorder="1" applyAlignment="1" applyProtection="1">
      <alignment vertical="center"/>
      <protection locked="0"/>
    </xf>
    <xf numFmtId="0" fontId="2" fillId="0" borderId="42" xfId="1" applyNumberFormat="1" applyFont="1" applyFill="1" applyBorder="1" applyAlignment="1" applyProtection="1">
      <alignment vertical="center"/>
      <protection locked="0"/>
    </xf>
    <xf numFmtId="0" fontId="2" fillId="0" borderId="6" xfId="1" applyNumberFormat="1" applyFont="1" applyFill="1" applyBorder="1" applyAlignment="1" applyProtection="1">
      <alignment vertical="center"/>
      <protection locked="0"/>
    </xf>
    <xf numFmtId="0" fontId="2" fillId="0" borderId="20" xfId="1" applyNumberFormat="1" applyFont="1" applyFill="1" applyBorder="1" applyAlignment="1" applyProtection="1">
      <alignment vertical="center"/>
    </xf>
    <xf numFmtId="0" fontId="2" fillId="0" borderId="81" xfId="1" applyNumberFormat="1" applyFont="1" applyFill="1" applyBorder="1" applyAlignment="1" applyProtection="1">
      <alignment vertical="center"/>
      <protection locked="0"/>
    </xf>
    <xf numFmtId="0" fontId="2" fillId="0" borderId="102" xfId="1" applyNumberFormat="1" applyFont="1" applyFill="1" applyBorder="1" applyAlignment="1" applyProtection="1">
      <alignment vertical="center"/>
      <protection locked="0"/>
    </xf>
    <xf numFmtId="0" fontId="2" fillId="0" borderId="80" xfId="1" applyNumberFormat="1" applyFont="1" applyFill="1" applyBorder="1" applyAlignment="1" applyProtection="1">
      <alignment vertical="center"/>
    </xf>
    <xf numFmtId="0" fontId="2" fillId="0" borderId="82" xfId="1" applyNumberFormat="1" applyFont="1" applyFill="1" applyBorder="1" applyAlignment="1" applyProtection="1">
      <alignment vertical="center"/>
      <protection locked="0"/>
    </xf>
    <xf numFmtId="0" fontId="2" fillId="0" borderId="22" xfId="1" applyNumberFormat="1" applyFont="1" applyFill="1" applyBorder="1" applyAlignment="1" applyProtection="1">
      <alignment vertical="center"/>
    </xf>
    <xf numFmtId="0" fontId="2" fillId="0" borderId="21" xfId="1" applyNumberFormat="1" applyFont="1" applyFill="1" applyBorder="1" applyAlignment="1" applyProtection="1">
      <alignment vertical="center"/>
      <protection locked="0"/>
    </xf>
    <xf numFmtId="0" fontId="2" fillId="0" borderId="20" xfId="1" applyNumberFormat="1" applyFont="1" applyFill="1" applyBorder="1" applyAlignment="1" applyProtection="1">
      <alignment vertical="center"/>
      <protection locked="0"/>
    </xf>
    <xf numFmtId="0" fontId="2" fillId="0" borderId="22" xfId="1" applyNumberFormat="1" applyFont="1" applyFill="1" applyBorder="1" applyAlignment="1" applyProtection="1">
      <alignment vertical="center"/>
      <protection locked="0"/>
    </xf>
    <xf numFmtId="0" fontId="3" fillId="0" borderId="85" xfId="1" applyNumberFormat="1" applyFont="1" applyFill="1" applyBorder="1" applyAlignment="1" applyProtection="1">
      <alignment vertical="center"/>
    </xf>
    <xf numFmtId="0" fontId="3" fillId="0" borderId="83" xfId="1" applyNumberFormat="1" applyFont="1" applyFill="1" applyBorder="1" applyAlignment="1" applyProtection="1">
      <alignment vertical="center"/>
      <protection locked="0"/>
    </xf>
    <xf numFmtId="0" fontId="3" fillId="0" borderId="103" xfId="1" applyNumberFormat="1" applyFont="1" applyFill="1" applyBorder="1" applyAlignment="1" applyProtection="1">
      <alignment vertical="center"/>
      <protection locked="0"/>
    </xf>
    <xf numFmtId="0" fontId="3" fillId="0" borderId="89" xfId="1" applyNumberFormat="1" applyFont="1" applyFill="1" applyBorder="1" applyAlignment="1" applyProtection="1">
      <alignment vertical="center"/>
    </xf>
    <xf numFmtId="0" fontId="3" fillId="0" borderId="87" xfId="1" applyNumberFormat="1" applyFont="1" applyFill="1" applyBorder="1" applyAlignment="1" applyProtection="1">
      <alignment vertical="center"/>
      <protection locked="0"/>
    </xf>
    <xf numFmtId="0" fontId="3" fillId="0" borderId="88" xfId="1" applyNumberFormat="1" applyFont="1" applyFill="1" applyBorder="1" applyAlignment="1" applyProtection="1">
      <alignment vertical="center"/>
    </xf>
    <xf numFmtId="0" fontId="3" fillId="0" borderId="86" xfId="1" applyNumberFormat="1" applyFont="1" applyFill="1" applyBorder="1" applyAlignment="1" applyProtection="1">
      <alignment vertical="center"/>
      <protection locked="0"/>
    </xf>
    <xf numFmtId="0" fontId="3" fillId="0" borderId="85" xfId="1" applyNumberFormat="1" applyFont="1" applyFill="1" applyBorder="1" applyAlignment="1" applyProtection="1">
      <alignment vertical="center"/>
      <protection locked="0"/>
    </xf>
    <xf numFmtId="0" fontId="3" fillId="0" borderId="88" xfId="1" applyNumberFormat="1" applyFont="1" applyFill="1" applyBorder="1" applyAlignment="1" applyProtection="1">
      <alignment vertical="center"/>
      <protection locked="0"/>
    </xf>
    <xf numFmtId="0" fontId="2" fillId="0" borderId="47" xfId="1" applyNumberFormat="1" applyFont="1" applyFill="1" applyBorder="1" applyAlignment="1" applyProtection="1">
      <alignment vertical="center"/>
      <protection locked="0"/>
    </xf>
    <xf numFmtId="0" fontId="2" fillId="0" borderId="96" xfId="1" applyNumberFormat="1" applyFont="1" applyFill="1" applyBorder="1" applyAlignment="1" applyProtection="1">
      <alignment vertical="center"/>
      <protection locked="0"/>
    </xf>
    <xf numFmtId="0" fontId="2" fillId="0" borderId="50" xfId="1" applyNumberFormat="1" applyFont="1" applyFill="1" applyBorder="1" applyAlignment="1" applyProtection="1">
      <alignment vertical="center"/>
      <protection locked="0"/>
    </xf>
    <xf numFmtId="0" fontId="2" fillId="0" borderId="51" xfId="1" applyNumberFormat="1" applyFont="1" applyFill="1" applyBorder="1" applyAlignment="1" applyProtection="1">
      <alignment vertical="center"/>
    </xf>
    <xf numFmtId="0" fontId="2" fillId="0" borderId="48" xfId="1" applyNumberFormat="1" applyFont="1" applyFill="1" applyBorder="1" applyAlignment="1" applyProtection="1">
      <alignment vertical="center"/>
      <protection locked="0"/>
    </xf>
    <xf numFmtId="0" fontId="2" fillId="0" borderId="7" xfId="1" applyNumberFormat="1" applyFont="1" applyFill="1" applyBorder="1" applyAlignment="1" applyProtection="1">
      <alignment vertical="center"/>
      <protection locked="0"/>
    </xf>
    <xf numFmtId="0" fontId="2" fillId="0" borderId="51" xfId="1" applyNumberFormat="1" applyFont="1" applyFill="1" applyBorder="1" applyAlignment="1" applyProtection="1">
      <alignment vertical="center"/>
      <protection locked="0"/>
    </xf>
    <xf numFmtId="3" fontId="2" fillId="3" borderId="14" xfId="1" applyNumberFormat="1" applyFont="1" applyFill="1" applyBorder="1" applyAlignment="1" applyProtection="1">
      <alignment horizontal="center" vertical="center"/>
      <protection locked="0"/>
    </xf>
    <xf numFmtId="3" fontId="2" fillId="3" borderId="6" xfId="1" applyNumberFormat="1" applyFont="1" applyFill="1" applyBorder="1" applyAlignment="1" applyProtection="1">
      <alignment horizontal="center" wrapText="1"/>
      <protection locked="0"/>
    </xf>
    <xf numFmtId="3" fontId="9" fillId="3" borderId="6" xfId="1" applyNumberFormat="1" applyFont="1" applyFill="1" applyBorder="1" applyAlignment="1" applyProtection="1">
      <alignment vertical="center" wrapText="1"/>
      <protection locked="0"/>
    </xf>
    <xf numFmtId="3" fontId="9" fillId="0" borderId="6" xfId="1" applyNumberFormat="1" applyFont="1" applyFill="1" applyBorder="1" applyAlignment="1" applyProtection="1">
      <alignment vertical="center" wrapText="1"/>
      <protection locked="0"/>
    </xf>
    <xf numFmtId="3" fontId="2" fillId="3" borderId="19" xfId="1" applyNumberFormat="1" applyFont="1" applyFill="1" applyBorder="1" applyAlignment="1" applyProtection="1">
      <alignment horizontal="center" vertical="center"/>
    </xf>
    <xf numFmtId="3" fontId="2" fillId="3" borderId="4" xfId="1" applyNumberFormat="1" applyFont="1" applyFill="1" applyBorder="1" applyAlignment="1" applyProtection="1">
      <alignment horizontal="center" vertical="center"/>
    </xf>
    <xf numFmtId="3" fontId="2" fillId="3" borderId="17" xfId="1" applyNumberFormat="1" applyFont="1" applyFill="1" applyBorder="1" applyAlignment="1" applyProtection="1">
      <alignment horizontal="center" vertical="center"/>
    </xf>
    <xf numFmtId="3" fontId="2" fillId="3" borderId="19" xfId="1" applyNumberFormat="1" applyFont="1" applyFill="1" applyBorder="1" applyAlignment="1" applyProtection="1">
      <alignment horizontal="center" vertical="center"/>
      <protection locked="0"/>
    </xf>
    <xf numFmtId="3" fontId="2" fillId="3" borderId="6" xfId="1" applyNumberFormat="1" applyFont="1" applyFill="1" applyBorder="1" applyAlignment="1" applyProtection="1">
      <alignment horizontal="center" vertical="center"/>
    </xf>
    <xf numFmtId="3" fontId="2" fillId="3" borderId="42" xfId="1" applyNumberFormat="1" applyFont="1" applyFill="1" applyBorder="1" applyAlignment="1" applyProtection="1">
      <alignment horizontal="center" vertical="center"/>
    </xf>
    <xf numFmtId="3" fontId="2" fillId="3" borderId="44" xfId="1" applyNumberFormat="1" applyFont="1" applyFill="1" applyBorder="1" applyAlignment="1" applyProtection="1">
      <alignment horizontal="center" vertical="center"/>
    </xf>
    <xf numFmtId="3" fontId="2" fillId="3" borderId="6" xfId="1" applyNumberFormat="1" applyFont="1" applyFill="1" applyBorder="1" applyAlignment="1" applyProtection="1">
      <alignment horizontal="center" vertical="center"/>
      <protection locked="0"/>
    </xf>
    <xf numFmtId="3" fontId="2" fillId="3" borderId="10" xfId="1" applyNumberFormat="1" applyFont="1" applyFill="1" applyBorder="1" applyAlignment="1" applyProtection="1">
      <alignment horizontal="left" vertical="center" wrapText="1"/>
      <protection locked="0"/>
    </xf>
    <xf numFmtId="3" fontId="2" fillId="0" borderId="19" xfId="1" applyNumberFormat="1" applyFont="1" applyFill="1" applyBorder="1" applyAlignment="1" applyProtection="1">
      <alignment horizontal="center" vertical="center" wrapText="1"/>
      <protection locked="0"/>
    </xf>
    <xf numFmtId="3" fontId="2" fillId="0" borderId="62" xfId="1" applyNumberFormat="1" applyFont="1" applyFill="1" applyBorder="1" applyAlignment="1" applyProtection="1">
      <alignment horizontal="center" vertical="center" wrapText="1"/>
      <protection locked="0"/>
    </xf>
    <xf numFmtId="49" fontId="2" fillId="0" borderId="6" xfId="1" applyNumberFormat="1" applyFont="1" applyFill="1" applyBorder="1" applyAlignment="1" applyProtection="1">
      <alignment vertical="center" wrapText="1"/>
      <protection locked="0"/>
    </xf>
    <xf numFmtId="3" fontId="2" fillId="0" borderId="41" xfId="1" applyNumberFormat="1" applyFont="1" applyFill="1" applyBorder="1" applyAlignment="1" applyProtection="1">
      <alignment vertical="top" wrapText="1"/>
      <protection locked="0"/>
    </xf>
    <xf numFmtId="3" fontId="2" fillId="0" borderId="62" xfId="1" applyNumberFormat="1" applyFont="1" applyFill="1" applyBorder="1" applyAlignment="1" applyProtection="1">
      <alignment vertical="center"/>
      <protection locked="0"/>
    </xf>
    <xf numFmtId="0" fontId="2" fillId="3" borderId="0" xfId="1" applyFont="1" applyFill="1" applyBorder="1" applyAlignment="1" applyProtection="1">
      <alignment vertical="center"/>
      <protection locked="0"/>
    </xf>
    <xf numFmtId="0" fontId="3" fillId="3" borderId="0" xfId="1" applyFont="1" applyFill="1" applyBorder="1" applyAlignment="1" applyProtection="1">
      <alignment horizontal="right" vertical="center"/>
      <protection locked="0"/>
    </xf>
    <xf numFmtId="0" fontId="2" fillId="3" borderId="4" xfId="1" applyFont="1" applyFill="1" applyBorder="1" applyAlignment="1" applyProtection="1">
      <alignment vertical="center"/>
    </xf>
    <xf numFmtId="49" fontId="5" fillId="3" borderId="4" xfId="1" applyNumberFormat="1" applyFont="1" applyFill="1" applyBorder="1" applyAlignment="1" applyProtection="1">
      <alignment vertical="center"/>
    </xf>
    <xf numFmtId="49" fontId="3" fillId="3" borderId="0" xfId="1" applyNumberFormat="1" applyFont="1" applyFill="1" applyBorder="1" applyAlignment="1" applyProtection="1">
      <alignment vertical="center"/>
    </xf>
    <xf numFmtId="49" fontId="2" fillId="3" borderId="4" xfId="1" applyNumberFormat="1" applyFont="1" applyFill="1" applyBorder="1" applyAlignment="1" applyProtection="1">
      <alignment vertical="center"/>
    </xf>
    <xf numFmtId="49" fontId="2" fillId="3" borderId="0" xfId="1" applyNumberFormat="1" applyFont="1" applyFill="1" applyBorder="1" applyAlignment="1" applyProtection="1">
      <alignment vertical="center"/>
    </xf>
    <xf numFmtId="49" fontId="6" fillId="3" borderId="4" xfId="1" applyNumberFormat="1" applyFont="1" applyFill="1" applyBorder="1" applyAlignment="1" applyProtection="1">
      <alignment vertical="center"/>
    </xf>
    <xf numFmtId="49" fontId="2" fillId="3" borderId="7" xfId="1" applyNumberFormat="1" applyFont="1" applyFill="1" applyBorder="1" applyAlignment="1" applyProtection="1">
      <alignment vertical="center"/>
    </xf>
    <xf numFmtId="49" fontId="2" fillId="3" borderId="8" xfId="1" applyNumberFormat="1" applyFont="1" applyFill="1" applyBorder="1" applyAlignment="1" applyProtection="1">
      <alignment vertical="center"/>
    </xf>
    <xf numFmtId="49" fontId="2" fillId="3" borderId="4" xfId="1" applyNumberFormat="1" applyFont="1" applyFill="1" applyBorder="1" applyAlignment="1" applyProtection="1">
      <alignment horizontal="center" vertical="center" wrapText="1"/>
    </xf>
    <xf numFmtId="49" fontId="2" fillId="3" borderId="0" xfId="1" applyNumberFormat="1" applyFont="1" applyFill="1" applyBorder="1" applyAlignment="1" applyProtection="1">
      <alignment horizontal="center" vertical="center" wrapText="1"/>
    </xf>
    <xf numFmtId="0" fontId="2" fillId="3" borderId="0" xfId="1" applyFont="1" applyFill="1" applyBorder="1" applyAlignment="1" applyProtection="1">
      <alignment horizontal="center" vertical="center" textRotation="90"/>
    </xf>
    <xf numFmtId="1" fontId="7" fillId="3" borderId="29" xfId="1" applyNumberFormat="1" applyFont="1" applyFill="1" applyBorder="1" applyAlignment="1" applyProtection="1">
      <alignment horizontal="center" vertical="center"/>
    </xf>
    <xf numFmtId="1" fontId="7" fillId="3" borderId="30" xfId="1" applyNumberFormat="1" applyFont="1" applyFill="1" applyBorder="1" applyAlignment="1" applyProtection="1">
      <alignment horizontal="center" vertical="center"/>
    </xf>
    <xf numFmtId="1" fontId="7" fillId="3" borderId="31" xfId="1" applyNumberFormat="1" applyFont="1" applyFill="1" applyBorder="1" applyAlignment="1" applyProtection="1">
      <alignment horizontal="center" vertical="center"/>
    </xf>
    <xf numFmtId="1" fontId="7" fillId="3" borderId="93" xfId="1" applyNumberFormat="1" applyFont="1" applyFill="1" applyBorder="1" applyAlignment="1" applyProtection="1">
      <alignment horizontal="center" vertical="center"/>
    </xf>
    <xf numFmtId="1" fontId="7" fillId="3" borderId="33" xfId="1" applyNumberFormat="1" applyFont="1" applyFill="1" applyBorder="1" applyAlignment="1" applyProtection="1">
      <alignment horizontal="center" vertical="center"/>
    </xf>
    <xf numFmtId="1" fontId="7" fillId="3" borderId="34" xfId="1" applyNumberFormat="1" applyFont="1" applyFill="1" applyBorder="1" applyAlignment="1" applyProtection="1">
      <alignment horizontal="center" vertical="center"/>
    </xf>
    <xf numFmtId="1" fontId="7" fillId="3" borderId="32" xfId="1" applyNumberFormat="1" applyFont="1" applyFill="1" applyBorder="1" applyAlignment="1" applyProtection="1">
      <alignment horizontal="center" vertical="center"/>
    </xf>
    <xf numFmtId="1" fontId="7" fillId="3" borderId="34" xfId="1" applyNumberFormat="1" applyFont="1" applyFill="1" applyBorder="1" applyAlignment="1" applyProtection="1">
      <alignment horizontal="center" vertical="center" wrapText="1"/>
    </xf>
    <xf numFmtId="0" fontId="3" fillId="3" borderId="4" xfId="1" applyFont="1" applyFill="1" applyBorder="1" applyAlignment="1" applyProtection="1">
      <alignment vertical="center"/>
    </xf>
    <xf numFmtId="0" fontId="3" fillId="3" borderId="16" xfId="1" applyFont="1" applyFill="1" applyBorder="1" applyAlignment="1" applyProtection="1">
      <alignment vertical="center"/>
      <protection locked="0"/>
    </xf>
    <xf numFmtId="0" fontId="3" fillId="3" borderId="91" xfId="1" applyFont="1" applyFill="1" applyBorder="1" applyAlignment="1" applyProtection="1">
      <alignment vertical="center"/>
      <protection locked="0"/>
    </xf>
    <xf numFmtId="0" fontId="3" fillId="3" borderId="18" xfId="1" applyFont="1" applyFill="1" applyBorder="1" applyAlignment="1" applyProtection="1">
      <alignment vertical="center"/>
      <protection locked="0"/>
    </xf>
    <xf numFmtId="0" fontId="3" fillId="3" borderId="19" xfId="1" applyFont="1" applyFill="1" applyBorder="1" applyAlignment="1" applyProtection="1">
      <alignment vertical="center"/>
    </xf>
    <xf numFmtId="0" fontId="3" fillId="3" borderId="17" xfId="1" applyFont="1" applyFill="1" applyBorder="1" applyAlignment="1" applyProtection="1">
      <alignment vertical="center"/>
      <protection locked="0"/>
    </xf>
    <xf numFmtId="0" fontId="3" fillId="3" borderId="4" xfId="1" applyFont="1" applyFill="1" applyBorder="1" applyAlignment="1" applyProtection="1">
      <alignment vertical="center"/>
      <protection locked="0"/>
    </xf>
    <xf numFmtId="0" fontId="3" fillId="3" borderId="19" xfId="1" applyFont="1" applyFill="1" applyBorder="1" applyAlignment="1" applyProtection="1">
      <alignment vertical="center" wrapText="1"/>
      <protection locked="0"/>
    </xf>
    <xf numFmtId="0" fontId="3" fillId="3" borderId="35" xfId="1" applyFont="1" applyFill="1" applyBorder="1" applyAlignment="1" applyProtection="1">
      <alignment horizontal="left" vertical="center" wrapText="1"/>
    </xf>
    <xf numFmtId="3" fontId="3" fillId="3" borderId="36" xfId="1" applyNumberFormat="1" applyFont="1" applyFill="1" applyBorder="1" applyAlignment="1" applyProtection="1">
      <alignment horizontal="right" vertical="center"/>
    </xf>
    <xf numFmtId="3" fontId="3" fillId="3" borderId="37" xfId="1" applyNumberFormat="1" applyFont="1" applyFill="1" applyBorder="1" applyAlignment="1" applyProtection="1">
      <alignment horizontal="right" vertical="center"/>
    </xf>
    <xf numFmtId="3" fontId="3" fillId="3" borderId="94" xfId="1" applyNumberFormat="1" applyFont="1" applyFill="1" applyBorder="1" applyAlignment="1" applyProtection="1">
      <alignment horizontal="right" vertical="center"/>
    </xf>
    <xf numFmtId="3" fontId="3" fillId="3" borderId="35" xfId="1" applyNumberFormat="1" applyFont="1" applyFill="1" applyBorder="1" applyAlignment="1" applyProtection="1">
      <alignment horizontal="right" vertical="center"/>
    </xf>
    <xf numFmtId="3" fontId="3" fillId="3" borderId="39" xfId="1" applyNumberFormat="1" applyFont="1" applyFill="1" applyBorder="1" applyAlignment="1" applyProtection="1">
      <alignment horizontal="right" vertical="center"/>
    </xf>
    <xf numFmtId="3" fontId="3" fillId="3" borderId="40" xfId="1" applyNumberFormat="1" applyFont="1" applyFill="1" applyBorder="1" applyAlignment="1" applyProtection="1">
      <alignment horizontal="right" vertical="center"/>
    </xf>
    <xf numFmtId="3" fontId="3" fillId="3" borderId="38" xfId="1" applyNumberFormat="1" applyFont="1" applyFill="1" applyBorder="1" applyAlignment="1" applyProtection="1">
      <alignment horizontal="right" vertical="center"/>
    </xf>
    <xf numFmtId="3" fontId="3" fillId="3" borderId="40" xfId="1" applyNumberFormat="1" applyFont="1" applyFill="1" applyBorder="1" applyAlignment="1" applyProtection="1">
      <alignment horizontal="right" vertical="center" wrapText="1"/>
      <protection locked="0"/>
    </xf>
    <xf numFmtId="0" fontId="2" fillId="3" borderId="29" xfId="1" applyFont="1" applyFill="1" applyBorder="1" applyAlignment="1" applyProtection="1">
      <alignment vertical="center" wrapText="1"/>
    </xf>
    <xf numFmtId="0" fontId="2" fillId="3" borderId="29" xfId="1" applyFont="1" applyFill="1" applyBorder="1" applyAlignment="1" applyProtection="1">
      <alignment horizontal="left" vertical="center" wrapText="1"/>
    </xf>
    <xf numFmtId="3" fontId="2" fillId="3" borderId="30" xfId="1" applyNumberFormat="1" applyFont="1" applyFill="1" applyBorder="1" applyAlignment="1" applyProtection="1">
      <alignment horizontal="right" vertical="center"/>
    </xf>
    <xf numFmtId="3" fontId="2" fillId="3" borderId="31" xfId="1" applyNumberFormat="1" applyFont="1" applyFill="1" applyBorder="1" applyAlignment="1" applyProtection="1">
      <alignment horizontal="right" vertical="center"/>
    </xf>
    <xf numFmtId="3" fontId="2" fillId="3" borderId="93" xfId="1" applyNumberFormat="1" applyFont="1" applyFill="1" applyBorder="1" applyAlignment="1" applyProtection="1">
      <alignment horizontal="right" vertical="center"/>
    </xf>
    <xf numFmtId="3" fontId="2" fillId="3" borderId="29" xfId="1" applyNumberFormat="1" applyFont="1" applyFill="1" applyBorder="1" applyAlignment="1" applyProtection="1">
      <alignment horizontal="right" vertical="center"/>
    </xf>
    <xf numFmtId="3" fontId="2" fillId="3" borderId="33" xfId="1" applyNumberFormat="1" applyFont="1" applyFill="1" applyBorder="1" applyAlignment="1" applyProtection="1">
      <alignment horizontal="right" vertical="center"/>
    </xf>
    <xf numFmtId="3" fontId="2" fillId="3" borderId="34" xfId="1" applyNumberFormat="1" applyFont="1" applyFill="1" applyBorder="1" applyAlignment="1" applyProtection="1">
      <alignment horizontal="right" vertical="center"/>
    </xf>
    <xf numFmtId="3" fontId="2" fillId="3" borderId="32" xfId="1" applyNumberFormat="1" applyFont="1" applyFill="1" applyBorder="1" applyAlignment="1" applyProtection="1">
      <alignment horizontal="right" vertical="center"/>
    </xf>
    <xf numFmtId="3" fontId="2" fillId="3" borderId="34" xfId="1" applyNumberFormat="1" applyFont="1" applyFill="1" applyBorder="1" applyAlignment="1" applyProtection="1">
      <alignment horizontal="right" vertical="center" wrapText="1"/>
      <protection locked="0"/>
    </xf>
    <xf numFmtId="3" fontId="2" fillId="3" borderId="4" xfId="1" applyNumberFormat="1" applyFont="1" applyFill="1" applyBorder="1" applyAlignment="1" applyProtection="1">
      <alignment horizontal="right" vertical="center"/>
    </xf>
    <xf numFmtId="3" fontId="2" fillId="3" borderId="19" xfId="1" applyNumberFormat="1" applyFont="1" applyFill="1" applyBorder="1" applyAlignment="1" applyProtection="1">
      <alignment horizontal="right" vertical="center" wrapText="1"/>
      <protection locked="0"/>
    </xf>
    <xf numFmtId="3" fontId="2" fillId="3" borderId="6" xfId="1" applyNumberFormat="1" applyFont="1" applyFill="1" applyBorder="1" applyAlignment="1" applyProtection="1">
      <alignment horizontal="right" vertical="center" wrapText="1"/>
      <protection locked="0"/>
    </xf>
    <xf numFmtId="3" fontId="2" fillId="3" borderId="51" xfId="1" applyNumberFormat="1" applyFont="1" applyFill="1" applyBorder="1" applyAlignment="1" applyProtection="1">
      <alignment horizontal="center" vertical="center" wrapText="1"/>
      <protection locked="0"/>
    </xf>
    <xf numFmtId="3" fontId="2" fillId="3" borderId="16" xfId="1" applyNumberFormat="1" applyFont="1" applyFill="1" applyBorder="1" applyAlignment="1" applyProtection="1">
      <alignment horizontal="center" vertical="center"/>
    </xf>
    <xf numFmtId="3" fontId="2" fillId="3" borderId="91" xfId="1" applyNumberFormat="1" applyFont="1" applyFill="1" applyBorder="1" applyAlignment="1" applyProtection="1">
      <alignment horizontal="center" vertical="center"/>
    </xf>
    <xf numFmtId="3" fontId="2" fillId="3" borderId="15" xfId="1" applyNumberFormat="1" applyFont="1" applyFill="1" applyBorder="1" applyAlignment="1" applyProtection="1">
      <alignment horizontal="center" vertical="center"/>
    </xf>
    <xf numFmtId="3" fontId="2" fillId="3" borderId="18" xfId="1" applyNumberFormat="1" applyFont="1" applyFill="1" applyBorder="1" applyAlignment="1" applyProtection="1">
      <alignment horizontal="center" vertical="center"/>
    </xf>
    <xf numFmtId="3" fontId="2" fillId="3" borderId="19" xfId="1" applyNumberFormat="1" applyFont="1" applyFill="1" applyBorder="1" applyAlignment="1" applyProtection="1">
      <alignment horizontal="center" vertical="center" wrapText="1"/>
      <protection locked="0"/>
    </xf>
    <xf numFmtId="3" fontId="2" fillId="3" borderId="43" xfId="1" applyNumberFormat="1" applyFont="1" applyFill="1" applyBorder="1" applyAlignment="1" applyProtection="1">
      <alignment horizontal="center" vertical="center"/>
    </xf>
    <xf numFmtId="3" fontId="2" fillId="3" borderId="95" xfId="1" applyNumberFormat="1" applyFont="1" applyFill="1" applyBorder="1" applyAlignment="1" applyProtection="1">
      <alignment horizontal="center" vertical="center"/>
    </xf>
    <xf numFmtId="3" fontId="2" fillId="3" borderId="41" xfId="1" applyNumberFormat="1" applyFont="1" applyFill="1" applyBorder="1" applyAlignment="1" applyProtection="1">
      <alignment horizontal="center" vertical="center"/>
    </xf>
    <xf numFmtId="3" fontId="2" fillId="3" borderId="45" xfId="1" applyNumberFormat="1" applyFont="1" applyFill="1" applyBorder="1" applyAlignment="1" applyProtection="1">
      <alignment horizontal="center" vertical="center"/>
    </xf>
    <xf numFmtId="0" fontId="2" fillId="3" borderId="52" xfId="1" applyFont="1" applyFill="1" applyBorder="1" applyAlignment="1" applyProtection="1">
      <alignment horizontal="right" vertical="center" wrapText="1"/>
    </xf>
    <xf numFmtId="0" fontId="2" fillId="3" borderId="52" xfId="1" applyFont="1" applyFill="1" applyBorder="1" applyAlignment="1" applyProtection="1">
      <alignment horizontal="left" vertical="center" wrapText="1"/>
    </xf>
    <xf numFmtId="3" fontId="2" fillId="3" borderId="53" xfId="1" applyNumberFormat="1" applyFont="1" applyFill="1" applyBorder="1" applyAlignment="1" applyProtection="1">
      <alignment horizontal="center" vertical="center"/>
    </xf>
    <xf numFmtId="3" fontId="2" fillId="3" borderId="97" xfId="1" applyNumberFormat="1" applyFont="1" applyFill="1" applyBorder="1" applyAlignment="1" applyProtection="1">
      <alignment horizontal="center" vertical="center"/>
    </xf>
    <xf numFmtId="3" fontId="2" fillId="3" borderId="52" xfId="1" applyNumberFormat="1" applyFont="1" applyFill="1" applyBorder="1" applyAlignment="1" applyProtection="1">
      <alignment horizontal="center" vertical="center"/>
    </xf>
    <xf numFmtId="3" fontId="2" fillId="3" borderId="55" xfId="1" applyNumberFormat="1" applyFont="1" applyFill="1" applyBorder="1" applyAlignment="1" applyProtection="1">
      <alignment horizontal="center" vertical="center"/>
    </xf>
    <xf numFmtId="3" fontId="2" fillId="3" borderId="14" xfId="1" applyNumberFormat="1" applyFont="1" applyFill="1" applyBorder="1" applyAlignment="1" applyProtection="1">
      <alignment horizontal="center" vertical="center" wrapText="1"/>
      <protection locked="0"/>
    </xf>
    <xf numFmtId="3" fontId="2" fillId="3" borderId="10" xfId="1" applyNumberFormat="1" applyFont="1" applyFill="1" applyBorder="1" applyAlignment="1" applyProtection="1">
      <alignment horizontal="center" vertical="center" wrapText="1"/>
      <protection locked="0"/>
    </xf>
    <xf numFmtId="3" fontId="2" fillId="3" borderId="67" xfId="1" applyNumberFormat="1" applyFont="1" applyFill="1" applyBorder="1" applyAlignment="1" applyProtection="1">
      <alignment horizontal="center" vertical="center" wrapText="1"/>
      <protection locked="0"/>
    </xf>
    <xf numFmtId="3" fontId="2" fillId="3" borderId="51" xfId="1" applyNumberFormat="1" applyFont="1" applyFill="1" applyBorder="1" applyAlignment="1" applyProtection="1">
      <alignment horizontal="right" vertical="center" wrapText="1"/>
      <protection locked="0"/>
    </xf>
    <xf numFmtId="3" fontId="2" fillId="3" borderId="99" xfId="1" applyNumberFormat="1" applyFont="1" applyFill="1" applyBorder="1" applyAlignment="1" applyProtection="1">
      <alignment horizontal="center" vertical="center"/>
    </xf>
    <xf numFmtId="3" fontId="2" fillId="3" borderId="62" xfId="1" applyNumberFormat="1" applyFont="1" applyFill="1" applyBorder="1" applyAlignment="1" applyProtection="1">
      <alignment horizontal="center" vertical="center"/>
    </xf>
    <xf numFmtId="3" fontId="2" fillId="3" borderId="63" xfId="1" applyNumberFormat="1" applyFont="1" applyFill="1" applyBorder="1" applyAlignment="1" applyProtection="1">
      <alignment horizontal="right" vertical="center"/>
      <protection locked="0"/>
    </xf>
    <xf numFmtId="3" fontId="2" fillId="3" borderId="65" xfId="1" applyNumberFormat="1" applyFont="1" applyFill="1" applyBorder="1" applyAlignment="1" applyProtection="1">
      <alignment horizontal="right" vertical="center"/>
      <protection locked="0"/>
    </xf>
    <xf numFmtId="3" fontId="2" fillId="3" borderId="67" xfId="1" applyNumberFormat="1" applyFont="1" applyFill="1" applyBorder="1" applyAlignment="1" applyProtection="1">
      <alignment horizontal="right" vertical="center"/>
    </xf>
    <xf numFmtId="3" fontId="2" fillId="3" borderId="67" xfId="1" applyNumberFormat="1" applyFont="1" applyFill="1" applyBorder="1" applyAlignment="1" applyProtection="1">
      <alignment horizontal="right" vertical="center" wrapText="1"/>
      <protection locked="0"/>
    </xf>
    <xf numFmtId="3" fontId="2" fillId="3" borderId="64" xfId="1" applyNumberFormat="1" applyFont="1" applyFill="1" applyBorder="1" applyAlignment="1" applyProtection="1">
      <alignment horizontal="center" vertical="center"/>
      <protection locked="0"/>
    </xf>
    <xf numFmtId="3" fontId="2" fillId="3" borderId="99" xfId="1" applyNumberFormat="1" applyFont="1" applyFill="1" applyBorder="1" applyAlignment="1" applyProtection="1">
      <alignment horizontal="center" vertical="center"/>
      <protection locked="0"/>
    </xf>
    <xf numFmtId="3" fontId="2" fillId="3" borderId="66" xfId="1" applyNumberFormat="1" applyFont="1" applyFill="1" applyBorder="1" applyAlignment="1" applyProtection="1">
      <alignment horizontal="center" vertical="center"/>
      <protection locked="0"/>
    </xf>
    <xf numFmtId="3" fontId="2" fillId="3" borderId="66" xfId="1" applyNumberFormat="1" applyFont="1" applyFill="1" applyBorder="1" applyAlignment="1" applyProtection="1">
      <alignment horizontal="right" vertical="center"/>
      <protection locked="0"/>
    </xf>
    <xf numFmtId="3" fontId="3" fillId="3" borderId="19" xfId="1" applyNumberFormat="1" applyFont="1" applyFill="1" applyBorder="1" applyAlignment="1" applyProtection="1">
      <alignment vertical="center" wrapText="1"/>
      <protection locked="0"/>
    </xf>
    <xf numFmtId="3" fontId="3" fillId="3" borderId="40" xfId="1" applyNumberFormat="1" applyFont="1" applyFill="1" applyBorder="1" applyAlignment="1" applyProtection="1">
      <alignment vertical="center" wrapText="1"/>
      <protection locked="0"/>
    </xf>
    <xf numFmtId="3" fontId="3" fillId="3" borderId="73" xfId="1" applyNumberFormat="1" applyFont="1" applyFill="1" applyBorder="1" applyAlignment="1" applyProtection="1">
      <alignment vertical="center" wrapText="1"/>
      <protection locked="0"/>
    </xf>
    <xf numFmtId="3" fontId="3" fillId="3" borderId="79" xfId="1" applyNumberFormat="1" applyFont="1" applyFill="1" applyBorder="1" applyAlignment="1" applyProtection="1">
      <alignment vertical="center" wrapText="1"/>
      <protection locked="0"/>
    </xf>
    <xf numFmtId="3" fontId="2" fillId="3" borderId="79" xfId="1" applyNumberFormat="1" applyFont="1" applyFill="1" applyBorder="1" applyAlignment="1" applyProtection="1">
      <alignment vertical="center" wrapText="1"/>
      <protection locked="0"/>
    </xf>
    <xf numFmtId="3" fontId="2" fillId="3" borderId="51" xfId="1" applyNumberFormat="1" applyFont="1" applyFill="1" applyBorder="1" applyAlignment="1" applyProtection="1">
      <alignment vertical="center" wrapText="1"/>
      <protection locked="0"/>
    </xf>
    <xf numFmtId="3" fontId="3" fillId="3" borderId="6" xfId="1" applyNumberFormat="1" applyFont="1" applyFill="1" applyBorder="1" applyAlignment="1" applyProtection="1">
      <alignment vertical="center"/>
    </xf>
    <xf numFmtId="3" fontId="2" fillId="3" borderId="10" xfId="1" applyNumberFormat="1" applyFont="1" applyFill="1" applyBorder="1" applyAlignment="1" applyProtection="1">
      <alignment vertical="center" wrapText="1"/>
      <protection locked="0"/>
    </xf>
    <xf numFmtId="3" fontId="3" fillId="3" borderId="6" xfId="1" applyNumberFormat="1" applyFont="1" applyFill="1" applyBorder="1" applyAlignment="1" applyProtection="1">
      <alignment vertical="center" wrapText="1"/>
      <protection locked="0"/>
    </xf>
    <xf numFmtId="3" fontId="2" fillId="3" borderId="6" xfId="1" applyNumberFormat="1" applyFont="1" applyFill="1" applyBorder="1" applyAlignment="1" applyProtection="1">
      <alignment wrapText="1"/>
      <protection locked="0"/>
    </xf>
    <xf numFmtId="3" fontId="2" fillId="3" borderId="14" xfId="1" applyNumberFormat="1" applyFont="1" applyFill="1" applyBorder="1" applyAlignment="1" applyProtection="1">
      <alignment vertical="center" wrapText="1"/>
      <protection locked="0"/>
    </xf>
    <xf numFmtId="0" fontId="3" fillId="3" borderId="0" xfId="1" applyFont="1" applyFill="1" applyBorder="1" applyAlignment="1" applyProtection="1">
      <alignment horizontal="left" vertical="center"/>
    </xf>
    <xf numFmtId="3" fontId="2" fillId="3" borderId="22" xfId="1" applyNumberFormat="1" applyFont="1" applyFill="1" applyBorder="1" applyAlignment="1" applyProtection="1">
      <alignment vertical="center" wrapText="1"/>
      <protection locked="0"/>
    </xf>
    <xf numFmtId="3" fontId="3" fillId="3" borderId="10" xfId="1" applyNumberFormat="1" applyFont="1" applyFill="1" applyBorder="1" applyAlignment="1" applyProtection="1">
      <alignment vertical="center" wrapText="1"/>
      <protection locked="0"/>
    </xf>
    <xf numFmtId="0" fontId="9" fillId="3" borderId="0" xfId="1" applyFont="1" applyFill="1" applyBorder="1" applyAlignment="1" applyProtection="1">
      <alignment vertical="center"/>
    </xf>
    <xf numFmtId="3" fontId="2" fillId="3" borderId="40" xfId="1" applyNumberFormat="1" applyFont="1" applyFill="1" applyBorder="1" applyAlignment="1" applyProtection="1">
      <alignment vertical="center" wrapText="1"/>
      <protection locked="0"/>
    </xf>
    <xf numFmtId="3" fontId="3" fillId="3" borderId="88" xfId="1" applyNumberFormat="1" applyFont="1" applyFill="1" applyBorder="1" applyAlignment="1" applyProtection="1">
      <alignment vertical="center" wrapText="1"/>
      <protection locked="0"/>
    </xf>
    <xf numFmtId="3" fontId="3" fillId="3" borderId="51" xfId="1" applyNumberFormat="1" applyFont="1" applyFill="1" applyBorder="1" applyAlignment="1" applyProtection="1">
      <alignment vertical="center" wrapText="1"/>
      <protection locked="0"/>
    </xf>
    <xf numFmtId="3" fontId="2" fillId="3" borderId="6" xfId="1" applyNumberFormat="1" applyFont="1" applyFill="1" applyBorder="1" applyAlignment="1" applyProtection="1">
      <alignment vertical="top" wrapText="1"/>
      <protection locked="0"/>
    </xf>
    <xf numFmtId="0" fontId="3" fillId="0" borderId="83" xfId="1" applyFont="1" applyFill="1" applyBorder="1" applyAlignment="1" applyProtection="1">
      <alignment horizontal="left" vertical="center"/>
    </xf>
    <xf numFmtId="0" fontId="3" fillId="0" borderId="84" xfId="1" applyFont="1" applyFill="1" applyBorder="1" applyAlignment="1" applyProtection="1">
      <alignment horizontal="left" vertical="center"/>
    </xf>
    <xf numFmtId="0" fontId="3" fillId="0" borderId="47" xfId="1" applyFont="1" applyFill="1" applyBorder="1" applyAlignment="1" applyProtection="1">
      <alignment horizontal="left" vertical="center"/>
    </xf>
    <xf numFmtId="0" fontId="3" fillId="0" borderId="49" xfId="1" applyFont="1" applyFill="1" applyBorder="1" applyAlignment="1" applyProtection="1">
      <alignment horizontal="left" vertical="center"/>
    </xf>
    <xf numFmtId="0" fontId="2" fillId="0" borderId="22" xfId="1" applyNumberFormat="1" applyFont="1" applyFill="1" applyBorder="1" applyAlignment="1" applyProtection="1">
      <alignment horizontal="center" vertical="center" textRotation="90" wrapText="1"/>
    </xf>
    <xf numFmtId="0" fontId="2" fillId="0" borderId="19" xfId="1" applyNumberFormat="1" applyFont="1" applyFill="1" applyBorder="1" applyAlignment="1" applyProtection="1">
      <alignment horizontal="center" vertical="center" textRotation="90" wrapText="1"/>
    </xf>
    <xf numFmtId="0" fontId="2" fillId="0" borderId="82" xfId="1" applyFont="1" applyFill="1" applyBorder="1" applyAlignment="1" applyProtection="1">
      <alignment horizontal="center" vertical="center" textRotation="90" wrapText="1"/>
    </xf>
    <xf numFmtId="0" fontId="2" fillId="0" borderId="27" xfId="1" applyFont="1" applyFill="1" applyBorder="1" applyAlignment="1" applyProtection="1">
      <alignment horizontal="center" vertical="center" textRotation="90" wrapText="1"/>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3"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4" xfId="1" applyFont="1" applyFill="1" applyBorder="1" applyAlignment="1" applyProtection="1">
      <alignment horizontal="center" vertical="center" textRotation="90"/>
    </xf>
    <xf numFmtId="0" fontId="2" fillId="0" borderId="24" xfId="1" applyFont="1" applyFill="1" applyBorder="1" applyAlignment="1" applyProtection="1">
      <alignment horizontal="center" vertical="center" textRotation="90"/>
    </xf>
    <xf numFmtId="0" fontId="2" fillId="0" borderId="16" xfId="1" applyFont="1" applyFill="1" applyBorder="1" applyAlignment="1" applyProtection="1">
      <alignment horizontal="center" vertical="center" textRotation="90" wrapText="1"/>
    </xf>
    <xf numFmtId="0" fontId="2" fillId="0" borderId="25" xfId="1" applyFont="1" applyFill="1" applyBorder="1" applyAlignment="1" applyProtection="1">
      <alignment horizontal="center" vertical="center" textRotation="90" wrapText="1"/>
    </xf>
    <xf numFmtId="0" fontId="2" fillId="0" borderId="91" xfId="1" applyFont="1" applyFill="1" applyBorder="1" applyAlignment="1" applyProtection="1">
      <alignment horizontal="center" vertical="center" textRotation="90" wrapText="1"/>
    </xf>
    <xf numFmtId="0" fontId="2" fillId="0" borderId="92" xfId="1" applyFont="1" applyFill="1" applyBorder="1" applyAlignment="1" applyProtection="1">
      <alignment horizontal="center" vertical="center" textRotation="90" wrapText="1"/>
    </xf>
    <xf numFmtId="0" fontId="2" fillId="0" borderId="80" xfId="1" applyFont="1" applyFill="1" applyBorder="1" applyAlignment="1" applyProtection="1">
      <alignment horizontal="center" vertical="center" textRotation="90"/>
    </xf>
    <xf numFmtId="0" fontId="2" fillId="0" borderId="23" xfId="1" applyFont="1" applyFill="1" applyBorder="1" applyAlignment="1" applyProtection="1">
      <alignment horizontal="center" vertical="center" textRotation="90"/>
    </xf>
    <xf numFmtId="0" fontId="2" fillId="0" borderId="81" xfId="1" applyNumberFormat="1" applyFont="1" applyFill="1" applyBorder="1" applyAlignment="1" applyProtection="1">
      <alignment horizontal="center" vertical="center" textRotation="90" wrapText="1"/>
    </xf>
    <xf numFmtId="0" fontId="2" fillId="0" borderId="16" xfId="1" applyNumberFormat="1" applyFont="1" applyFill="1" applyBorder="1" applyAlignment="1" applyProtection="1">
      <alignment horizontal="center" vertical="center" textRotation="90" wrapText="1"/>
    </xf>
    <xf numFmtId="0" fontId="2" fillId="0" borderId="82" xfId="1" applyNumberFormat="1" applyFont="1" applyFill="1" applyBorder="1" applyAlignment="1" applyProtection="1">
      <alignment horizontal="center" vertical="center" textRotation="90" wrapText="1"/>
    </xf>
    <xf numFmtId="0" fontId="2" fillId="0" borderId="18" xfId="1" applyNumberFormat="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0" fontId="2" fillId="0" borderId="28"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wrapText="1"/>
    </xf>
    <xf numFmtId="0" fontId="2" fillId="0" borderId="28"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textRotation="90" wrapText="1"/>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3" fillId="3" borderId="83" xfId="1" applyFont="1" applyFill="1" applyBorder="1" applyAlignment="1" applyProtection="1">
      <alignment horizontal="left" vertical="center"/>
    </xf>
    <xf numFmtId="0" fontId="3" fillId="3" borderId="84" xfId="1" applyFont="1" applyFill="1" applyBorder="1" applyAlignment="1" applyProtection="1">
      <alignment horizontal="left" vertical="center"/>
    </xf>
    <xf numFmtId="0" fontId="3" fillId="3" borderId="47" xfId="1" applyFont="1" applyFill="1" applyBorder="1" applyAlignment="1" applyProtection="1">
      <alignment horizontal="left" vertical="center"/>
    </xf>
    <xf numFmtId="0" fontId="3" fillId="3" borderId="49" xfId="1" applyFont="1" applyFill="1" applyBorder="1" applyAlignment="1" applyProtection="1">
      <alignment horizontal="left" vertical="center"/>
    </xf>
    <xf numFmtId="0" fontId="2" fillId="0" borderId="15" xfId="1" applyNumberFormat="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0" xfId="1" applyFont="1" applyFill="1" applyBorder="1" applyAlignment="1" applyProtection="1">
      <alignment horizontal="center" vertical="center" textRotation="90" wrapText="1"/>
    </xf>
    <xf numFmtId="0" fontId="2" fillId="0" borderId="104" xfId="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textRotation="90"/>
    </xf>
    <xf numFmtId="0" fontId="2" fillId="0" borderId="0"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49" fontId="2" fillId="2" borderId="5" xfId="1" applyNumberFormat="1" applyFont="1" applyFill="1" applyBorder="1" applyAlignment="1" applyProtection="1">
      <alignment horizontal="left" vertical="top"/>
      <protection locked="0"/>
    </xf>
    <xf numFmtId="49" fontId="2" fillId="2" borderId="6" xfId="1" applyNumberFormat="1" applyFont="1" applyFill="1" applyBorder="1" applyAlignment="1" applyProtection="1">
      <alignment horizontal="left" vertical="top"/>
      <protection locked="0"/>
    </xf>
    <xf numFmtId="0" fontId="2" fillId="3" borderId="22" xfId="1" applyNumberFormat="1" applyFont="1" applyFill="1" applyBorder="1" applyAlignment="1" applyProtection="1">
      <alignment horizontal="center" vertical="center" textRotation="90" wrapText="1"/>
    </xf>
    <xf numFmtId="0" fontId="2" fillId="3" borderId="19" xfId="1" applyNumberFormat="1" applyFont="1" applyFill="1" applyBorder="1" applyAlignment="1" applyProtection="1">
      <alignment horizontal="center" vertical="center" textRotation="90" wrapText="1"/>
    </xf>
    <xf numFmtId="0" fontId="2" fillId="3" borderId="82" xfId="1" applyFont="1" applyFill="1" applyBorder="1" applyAlignment="1" applyProtection="1">
      <alignment horizontal="center" vertical="center" textRotation="90" wrapText="1"/>
    </xf>
    <xf numFmtId="0" fontId="2" fillId="3" borderId="27" xfId="1" applyFont="1" applyFill="1" applyBorder="1" applyAlignment="1" applyProtection="1">
      <alignment horizontal="center" vertical="center" textRotation="90" wrapText="1"/>
    </xf>
    <xf numFmtId="49" fontId="2" fillId="3" borderId="9" xfId="1" applyNumberFormat="1" applyFont="1" applyFill="1" applyBorder="1" applyAlignment="1" applyProtection="1">
      <alignment horizontal="center" vertical="center"/>
      <protection locked="0"/>
    </xf>
    <xf numFmtId="49" fontId="2" fillId="3" borderId="10" xfId="1" applyNumberFormat="1" applyFont="1" applyFill="1" applyBorder="1" applyAlignment="1" applyProtection="1">
      <alignment horizontal="center" vertical="center"/>
      <protection locked="0"/>
    </xf>
    <xf numFmtId="49" fontId="2" fillId="3" borderId="11" xfId="1" applyNumberFormat="1" applyFont="1" applyFill="1" applyBorder="1" applyAlignment="1" applyProtection="1">
      <alignment horizontal="center" vertical="center" textRotation="90" wrapText="1"/>
    </xf>
    <xf numFmtId="0" fontId="2" fillId="3" borderId="15" xfId="1" applyFont="1" applyFill="1" applyBorder="1" applyAlignment="1" applyProtection="1">
      <alignment horizontal="center" vertical="center" wrapText="1"/>
    </xf>
    <xf numFmtId="0" fontId="2" fillId="3" borderId="23" xfId="1" applyFont="1" applyFill="1" applyBorder="1" applyAlignment="1" applyProtection="1">
      <alignment horizontal="center" vertical="center" wrapText="1"/>
    </xf>
    <xf numFmtId="49" fontId="2" fillId="3" borderId="11" xfId="1" applyNumberFormat="1" applyFont="1" applyFill="1" applyBorder="1" applyAlignment="1" applyProtection="1">
      <alignment horizontal="center" vertical="center" wrapText="1"/>
    </xf>
    <xf numFmtId="49" fontId="2" fillId="3" borderId="15" xfId="1" applyNumberFormat="1" applyFont="1" applyFill="1" applyBorder="1" applyAlignment="1" applyProtection="1">
      <alignment horizontal="center" vertical="center" wrapText="1"/>
    </xf>
    <xf numFmtId="49" fontId="2" fillId="3" borderId="12" xfId="1" applyNumberFormat="1" applyFont="1" applyFill="1" applyBorder="1" applyAlignment="1" applyProtection="1">
      <alignment horizontal="center" vertical="center"/>
    </xf>
    <xf numFmtId="49" fontId="2" fillId="3" borderId="13" xfId="1" applyNumberFormat="1" applyFont="1" applyFill="1" applyBorder="1" applyAlignment="1" applyProtection="1">
      <alignment horizontal="center" vertical="center"/>
    </xf>
    <xf numFmtId="49" fontId="2" fillId="3" borderId="14" xfId="1" applyNumberFormat="1" applyFont="1" applyFill="1" applyBorder="1" applyAlignment="1" applyProtection="1">
      <alignment horizontal="center" vertical="center"/>
    </xf>
    <xf numFmtId="0" fontId="2" fillId="3" borderId="4" xfId="1" applyFont="1" applyFill="1" applyBorder="1" applyAlignment="1" applyProtection="1">
      <alignment horizontal="center" vertical="center" textRotation="90"/>
    </xf>
    <xf numFmtId="0" fontId="2" fillId="3" borderId="24" xfId="1" applyFont="1" applyFill="1" applyBorder="1" applyAlignment="1" applyProtection="1">
      <alignment horizontal="center" vertical="center" textRotation="90"/>
    </xf>
    <xf numFmtId="0" fontId="2" fillId="3" borderId="16" xfId="1" applyFont="1" applyFill="1" applyBorder="1" applyAlignment="1" applyProtection="1">
      <alignment horizontal="center" vertical="center" textRotation="90" wrapText="1"/>
    </xf>
    <xf numFmtId="0" fontId="2" fillId="3" borderId="25" xfId="1" applyFont="1" applyFill="1" applyBorder="1" applyAlignment="1" applyProtection="1">
      <alignment horizontal="center" vertical="center" textRotation="90" wrapText="1"/>
    </xf>
    <xf numFmtId="0" fontId="2" fillId="3" borderId="91" xfId="1" applyFont="1" applyFill="1" applyBorder="1" applyAlignment="1" applyProtection="1">
      <alignment horizontal="center" vertical="center" textRotation="90" wrapText="1"/>
    </xf>
    <xf numFmtId="0" fontId="2" fillId="3" borderId="92" xfId="1" applyFont="1" applyFill="1" applyBorder="1" applyAlignment="1" applyProtection="1">
      <alignment horizontal="center" vertical="center" textRotation="90" wrapText="1"/>
    </xf>
    <xf numFmtId="0" fontId="2" fillId="3" borderId="80" xfId="1" applyFont="1" applyFill="1" applyBorder="1" applyAlignment="1" applyProtection="1">
      <alignment horizontal="center" vertical="center" textRotation="90"/>
    </xf>
    <xf numFmtId="0" fontId="2" fillId="3" borderId="23" xfId="1" applyFont="1" applyFill="1" applyBorder="1" applyAlignment="1" applyProtection="1">
      <alignment horizontal="center" vertical="center" textRotation="90"/>
    </xf>
    <xf numFmtId="0" fontId="2" fillId="3" borderId="81" xfId="1" applyNumberFormat="1" applyFont="1" applyFill="1" applyBorder="1" applyAlignment="1" applyProtection="1">
      <alignment horizontal="center" vertical="center" textRotation="90" wrapText="1"/>
    </xf>
    <xf numFmtId="0" fontId="2" fillId="3" borderId="16" xfId="1" applyNumberFormat="1" applyFont="1" applyFill="1" applyBorder="1" applyAlignment="1" applyProtection="1">
      <alignment horizontal="center" vertical="center" textRotation="90" wrapText="1"/>
    </xf>
    <xf numFmtId="0" fontId="2" fillId="3" borderId="82" xfId="1" applyNumberFormat="1" applyFont="1" applyFill="1" applyBorder="1" applyAlignment="1" applyProtection="1">
      <alignment horizontal="center" vertical="center" textRotation="90" wrapText="1"/>
    </xf>
    <xf numFmtId="0" fontId="2" fillId="3" borderId="18" xfId="1" applyNumberFormat="1" applyFont="1" applyFill="1" applyBorder="1" applyAlignment="1" applyProtection="1">
      <alignment horizontal="center" vertical="center" textRotation="90" wrapText="1"/>
    </xf>
    <xf numFmtId="0" fontId="2" fillId="3" borderId="22" xfId="1" applyFont="1" applyFill="1" applyBorder="1" applyAlignment="1" applyProtection="1">
      <alignment horizontal="center" vertical="center" textRotation="90" wrapText="1"/>
    </xf>
    <xf numFmtId="0" fontId="2" fillId="3" borderId="28" xfId="1" applyFont="1" applyFill="1" applyBorder="1" applyAlignment="1" applyProtection="1">
      <alignment horizontal="center" vertical="center" textRotation="90" wrapText="1"/>
    </xf>
    <xf numFmtId="0" fontId="2" fillId="3" borderId="22" xfId="1" applyFont="1" applyFill="1" applyBorder="1" applyAlignment="1" applyProtection="1">
      <alignment horizontal="center" vertical="center" wrapText="1"/>
    </xf>
    <xf numFmtId="0" fontId="2" fillId="3" borderId="28" xfId="1" applyFont="1" applyFill="1" applyBorder="1" applyAlignment="1" applyProtection="1">
      <alignment horizontal="center" vertical="center" wrapText="1"/>
    </xf>
    <xf numFmtId="0" fontId="2" fillId="3" borderId="20" xfId="1" applyFont="1" applyFill="1" applyBorder="1" applyAlignment="1" applyProtection="1">
      <alignment horizontal="center" vertical="center" textRotation="90" wrapText="1"/>
    </xf>
    <xf numFmtId="0" fontId="2" fillId="3" borderId="24" xfId="1" applyFont="1" applyFill="1" applyBorder="1" applyAlignment="1" applyProtection="1">
      <alignment horizontal="center" vertical="center" textRotation="90" wrapText="1"/>
    </xf>
    <xf numFmtId="0" fontId="2" fillId="3" borderId="21" xfId="1" applyFont="1" applyFill="1" applyBorder="1" applyAlignment="1" applyProtection="1">
      <alignment horizontal="center" vertical="center" textRotation="90" wrapText="1"/>
    </xf>
    <xf numFmtId="0" fontId="2" fillId="3" borderId="26" xfId="1" applyFont="1" applyFill="1" applyBorder="1" applyAlignment="1" applyProtection="1">
      <alignment horizontal="center" vertical="center" textRotation="90" wrapText="1"/>
    </xf>
    <xf numFmtId="49" fontId="2" fillId="3" borderId="5" xfId="1" applyNumberFormat="1" applyFont="1" applyFill="1" applyBorder="1" applyAlignment="1" applyProtection="1">
      <alignment horizontal="center" vertical="center"/>
      <protection locked="0"/>
    </xf>
    <xf numFmtId="49" fontId="2" fillId="3" borderId="6" xfId="1" applyNumberFormat="1" applyFont="1" applyFill="1" applyBorder="1" applyAlignment="1" applyProtection="1">
      <alignment horizontal="center" vertical="center"/>
      <protection locked="0"/>
    </xf>
    <xf numFmtId="49" fontId="4" fillId="3" borderId="1" xfId="1" applyNumberFormat="1" applyFont="1" applyFill="1" applyBorder="1" applyAlignment="1" applyProtection="1">
      <alignment horizontal="center" vertical="center"/>
    </xf>
    <xf numFmtId="49" fontId="4" fillId="3" borderId="2" xfId="1" applyNumberFormat="1" applyFont="1" applyFill="1" applyBorder="1" applyAlignment="1" applyProtection="1">
      <alignment horizontal="center" vertical="center"/>
    </xf>
    <xf numFmtId="49" fontId="4" fillId="3" borderId="3" xfId="1" applyNumberFormat="1" applyFont="1" applyFill="1" applyBorder="1" applyAlignment="1" applyProtection="1">
      <alignment horizontal="center" vertical="center"/>
    </xf>
    <xf numFmtId="49" fontId="3" fillId="3" borderId="5" xfId="1" applyNumberFormat="1" applyFont="1" applyFill="1" applyBorder="1" applyAlignment="1" applyProtection="1">
      <alignment horizontal="center" vertical="center" wrapText="1"/>
      <protection locked="0"/>
    </xf>
    <xf numFmtId="49" fontId="3" fillId="3" borderId="6" xfId="1" applyNumberFormat="1" applyFont="1" applyFill="1" applyBorder="1" applyAlignment="1" applyProtection="1">
      <alignment horizontal="center" vertical="center" wrapText="1"/>
      <protection locked="0"/>
    </xf>
    <xf numFmtId="0" fontId="2" fillId="3" borderId="5" xfId="1" applyFont="1" applyFill="1" applyBorder="1" applyAlignment="1" applyProtection="1">
      <alignment horizontal="center" vertical="center"/>
      <protection locked="0"/>
    </xf>
    <xf numFmtId="0" fontId="2" fillId="3" borderId="6" xfId="1" applyFont="1" applyFill="1" applyBorder="1" applyAlignment="1" applyProtection="1">
      <alignment horizontal="center" vertical="center"/>
      <protection locked="0"/>
    </xf>
    <xf numFmtId="49" fontId="2" fillId="2" borderId="5" xfId="1" quotePrefix="1" applyNumberFormat="1" applyFont="1" applyFill="1" applyBorder="1" applyAlignment="1" applyProtection="1">
      <alignment horizontal="center" vertical="center"/>
      <protection locked="0"/>
    </xf>
    <xf numFmtId="0" fontId="2" fillId="0" borderId="0" xfId="3" applyFont="1" applyFill="1" applyBorder="1" applyAlignment="1" applyProtection="1">
      <alignment horizontal="left" vertical="center" wrapText="1"/>
      <protection locked="0"/>
    </xf>
    <xf numFmtId="49" fontId="2" fillId="0" borderId="44" xfId="1" applyNumberFormat="1" applyFont="1" applyFill="1" applyBorder="1" applyAlignment="1" applyProtection="1">
      <alignment horizontal="center" vertical="center" wrapText="1"/>
      <protection locked="0"/>
    </xf>
    <xf numFmtId="3" fontId="2" fillId="0" borderId="44" xfId="3" applyNumberFormat="1" applyFont="1" applyFill="1" applyBorder="1" applyAlignment="1">
      <alignment horizontal="left" vertical="center" wrapText="1"/>
    </xf>
    <xf numFmtId="3" fontId="2" fillId="0" borderId="44" xfId="1" applyNumberFormat="1" applyFont="1" applyFill="1" applyBorder="1" applyAlignment="1" applyProtection="1">
      <alignment horizontal="center" vertical="center" wrapText="1"/>
      <protection locked="0"/>
    </xf>
    <xf numFmtId="0" fontId="3" fillId="0" borderId="0" xfId="1" applyFont="1" applyFill="1" applyAlignment="1">
      <alignment horizontal="left"/>
    </xf>
    <xf numFmtId="0" fontId="2" fillId="0" borderId="44" xfId="1" applyFont="1" applyFill="1" applyBorder="1" applyAlignment="1" applyProtection="1">
      <alignment horizontal="left" vertical="center" wrapText="1"/>
      <protection locked="0"/>
    </xf>
    <xf numFmtId="0" fontId="2" fillId="0" borderId="44" xfId="1" applyFont="1" applyFill="1" applyBorder="1" applyAlignment="1">
      <alignment horizontal="center" vertical="center" wrapText="1"/>
    </xf>
    <xf numFmtId="0" fontId="2" fillId="0" borderId="44" xfId="3" applyFont="1" applyFill="1" applyBorder="1" applyAlignment="1" applyProtection="1">
      <alignment horizontal="left" vertical="center" wrapText="1"/>
      <protection locked="0"/>
    </xf>
    <xf numFmtId="4" fontId="2" fillId="0" borderId="44" xfId="3" applyNumberFormat="1" applyFont="1" applyFill="1" applyBorder="1" applyAlignment="1">
      <alignment horizontal="left" vertical="center" wrapText="1"/>
    </xf>
    <xf numFmtId="49" fontId="2" fillId="0" borderId="44" xfId="1" applyNumberFormat="1" applyFont="1" applyBorder="1" applyAlignment="1" applyProtection="1">
      <alignment horizontal="center" vertical="center" wrapText="1"/>
      <protection locked="0"/>
    </xf>
    <xf numFmtId="0" fontId="2" fillId="0" borderId="44" xfId="1" applyFont="1" applyBorder="1" applyAlignment="1" applyProtection="1">
      <alignment horizontal="left" vertical="center" wrapText="1"/>
      <protection locked="0"/>
    </xf>
    <xf numFmtId="49" fontId="2" fillId="0" borderId="44" xfId="1" applyNumberFormat="1" applyFont="1" applyBorder="1" applyAlignment="1" applyProtection="1">
      <alignment horizontal="center" vertical="center"/>
      <protection locked="0"/>
    </xf>
    <xf numFmtId="0" fontId="2" fillId="0" borderId="44" xfId="1" applyFont="1" applyBorder="1" applyAlignment="1" applyProtection="1">
      <alignment horizontal="left" vertical="center"/>
      <protection locked="0"/>
    </xf>
    <xf numFmtId="3" fontId="2" fillId="0" borderId="44" xfId="1" applyNumberFormat="1" applyFont="1" applyBorder="1" applyAlignment="1" applyProtection="1">
      <alignment horizontal="center" vertical="center" wrapText="1"/>
      <protection locked="0"/>
    </xf>
    <xf numFmtId="3" fontId="2" fillId="0" borderId="44" xfId="1" applyNumberFormat="1" applyFont="1" applyBorder="1" applyAlignment="1">
      <alignment horizontal="center" vertical="center" wrapText="1"/>
    </xf>
    <xf numFmtId="49" fontId="2" fillId="0" borderId="44" xfId="1" applyNumberFormat="1" applyFont="1" applyFill="1" applyBorder="1" applyAlignment="1" applyProtection="1">
      <alignment horizontal="center" vertical="center"/>
      <protection locked="0"/>
    </xf>
    <xf numFmtId="0" fontId="2" fillId="0" borderId="44" xfId="1" applyFont="1" applyFill="1" applyBorder="1" applyAlignment="1" applyProtection="1">
      <alignment horizontal="left" vertical="center"/>
      <protection locked="0"/>
    </xf>
    <xf numFmtId="3" fontId="2" fillId="0" borderId="44" xfId="1" applyNumberFormat="1" applyFont="1" applyFill="1" applyBorder="1" applyAlignment="1">
      <alignment horizontal="center" vertical="center" wrapText="1"/>
    </xf>
    <xf numFmtId="0" fontId="2" fillId="0" borderId="44" xfId="1" quotePrefix="1" applyFont="1" applyBorder="1" applyAlignment="1" applyProtection="1">
      <alignment horizontal="left" vertical="center" wrapText="1"/>
      <protection locked="0"/>
    </xf>
    <xf numFmtId="0" fontId="3" fillId="0" borderId="44" xfId="1" applyFont="1" applyFill="1" applyBorder="1" applyAlignment="1" applyProtection="1">
      <alignment horizontal="center" vertical="center" wrapText="1"/>
      <protection locked="0"/>
    </xf>
    <xf numFmtId="0" fontId="3" fillId="0" borderId="44" xfId="1" applyFont="1" applyFill="1" applyBorder="1" applyAlignment="1" applyProtection="1">
      <alignment vertical="center" wrapText="1"/>
      <protection locked="0"/>
    </xf>
    <xf numFmtId="0" fontId="2" fillId="0" borderId="95" xfId="1" applyFont="1" applyBorder="1" applyAlignment="1">
      <alignment horizontal="center" vertical="center" wrapText="1"/>
    </xf>
    <xf numFmtId="0" fontId="2" fillId="0" borderId="45" xfId="1" applyFont="1" applyBorder="1" applyAlignment="1">
      <alignment horizontal="center" vertical="center" wrapText="1"/>
    </xf>
    <xf numFmtId="0" fontId="2" fillId="0" borderId="21" xfId="1" applyFont="1" applyBorder="1" applyAlignment="1">
      <alignment horizontal="center" vertical="center" wrapText="1"/>
    </xf>
    <xf numFmtId="0" fontId="2" fillId="0" borderId="65" xfId="1" applyFont="1" applyBorder="1" applyAlignment="1">
      <alignment horizontal="center" vertical="center" wrapText="1"/>
    </xf>
    <xf numFmtId="0" fontId="3" fillId="0" borderId="91" xfId="1" applyFont="1" applyBorder="1" applyAlignment="1">
      <alignment horizontal="right" wrapText="1"/>
    </xf>
    <xf numFmtId="0" fontId="3" fillId="0" borderId="18" xfId="1" applyFont="1" applyBorder="1" applyAlignment="1">
      <alignment horizontal="right" wrapText="1"/>
    </xf>
    <xf numFmtId="0" fontId="3" fillId="0" borderId="44" xfId="1" applyFont="1" applyBorder="1" applyAlignment="1" applyProtection="1">
      <alignment horizontal="center" vertical="center" wrapText="1"/>
      <protection locked="0"/>
    </xf>
    <xf numFmtId="0" fontId="3" fillId="0" borderId="44" xfId="1" applyFont="1" applyBorder="1" applyAlignment="1" applyProtection="1">
      <alignment horizontal="left" vertical="center" wrapText="1"/>
      <protection locked="0"/>
    </xf>
    <xf numFmtId="0" fontId="16" fillId="0" borderId="0" xfId="1" applyFont="1" applyBorder="1" applyAlignment="1">
      <alignment horizontal="center"/>
    </xf>
    <xf numFmtId="0" fontId="2" fillId="0" borderId="0" xfId="1" applyFont="1" applyBorder="1" applyAlignment="1">
      <alignment horizontal="left"/>
    </xf>
    <xf numFmtId="0" fontId="17" fillId="0" borderId="0" xfId="1" applyFont="1" applyBorder="1" applyAlignment="1" applyProtection="1">
      <alignment horizontal="left"/>
      <protection locked="0"/>
    </xf>
    <xf numFmtId="0" fontId="2" fillId="0" borderId="0" xfId="1" applyFont="1" applyBorder="1" applyAlignment="1" applyProtection="1">
      <alignment horizontal="left"/>
      <protection locked="0"/>
    </xf>
    <xf numFmtId="49" fontId="3" fillId="0" borderId="111" xfId="1" applyNumberFormat="1" applyFont="1" applyBorder="1" applyAlignment="1" applyProtection="1">
      <alignment horizontal="left"/>
      <protection locked="0"/>
    </xf>
    <xf numFmtId="0" fontId="3" fillId="0" borderId="44" xfId="1" applyFont="1" applyFill="1" applyBorder="1" applyAlignment="1">
      <alignment horizontal="right" vertical="center" wrapText="1"/>
    </xf>
    <xf numFmtId="0" fontId="2" fillId="0" borderId="21" xfId="1" applyFont="1" applyFill="1" applyBorder="1" applyAlignment="1" applyProtection="1">
      <alignment horizontal="center" vertical="center" wrapText="1"/>
      <protection locked="0"/>
    </xf>
    <xf numFmtId="0" fontId="2" fillId="0" borderId="65" xfId="1" applyFont="1" applyFill="1" applyBorder="1" applyAlignment="1" applyProtection="1">
      <alignment horizontal="center" vertical="center" wrapText="1"/>
      <protection locked="0"/>
    </xf>
    <xf numFmtId="3" fontId="2" fillId="0" borderId="21" xfId="1" applyNumberFormat="1" applyFont="1" applyFill="1" applyBorder="1" applyAlignment="1" applyProtection="1">
      <alignment horizontal="center" vertical="center" wrapText="1"/>
      <protection locked="0"/>
    </xf>
    <xf numFmtId="3" fontId="2" fillId="0" borderId="65" xfId="1" applyNumberFormat="1" applyFont="1" applyFill="1" applyBorder="1" applyAlignment="1" applyProtection="1">
      <alignment horizontal="center" vertical="center" wrapText="1"/>
      <protection locked="0"/>
    </xf>
    <xf numFmtId="0" fontId="20" fillId="0" borderId="0" xfId="1" applyFont="1" applyBorder="1" applyAlignment="1">
      <alignment horizontal="left" vertical="center" wrapText="1"/>
    </xf>
    <xf numFmtId="0" fontId="2" fillId="0" borderId="44" xfId="1" applyFont="1" applyBorder="1" applyAlignment="1">
      <alignment horizontal="center" vertical="center" wrapText="1"/>
    </xf>
    <xf numFmtId="0" fontId="2" fillId="0" borderId="21" xfId="1" applyFont="1" applyFill="1" applyBorder="1" applyAlignment="1">
      <alignment horizontal="center" vertical="center" wrapText="1"/>
    </xf>
    <xf numFmtId="0" fontId="2" fillId="0" borderId="65" xfId="1" applyFont="1" applyFill="1" applyBorder="1" applyAlignment="1">
      <alignment horizontal="center" vertical="center" wrapText="1"/>
    </xf>
    <xf numFmtId="0" fontId="2" fillId="0" borderId="21" xfId="3" applyFont="1" applyBorder="1" applyAlignment="1">
      <alignment horizontal="center" vertical="center" wrapText="1"/>
    </xf>
    <xf numFmtId="0" fontId="2" fillId="0" borderId="65" xfId="3" applyFont="1" applyBorder="1" applyAlignment="1">
      <alignment horizontal="center" vertical="center" wrapText="1"/>
    </xf>
    <xf numFmtId="0" fontId="2" fillId="0" borderId="0" xfId="1" applyFont="1" applyFill="1" applyBorder="1" applyAlignment="1">
      <alignment horizontal="left"/>
    </xf>
    <xf numFmtId="0" fontId="2" fillId="0" borderId="111" xfId="1" applyFont="1" applyFill="1" applyBorder="1" applyAlignment="1">
      <alignment horizontal="left"/>
    </xf>
    <xf numFmtId="0" fontId="2" fillId="0" borderId="102" xfId="1" applyFont="1" applyFill="1" applyBorder="1" applyAlignment="1" applyProtection="1">
      <alignment horizontal="left" vertical="center" wrapText="1"/>
      <protection locked="0"/>
    </xf>
    <xf numFmtId="0" fontId="2" fillId="0" borderId="82" xfId="1" applyFont="1" applyFill="1" applyBorder="1" applyAlignment="1" applyProtection="1">
      <alignment horizontal="left" vertical="center" wrapText="1"/>
      <protection locked="0"/>
    </xf>
    <xf numFmtId="0" fontId="2" fillId="0" borderId="99" xfId="1" applyFont="1" applyFill="1" applyBorder="1" applyAlignment="1" applyProtection="1">
      <alignment horizontal="left" vertical="center" wrapText="1"/>
      <protection locked="0"/>
    </xf>
    <xf numFmtId="0" fontId="2" fillId="0" borderId="66" xfId="1" applyFont="1" applyFill="1" applyBorder="1" applyAlignment="1" applyProtection="1">
      <alignment horizontal="left" vertical="center" wrapText="1"/>
      <protection locked="0"/>
    </xf>
    <xf numFmtId="0" fontId="2" fillId="0" borderId="0" xfId="1" applyFont="1" applyFill="1" applyAlignment="1">
      <alignment horizontal="left" vertical="center"/>
    </xf>
    <xf numFmtId="0" fontId="2" fillId="0" borderId="111" xfId="1" applyFont="1" applyFill="1" applyBorder="1" applyAlignment="1">
      <alignment horizontal="left" vertical="center"/>
    </xf>
    <xf numFmtId="0" fontId="2" fillId="0" borderId="21" xfId="3" applyFont="1" applyFill="1" applyBorder="1" applyAlignment="1">
      <alignment horizontal="center" vertical="center" wrapText="1"/>
    </xf>
    <xf numFmtId="0" fontId="2" fillId="0" borderId="65" xfId="3" applyFont="1" applyFill="1" applyBorder="1" applyAlignment="1">
      <alignment horizontal="center" vertical="center" wrapText="1"/>
    </xf>
    <xf numFmtId="0" fontId="2" fillId="0" borderId="0" xfId="1" applyFont="1" applyFill="1" applyBorder="1" applyAlignment="1">
      <alignment horizontal="left" vertical="center"/>
    </xf>
    <xf numFmtId="0" fontId="2" fillId="0" borderId="44" xfId="1" applyFont="1" applyFill="1" applyBorder="1" applyAlignment="1" applyProtection="1">
      <alignment horizontal="center" vertical="center" wrapText="1"/>
      <protection locked="0"/>
    </xf>
    <xf numFmtId="0" fontId="2" fillId="0" borderId="0" xfId="1" applyFont="1" applyAlignment="1">
      <alignment horizontal="left" vertical="center"/>
    </xf>
    <xf numFmtId="0" fontId="3" fillId="0" borderId="0" xfId="1" applyFont="1" applyFill="1" applyAlignment="1">
      <alignment horizontal="left" vertical="center"/>
    </xf>
    <xf numFmtId="0" fontId="16" fillId="0" borderId="0" xfId="1" applyFont="1" applyAlignment="1">
      <alignment horizontal="center" vertical="center"/>
    </xf>
    <xf numFmtId="3" fontId="2" fillId="0" borderId="17" xfId="1" applyNumberFormat="1" applyFont="1" applyFill="1" applyBorder="1" applyAlignment="1" applyProtection="1">
      <alignment horizontal="center" vertical="center" wrapText="1"/>
      <protection locked="0"/>
    </xf>
    <xf numFmtId="0" fontId="2" fillId="0" borderId="91" xfId="1" applyFont="1" applyFill="1" applyBorder="1" applyAlignment="1" applyProtection="1">
      <alignment horizontal="left" vertical="center" wrapText="1"/>
      <protection locked="0"/>
    </xf>
    <xf numFmtId="0" fontId="2" fillId="0" borderId="18" xfId="1" applyFont="1" applyFill="1" applyBorder="1" applyAlignment="1" applyProtection="1">
      <alignment horizontal="left" vertical="center" wrapText="1"/>
      <protection locked="0"/>
    </xf>
  </cellXfs>
  <cellStyles count="6">
    <cellStyle name="Normal" xfId="0" builtinId="0"/>
    <cellStyle name="Normal 11" xfId="3"/>
    <cellStyle name="Normal 2" xfId="1"/>
    <cellStyle name="Normal 3 2" xfId="5"/>
    <cellStyle name="Normal 3 2 2 2" xfId="2"/>
    <cellStyle name="Normal 3 2 2 2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49</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0410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0410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04108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56</xdr:row>
      <xdr:rowOff>0</xdr:rowOff>
    </xdr:from>
    <xdr:to>
      <xdr:col>9</xdr:col>
      <xdr:colOff>9525</xdr:colOff>
      <xdr:row>56</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56</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53150" y="203358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T5" sqref="T5"/>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695</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351</v>
      </c>
      <c r="D3" s="1296"/>
      <c r="E3" s="1296"/>
      <c r="F3" s="1296"/>
      <c r="G3" s="1296"/>
      <c r="H3" s="1296"/>
      <c r="I3" s="1296"/>
      <c r="J3" s="1296"/>
      <c r="K3" s="1296"/>
      <c r="L3" s="1296"/>
      <c r="M3" s="1296"/>
      <c r="N3" s="1296"/>
      <c r="O3" s="1296"/>
      <c r="P3" s="1297"/>
      <c r="Q3" s="525"/>
    </row>
    <row r="4" spans="1:17" ht="12.75" customHeight="1" x14ac:dyDescent="0.25">
      <c r="A4" s="5" t="s">
        <v>4</v>
      </c>
      <c r="B4" s="6"/>
      <c r="C4" s="1296" t="s">
        <v>352</v>
      </c>
      <c r="D4" s="1296"/>
      <c r="E4" s="1296"/>
      <c r="F4" s="1296"/>
      <c r="G4" s="1296"/>
      <c r="H4" s="1296"/>
      <c r="I4" s="1296"/>
      <c r="J4" s="1296"/>
      <c r="K4" s="1296"/>
      <c r="L4" s="1296"/>
      <c r="M4" s="1296"/>
      <c r="N4" s="1296"/>
      <c r="O4" s="1296"/>
      <c r="P4" s="1297"/>
      <c r="Q4" s="525"/>
    </row>
    <row r="5" spans="1:17" ht="12.75" customHeight="1" x14ac:dyDescent="0.25">
      <c r="A5" s="7" t="s">
        <v>6</v>
      </c>
      <c r="B5" s="8"/>
      <c r="C5" s="1291" t="s">
        <v>696</v>
      </c>
      <c r="D5" s="1291"/>
      <c r="E5" s="1291"/>
      <c r="F5" s="1291"/>
      <c r="G5" s="1291"/>
      <c r="H5" s="1291"/>
      <c r="I5" s="1291"/>
      <c r="J5" s="1291"/>
      <c r="K5" s="1291"/>
      <c r="L5" s="1291"/>
      <c r="M5" s="1291"/>
      <c r="N5" s="1291"/>
      <c r="O5" s="1291"/>
      <c r="P5" s="1292"/>
      <c r="Q5" s="525"/>
    </row>
    <row r="6" spans="1:17" ht="12.75" customHeight="1" x14ac:dyDescent="0.25">
      <c r="A6" s="7" t="s">
        <v>8</v>
      </c>
      <c r="B6" s="8"/>
      <c r="C6" s="1291" t="s">
        <v>697</v>
      </c>
      <c r="D6" s="1291"/>
      <c r="E6" s="1291"/>
      <c r="F6" s="1291"/>
      <c r="G6" s="1291"/>
      <c r="H6" s="1291"/>
      <c r="I6" s="1291"/>
      <c r="J6" s="1291"/>
      <c r="K6" s="1291"/>
      <c r="L6" s="1291"/>
      <c r="M6" s="1291"/>
      <c r="N6" s="1291"/>
      <c r="O6" s="1291"/>
      <c r="P6" s="1292"/>
      <c r="Q6" s="525"/>
    </row>
    <row r="7" spans="1:17" ht="27" customHeight="1" x14ac:dyDescent="0.25">
      <c r="A7" s="7" t="s">
        <v>10</v>
      </c>
      <c r="B7" s="8"/>
      <c r="C7" s="1296" t="s">
        <v>698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699</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294975</v>
      </c>
      <c r="D20" s="33">
        <f>SUM(D21,D24,D25,D41,D43)</f>
        <v>294766</v>
      </c>
      <c r="E20" s="432">
        <f t="shared" ref="E20:F20" si="0">SUM(E21,E24,E25,E41,E43)</f>
        <v>209</v>
      </c>
      <c r="F20" s="483">
        <f t="shared" si="0"/>
        <v>294975</v>
      </c>
      <c r="G20" s="33">
        <f>SUM(G21,G24,G43)</f>
        <v>0</v>
      </c>
      <c r="H20" s="35">
        <f t="shared" ref="H20:I20" si="1">SUM(H21,H24,H43)</f>
        <v>0</v>
      </c>
      <c r="I20" s="36">
        <f t="shared" si="1"/>
        <v>0</v>
      </c>
      <c r="J20" s="35">
        <f>SUM(J21,J26,J43)</f>
        <v>0</v>
      </c>
      <c r="K20" s="34">
        <f t="shared" ref="K20:L20" si="2">SUM(K21,K26,K43)</f>
        <v>0</v>
      </c>
      <c r="L20" s="36">
        <f t="shared" si="2"/>
        <v>0</v>
      </c>
      <c r="M20" s="32">
        <f>SUM(M21,M45)</f>
        <v>0</v>
      </c>
      <c r="N20" s="34">
        <f t="shared" ref="N20:O20" si="3">SUM(N21,N45)</f>
        <v>0</v>
      </c>
      <c r="O20" s="36">
        <f t="shared" si="3"/>
        <v>0</v>
      </c>
      <c r="P20" s="37"/>
    </row>
    <row r="21" spans="1:16" ht="12.75" hidden="1" thickTop="1" x14ac:dyDescent="0.25">
      <c r="A21" s="38"/>
      <c r="B21" s="39" t="s">
        <v>41</v>
      </c>
      <c r="C21" s="40">
        <f t="shared" ref="C21:C84" si="4">F21+I21+L21+O21</f>
        <v>0</v>
      </c>
      <c r="D21" s="41">
        <f>SUM(D22:D23)</f>
        <v>0</v>
      </c>
      <c r="E21" s="433">
        <f t="shared" ref="E21" si="5">SUM(E22:E23)</f>
        <v>0</v>
      </c>
      <c r="F21" s="484">
        <f>SUM(F22:F23)</f>
        <v>0</v>
      </c>
      <c r="G21" s="41">
        <f>SUM(G22:G23)</f>
        <v>0</v>
      </c>
      <c r="H21" s="43">
        <f t="shared" ref="H21:I21" si="6">SUM(H22:H23)</f>
        <v>0</v>
      </c>
      <c r="I21" s="44">
        <f t="shared" si="6"/>
        <v>0</v>
      </c>
      <c r="J21" s="43">
        <f>SUM(J22:J23)</f>
        <v>0</v>
      </c>
      <c r="K21" s="42">
        <f t="shared" ref="K21:L21" si="7">SUM(K22:K23)</f>
        <v>0</v>
      </c>
      <c r="L21" s="44">
        <f t="shared" si="7"/>
        <v>0</v>
      </c>
      <c r="M21" s="40">
        <f>SUM(M22:M23)</f>
        <v>0</v>
      </c>
      <c r="N21" s="42">
        <f t="shared" ref="N21:O21" si="8">SUM(N22:N23)</f>
        <v>0</v>
      </c>
      <c r="O21" s="44">
        <f t="shared" si="8"/>
        <v>0</v>
      </c>
      <c r="P21" s="45"/>
    </row>
    <row r="22" spans="1:16" ht="12.75" hidden="1" thickTop="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ht="12.75" hidden="1" thickTop="1" x14ac:dyDescent="0.25">
      <c r="A23" s="97"/>
      <c r="B23" s="119" t="s">
        <v>43</v>
      </c>
      <c r="C23" s="369">
        <f t="shared" si="4"/>
        <v>0</v>
      </c>
      <c r="D23" s="370"/>
      <c r="E23" s="482"/>
      <c r="F23" s="509">
        <f>D23+E23</f>
        <v>0</v>
      </c>
      <c r="G23" s="370"/>
      <c r="H23" s="372"/>
      <c r="I23" s="166">
        <f>G23+H23</f>
        <v>0</v>
      </c>
      <c r="J23" s="372"/>
      <c r="K23" s="371"/>
      <c r="L23" s="166">
        <f>J23+K23</f>
        <v>0</v>
      </c>
      <c r="M23" s="373"/>
      <c r="N23" s="371"/>
      <c r="O23" s="166">
        <f>M23+N23</f>
        <v>0</v>
      </c>
      <c r="P23" s="374"/>
    </row>
    <row r="24" spans="1:16" s="27" customFormat="1" ht="25.5" thickTop="1" thickBot="1" x14ac:dyDescent="0.3">
      <c r="A24" s="64">
        <v>19300</v>
      </c>
      <c r="B24" s="64" t="s">
        <v>44</v>
      </c>
      <c r="C24" s="65">
        <f>F24+I24</f>
        <v>294975</v>
      </c>
      <c r="D24" s="66">
        <v>294766</v>
      </c>
      <c r="E24" s="475">
        <f>209</f>
        <v>209</v>
      </c>
      <c r="F24" s="520">
        <f>D24+E24</f>
        <v>294975</v>
      </c>
      <c r="G24" s="66"/>
      <c r="H24" s="67"/>
      <c r="I24" s="68">
        <f>G24+H24</f>
        <v>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hidden="1" thickTop="1" x14ac:dyDescent="0.25">
      <c r="A26" s="75">
        <v>21300</v>
      </c>
      <c r="B26" s="75" t="s">
        <v>47</v>
      </c>
      <c r="C26" s="76">
        <f>L26</f>
        <v>0</v>
      </c>
      <c r="D26" s="78" t="s">
        <v>45</v>
      </c>
      <c r="E26" s="438" t="s">
        <v>45</v>
      </c>
      <c r="F26" s="489" t="s">
        <v>45</v>
      </c>
      <c r="G26" s="78" t="s">
        <v>45</v>
      </c>
      <c r="H26" s="79" t="s">
        <v>45</v>
      </c>
      <c r="I26" s="80" t="s">
        <v>45</v>
      </c>
      <c r="J26" s="84">
        <f>SUM(J27,J31,J33,J36)</f>
        <v>0</v>
      </c>
      <c r="K26" s="85">
        <f t="shared" ref="K26:L26" si="9">SUM(K27,K31,K33,K36)</f>
        <v>0</v>
      </c>
      <c r="L26" s="208">
        <f t="shared" si="9"/>
        <v>0</v>
      </c>
      <c r="M26" s="82" t="s">
        <v>45</v>
      </c>
      <c r="N26" s="81" t="s">
        <v>45</v>
      </c>
      <c r="O26" s="80" t="s">
        <v>45</v>
      </c>
      <c r="P26" s="83"/>
    </row>
    <row r="27" spans="1:16" s="27" customFormat="1" ht="24.75" hidden="1" thickTop="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t="12.75" hidden="1" thickTop="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t="12.75" hidden="1" thickTop="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75" hidden="1" thickTop="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75" hidden="1" thickTop="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75" hidden="1" thickTop="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t="12.75" hidden="1" thickTop="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t="12.75" hidden="1" thickTop="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75" hidden="1" thickTop="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10"/>
        <v>0</v>
      </c>
      <c r="D36" s="78" t="s">
        <v>45</v>
      </c>
      <c r="E36" s="438" t="s">
        <v>45</v>
      </c>
      <c r="F36" s="489" t="s">
        <v>45</v>
      </c>
      <c r="G36" s="78" t="s">
        <v>45</v>
      </c>
      <c r="H36" s="79" t="s">
        <v>45</v>
      </c>
      <c r="I36" s="80" t="s">
        <v>45</v>
      </c>
      <c r="J36" s="84">
        <f>SUM(J37:J40)</f>
        <v>0</v>
      </c>
      <c r="K36" s="85">
        <f t="shared" ref="K36:L36" si="14">SUM(K37:K40)</f>
        <v>0</v>
      </c>
      <c r="L36" s="208">
        <f t="shared" si="14"/>
        <v>0</v>
      </c>
      <c r="M36" s="82" t="s">
        <v>45</v>
      </c>
      <c r="N36" s="81" t="s">
        <v>45</v>
      </c>
      <c r="O36" s="80" t="s">
        <v>45</v>
      </c>
      <c r="P36" s="83"/>
    </row>
    <row r="37" spans="1:16" ht="24.75" hidden="1" thickTop="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t="12.75" hidden="1" thickTop="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t="12.75" hidden="1" thickTop="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75" hidden="1" thickTop="1" x14ac:dyDescent="0.25">
      <c r="A40" s="120">
        <v>21399</v>
      </c>
      <c r="B40" s="121" t="s">
        <v>61</v>
      </c>
      <c r="C40" s="122">
        <f t="shared" si="10"/>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75" hidden="1" thickTop="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75" hidden="1" thickTop="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75" hidden="1" thickTop="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75" hidden="1" thickTop="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ht="12.75" thickTop="1"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294975</v>
      </c>
      <c r="D50" s="179">
        <f>SUM(D51,D283)</f>
        <v>294766</v>
      </c>
      <c r="E50" s="451">
        <f t="shared" ref="E50:F50" si="19">SUM(E51,E283)</f>
        <v>209</v>
      </c>
      <c r="F50" s="502">
        <f t="shared" si="19"/>
        <v>294975</v>
      </c>
      <c r="G50" s="179">
        <f>SUM(G51,G283)</f>
        <v>0</v>
      </c>
      <c r="H50" s="181">
        <f t="shared" ref="H50:I50" si="20">SUM(H51,H283)</f>
        <v>0</v>
      </c>
      <c r="I50" s="182">
        <f t="shared" si="20"/>
        <v>0</v>
      </c>
      <c r="J50" s="181">
        <f>SUM(J51,J283)</f>
        <v>0</v>
      </c>
      <c r="K50" s="180">
        <f t="shared" ref="K50:L50" si="21">SUM(K51,K283)</f>
        <v>0</v>
      </c>
      <c r="L50" s="182">
        <f t="shared" si="21"/>
        <v>0</v>
      </c>
      <c r="M50" s="178">
        <f>SUM(M51,M283)</f>
        <v>0</v>
      </c>
      <c r="N50" s="180">
        <f t="shared" ref="N50:O50" si="22">SUM(N51,N283)</f>
        <v>0</v>
      </c>
      <c r="O50" s="182">
        <f t="shared" si="22"/>
        <v>0</v>
      </c>
      <c r="P50" s="183"/>
    </row>
    <row r="51" spans="1:16" s="27" customFormat="1" ht="36.75" thickTop="1" x14ac:dyDescent="0.25">
      <c r="A51" s="184"/>
      <c r="B51" s="185" t="s">
        <v>71</v>
      </c>
      <c r="C51" s="186">
        <f t="shared" si="4"/>
        <v>294975</v>
      </c>
      <c r="D51" s="187">
        <f>SUM(D52,D194)</f>
        <v>294766</v>
      </c>
      <c r="E51" s="452">
        <f t="shared" ref="E51:F51" si="23">SUM(E52,E194)</f>
        <v>209</v>
      </c>
      <c r="F51" s="503">
        <f t="shared" si="23"/>
        <v>294975</v>
      </c>
      <c r="G51" s="187">
        <f>SUM(G52,G194)</f>
        <v>0</v>
      </c>
      <c r="H51" s="189">
        <f t="shared" ref="H51:I51" si="24">SUM(H52,H194)</f>
        <v>0</v>
      </c>
      <c r="I51" s="190">
        <f t="shared" si="24"/>
        <v>0</v>
      </c>
      <c r="J51" s="189">
        <f>SUM(J52,J194)</f>
        <v>0</v>
      </c>
      <c r="K51" s="188">
        <f t="shared" ref="K51:L51" si="25">SUM(K52,K194)</f>
        <v>0</v>
      </c>
      <c r="L51" s="190">
        <f t="shared" si="25"/>
        <v>0</v>
      </c>
      <c r="M51" s="186">
        <f>SUM(M52,M194)</f>
        <v>0</v>
      </c>
      <c r="N51" s="188">
        <f t="shared" ref="N51:O51" si="26">SUM(N52,N194)</f>
        <v>0</v>
      </c>
      <c r="O51" s="190">
        <f t="shared" si="26"/>
        <v>0</v>
      </c>
      <c r="P51" s="191"/>
    </row>
    <row r="52" spans="1:16" s="27" customFormat="1" ht="24" x14ac:dyDescent="0.25">
      <c r="A52" s="192"/>
      <c r="B52" s="20" t="s">
        <v>72</v>
      </c>
      <c r="C52" s="193">
        <f t="shared" si="4"/>
        <v>11812</v>
      </c>
      <c r="D52" s="194">
        <f>SUM(D53,D75,D173,D187)</f>
        <v>11603</v>
      </c>
      <c r="E52" s="453">
        <f t="shared" ref="E52:F52" si="27">SUM(E53,E75,E173,E187)</f>
        <v>209</v>
      </c>
      <c r="F52" s="504">
        <f t="shared" si="27"/>
        <v>11812</v>
      </c>
      <c r="G52" s="194">
        <f>SUM(G53,G75,G173,G187)</f>
        <v>0</v>
      </c>
      <c r="H52" s="196">
        <f t="shared" ref="H52:I52" si="28">SUM(H53,H75,H173,H187)</f>
        <v>0</v>
      </c>
      <c r="I52" s="197">
        <f t="shared" si="28"/>
        <v>0</v>
      </c>
      <c r="J52" s="196">
        <f>SUM(J53,J75,J173,J187)</f>
        <v>0</v>
      </c>
      <c r="K52" s="195">
        <f t="shared" ref="K52:L52" si="29">SUM(K53,K75,K173,K187)</f>
        <v>0</v>
      </c>
      <c r="L52" s="197">
        <f t="shared" si="29"/>
        <v>0</v>
      </c>
      <c r="M52" s="193">
        <f>SUM(M53,M75,M173,M187)</f>
        <v>0</v>
      </c>
      <c r="N52" s="195">
        <f t="shared" ref="N52:O52" si="30">SUM(N53,N75,N173,N187)</f>
        <v>0</v>
      </c>
      <c r="O52" s="197">
        <f t="shared" si="30"/>
        <v>0</v>
      </c>
      <c r="P52" s="198"/>
    </row>
    <row r="53" spans="1:16" s="27" customFormat="1" hidden="1" x14ac:dyDescent="0.25">
      <c r="A53" s="199">
        <v>1000</v>
      </c>
      <c r="B53" s="199" t="s">
        <v>73</v>
      </c>
      <c r="C53" s="200">
        <f t="shared" si="4"/>
        <v>0</v>
      </c>
      <c r="D53" s="201">
        <f>SUM(D54,D67)</f>
        <v>0</v>
      </c>
      <c r="E53" s="454">
        <f t="shared" ref="E53:F53" si="31">SUM(E54,E67)</f>
        <v>0</v>
      </c>
      <c r="F53" s="505">
        <f t="shared" si="31"/>
        <v>0</v>
      </c>
      <c r="G53" s="201">
        <f>SUM(G54,G67)</f>
        <v>0</v>
      </c>
      <c r="H53" s="203">
        <f t="shared" ref="H53:I53" si="32">SUM(H54,H67)</f>
        <v>0</v>
      </c>
      <c r="I53" s="204">
        <f t="shared" si="32"/>
        <v>0</v>
      </c>
      <c r="J53" s="203">
        <f>SUM(J54,J67)</f>
        <v>0</v>
      </c>
      <c r="K53" s="202">
        <f t="shared" ref="K53:L53" si="33">SUM(K54,K67)</f>
        <v>0</v>
      </c>
      <c r="L53" s="204">
        <f t="shared" si="33"/>
        <v>0</v>
      </c>
      <c r="M53" s="200">
        <f>SUM(M54,M67)</f>
        <v>0</v>
      </c>
      <c r="N53" s="202">
        <f t="shared" ref="N53:O53" si="34">SUM(N54,N67)</f>
        <v>0</v>
      </c>
      <c r="O53" s="204">
        <f t="shared" si="34"/>
        <v>0</v>
      </c>
      <c r="P53" s="205"/>
    </row>
    <row r="54" spans="1:16" hidden="1" x14ac:dyDescent="0.25">
      <c r="A54" s="75">
        <v>1100</v>
      </c>
      <c r="B54" s="206" t="s">
        <v>74</v>
      </c>
      <c r="C54" s="76">
        <f t="shared" si="4"/>
        <v>0</v>
      </c>
      <c r="D54" s="207">
        <f>SUM(D55,D58,D66)</f>
        <v>0</v>
      </c>
      <c r="E54" s="455">
        <f t="shared" ref="E54:F54" si="35">SUM(E55,E58,E66)</f>
        <v>0</v>
      </c>
      <c r="F54" s="506">
        <f t="shared" si="35"/>
        <v>0</v>
      </c>
      <c r="G54" s="207">
        <f>SUM(G55,G58,G66)</f>
        <v>0</v>
      </c>
      <c r="H54" s="84">
        <f t="shared" ref="H54:I54" si="36">SUM(H55,H58,H66)</f>
        <v>0</v>
      </c>
      <c r="I54" s="208">
        <f t="shared" si="36"/>
        <v>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hidden="1" x14ac:dyDescent="0.25">
      <c r="A55" s="213">
        <v>1110</v>
      </c>
      <c r="B55" s="157" t="s">
        <v>75</v>
      </c>
      <c r="C55" s="163">
        <f t="shared" si="4"/>
        <v>0</v>
      </c>
      <c r="D55" s="214">
        <f>SUM(D56:D57)</f>
        <v>0</v>
      </c>
      <c r="E55" s="456">
        <f t="shared" ref="E55:F55" si="39">SUM(E56:E57)</f>
        <v>0</v>
      </c>
      <c r="F55" s="507">
        <f t="shared" si="39"/>
        <v>0</v>
      </c>
      <c r="G55" s="214">
        <f>SUM(G56:G57)</f>
        <v>0</v>
      </c>
      <c r="H55" s="216">
        <f t="shared" ref="H55:I55" si="40">SUM(H56:H57)</f>
        <v>0</v>
      </c>
      <c r="I55" s="217">
        <f t="shared" si="40"/>
        <v>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v>0</v>
      </c>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 hidden="1" customHeight="1" x14ac:dyDescent="0.25">
      <c r="A57" s="119">
        <v>1119</v>
      </c>
      <c r="B57" s="98" t="s">
        <v>77</v>
      </c>
      <c r="C57" s="99">
        <f t="shared" si="4"/>
        <v>0</v>
      </c>
      <c r="D57" s="237">
        <v>0</v>
      </c>
      <c r="E57" s="458"/>
      <c r="F57" s="509">
        <f t="shared" si="43"/>
        <v>0</v>
      </c>
      <c r="G57" s="237"/>
      <c r="H57" s="104"/>
      <c r="I57" s="235">
        <f t="shared" si="44"/>
        <v>0</v>
      </c>
      <c r="J57" s="104"/>
      <c r="K57" s="105"/>
      <c r="L57" s="235">
        <f t="shared" si="45"/>
        <v>0</v>
      </c>
      <c r="M57" s="238"/>
      <c r="N57" s="105"/>
      <c r="O57" s="235">
        <f>M57+N57</f>
        <v>0</v>
      </c>
      <c r="P57" s="236"/>
    </row>
    <row r="58" spans="1:16" hidden="1" x14ac:dyDescent="0.25">
      <c r="A58" s="231">
        <v>1140</v>
      </c>
      <c r="B58" s="98" t="s">
        <v>78</v>
      </c>
      <c r="C58" s="99">
        <f t="shared" si="4"/>
        <v>0</v>
      </c>
      <c r="D58" s="232">
        <f>SUM(D59:D65)</f>
        <v>0</v>
      </c>
      <c r="E58" s="459">
        <f t="shared" ref="E58:F58" si="46">SUM(E59:E65)</f>
        <v>0</v>
      </c>
      <c r="F58" s="509">
        <f t="shared" si="46"/>
        <v>0</v>
      </c>
      <c r="G58" s="232">
        <f>SUM(G59:G65)</f>
        <v>0</v>
      </c>
      <c r="H58" s="234">
        <f t="shared" ref="H58:I58" si="47">SUM(H59:H65)</f>
        <v>0</v>
      </c>
      <c r="I58" s="235">
        <f t="shared" si="47"/>
        <v>0</v>
      </c>
      <c r="J58" s="234">
        <f>SUM(J59:J65)</f>
        <v>0</v>
      </c>
      <c r="K58" s="233">
        <f t="shared" ref="K58:L58" si="48">SUM(K59:K65)</f>
        <v>0</v>
      </c>
      <c r="L58" s="235">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v>0</v>
      </c>
      <c r="E59" s="458"/>
      <c r="F59" s="509">
        <f t="shared" ref="F59:F66" si="50">D59+E59</f>
        <v>0</v>
      </c>
      <c r="G59" s="237"/>
      <c r="H59" s="104"/>
      <c r="I59" s="235">
        <f t="shared" ref="I59:I66" si="51">G59+H59</f>
        <v>0</v>
      </c>
      <c r="J59" s="104"/>
      <c r="K59" s="105"/>
      <c r="L59" s="235">
        <f t="shared" ref="L59:L66" si="52">J59+K59</f>
        <v>0</v>
      </c>
      <c r="M59" s="238"/>
      <c r="N59" s="105"/>
      <c r="O59" s="235">
        <f t="shared" ref="O59:O66" si="53">M59+N59</f>
        <v>0</v>
      </c>
      <c r="P59" s="236"/>
    </row>
    <row r="60" spans="1:16" ht="24.75" hidden="1" customHeight="1" x14ac:dyDescent="0.25">
      <c r="A60" s="119">
        <v>1142</v>
      </c>
      <c r="B60" s="98" t="s">
        <v>80</v>
      </c>
      <c r="C60" s="99">
        <f t="shared" si="4"/>
        <v>0</v>
      </c>
      <c r="D60" s="237">
        <v>0</v>
      </c>
      <c r="E60" s="458"/>
      <c r="F60" s="509">
        <f t="shared" si="50"/>
        <v>0</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v>0</v>
      </c>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v>0</v>
      </c>
      <c r="E62" s="458"/>
      <c r="F62" s="509">
        <f t="shared" si="50"/>
        <v>0</v>
      </c>
      <c r="G62" s="237"/>
      <c r="H62" s="104"/>
      <c r="I62" s="235">
        <f t="shared" si="51"/>
        <v>0</v>
      </c>
      <c r="J62" s="104"/>
      <c r="K62" s="105"/>
      <c r="L62" s="235">
        <f t="shared" si="52"/>
        <v>0</v>
      </c>
      <c r="M62" s="238"/>
      <c r="N62" s="105"/>
      <c r="O62" s="235">
        <f t="shared" si="53"/>
        <v>0</v>
      </c>
      <c r="P62" s="236"/>
    </row>
    <row r="63" spans="1:16" hidden="1" x14ac:dyDescent="0.25">
      <c r="A63" s="119">
        <v>1147</v>
      </c>
      <c r="B63" s="98" t="s">
        <v>83</v>
      </c>
      <c r="C63" s="99">
        <f t="shared" si="4"/>
        <v>0</v>
      </c>
      <c r="D63" s="237">
        <v>0</v>
      </c>
      <c r="E63" s="458"/>
      <c r="F63" s="509">
        <f t="shared" si="50"/>
        <v>0</v>
      </c>
      <c r="G63" s="237"/>
      <c r="H63" s="104"/>
      <c r="I63" s="235">
        <f t="shared" si="51"/>
        <v>0</v>
      </c>
      <c r="J63" s="104"/>
      <c r="K63" s="105"/>
      <c r="L63" s="235">
        <f t="shared" si="52"/>
        <v>0</v>
      </c>
      <c r="M63" s="238"/>
      <c r="N63" s="105"/>
      <c r="O63" s="235">
        <f t="shared" si="53"/>
        <v>0</v>
      </c>
      <c r="P63" s="236"/>
    </row>
    <row r="64" spans="1:16" hidden="1" x14ac:dyDescent="0.25">
      <c r="A64" s="119">
        <v>1148</v>
      </c>
      <c r="B64" s="98" t="s">
        <v>84</v>
      </c>
      <c r="C64" s="99">
        <f t="shared" si="4"/>
        <v>0</v>
      </c>
      <c r="D64" s="237">
        <v>0</v>
      </c>
      <c r="E64" s="458"/>
      <c r="F64" s="509">
        <f t="shared" si="50"/>
        <v>0</v>
      </c>
      <c r="G64" s="237"/>
      <c r="H64" s="104"/>
      <c r="I64" s="235">
        <f t="shared" si="51"/>
        <v>0</v>
      </c>
      <c r="J64" s="104"/>
      <c r="K64" s="105"/>
      <c r="L64" s="235">
        <f t="shared" si="52"/>
        <v>0</v>
      </c>
      <c r="M64" s="238"/>
      <c r="N64" s="105"/>
      <c r="O64" s="235">
        <f t="shared" si="53"/>
        <v>0</v>
      </c>
      <c r="P64" s="236"/>
    </row>
    <row r="65" spans="1:16" ht="24" hidden="1" customHeight="1" x14ac:dyDescent="0.25">
      <c r="A65" s="119">
        <v>1149</v>
      </c>
      <c r="B65" s="98" t="s">
        <v>85</v>
      </c>
      <c r="C65" s="99">
        <f>F65+I65+L65+O65</f>
        <v>0</v>
      </c>
      <c r="D65" s="237">
        <v>0</v>
      </c>
      <c r="E65" s="458"/>
      <c r="F65" s="509">
        <f t="shared" si="50"/>
        <v>0</v>
      </c>
      <c r="G65" s="237"/>
      <c r="H65" s="104"/>
      <c r="I65" s="235">
        <f t="shared" si="51"/>
        <v>0</v>
      </c>
      <c r="J65" s="104"/>
      <c r="K65" s="105"/>
      <c r="L65" s="235">
        <f t="shared" si="52"/>
        <v>0</v>
      </c>
      <c r="M65" s="238"/>
      <c r="N65" s="105"/>
      <c r="O65" s="235">
        <f t="shared" si="53"/>
        <v>0</v>
      </c>
      <c r="P65" s="236"/>
    </row>
    <row r="66" spans="1:16" ht="36" hidden="1" x14ac:dyDescent="0.25">
      <c r="A66" s="213">
        <v>1150</v>
      </c>
      <c r="B66" s="157" t="s">
        <v>87</v>
      </c>
      <c r="C66" s="163">
        <f>F66+I66+L66+O66</f>
        <v>0</v>
      </c>
      <c r="D66" s="239">
        <v>0</v>
      </c>
      <c r="E66" s="464"/>
      <c r="F66" s="507">
        <f t="shared" si="50"/>
        <v>0</v>
      </c>
      <c r="G66" s="239"/>
      <c r="H66" s="241"/>
      <c r="I66" s="217">
        <f t="shared" si="51"/>
        <v>0</v>
      </c>
      <c r="J66" s="241"/>
      <c r="K66" s="240"/>
      <c r="L66" s="217">
        <f t="shared" si="52"/>
        <v>0</v>
      </c>
      <c r="M66" s="242"/>
      <c r="N66" s="240"/>
      <c r="O66" s="217">
        <f t="shared" si="53"/>
        <v>0</v>
      </c>
      <c r="P66" s="218"/>
    </row>
    <row r="67" spans="1:16" ht="24" hidden="1" x14ac:dyDescent="0.25">
      <c r="A67" s="75">
        <v>1200</v>
      </c>
      <c r="B67" s="206" t="s">
        <v>88</v>
      </c>
      <c r="C67" s="76">
        <f t="shared" si="4"/>
        <v>0</v>
      </c>
      <c r="D67" s="207">
        <f>SUM(D68:D69)</f>
        <v>0</v>
      </c>
      <c r="E67" s="455">
        <f t="shared" ref="E67:F67" si="54">SUM(E68:E69)</f>
        <v>0</v>
      </c>
      <c r="F67" s="506">
        <f t="shared" si="54"/>
        <v>0</v>
      </c>
      <c r="G67" s="207">
        <f>SUM(G68:G69)</f>
        <v>0</v>
      </c>
      <c r="H67" s="84">
        <f t="shared" ref="H67:I67" si="55">SUM(H68:H69)</f>
        <v>0</v>
      </c>
      <c r="I67" s="208">
        <f t="shared" si="55"/>
        <v>0</v>
      </c>
      <c r="J67" s="84">
        <f>SUM(J68:J69)</f>
        <v>0</v>
      </c>
      <c r="K67" s="85">
        <f t="shared" ref="K67:L67" si="56">SUM(K68:K69)</f>
        <v>0</v>
      </c>
      <c r="L67" s="208">
        <f t="shared" si="56"/>
        <v>0</v>
      </c>
      <c r="M67" s="76">
        <f>SUM(M68:M69)</f>
        <v>0</v>
      </c>
      <c r="N67" s="85">
        <f t="shared" ref="N67:O67" si="57">SUM(N68:N69)</f>
        <v>0</v>
      </c>
      <c r="O67" s="208">
        <f t="shared" si="57"/>
        <v>0</v>
      </c>
      <c r="P67" s="243"/>
    </row>
    <row r="68" spans="1:16" ht="24" hidden="1" x14ac:dyDescent="0.25">
      <c r="A68" s="342">
        <v>1210</v>
      </c>
      <c r="B68" s="87" t="s">
        <v>89</v>
      </c>
      <c r="C68" s="88">
        <f t="shared" si="4"/>
        <v>0</v>
      </c>
      <c r="D68" s="219">
        <v>0</v>
      </c>
      <c r="E68" s="457"/>
      <c r="F68" s="508">
        <f>D68+E68</f>
        <v>0</v>
      </c>
      <c r="G68" s="219"/>
      <c r="H68" s="93"/>
      <c r="I68" s="220">
        <f>G68+H68</f>
        <v>0</v>
      </c>
      <c r="J68" s="93"/>
      <c r="K68" s="94"/>
      <c r="L68" s="220">
        <f>J68+K68</f>
        <v>0</v>
      </c>
      <c r="M68" s="221"/>
      <c r="N68" s="94"/>
      <c r="O68" s="220">
        <f>M68+N68</f>
        <v>0</v>
      </c>
      <c r="P68" s="222"/>
    </row>
    <row r="69" spans="1:16" ht="24" hidden="1" x14ac:dyDescent="0.25">
      <c r="A69" s="231">
        <v>1220</v>
      </c>
      <c r="B69" s="98" t="s">
        <v>90</v>
      </c>
      <c r="C69" s="99">
        <f t="shared" si="4"/>
        <v>0</v>
      </c>
      <c r="D69" s="232">
        <f>SUM(D70:D74)</f>
        <v>0</v>
      </c>
      <c r="E69" s="459">
        <f t="shared" ref="E69:F69" si="58">SUM(E70:E74)</f>
        <v>0</v>
      </c>
      <c r="F69" s="509">
        <f t="shared" si="58"/>
        <v>0</v>
      </c>
      <c r="G69" s="232">
        <f>SUM(G70:G74)</f>
        <v>0</v>
      </c>
      <c r="H69" s="234">
        <f t="shared" ref="H69:I69" si="59">SUM(H70:H74)</f>
        <v>0</v>
      </c>
      <c r="I69" s="235">
        <f t="shared" si="59"/>
        <v>0</v>
      </c>
      <c r="J69" s="234">
        <f>SUM(J70:J74)</f>
        <v>0</v>
      </c>
      <c r="K69" s="233">
        <f t="shared" ref="K69:L69" si="60">SUM(K70:K74)</f>
        <v>0</v>
      </c>
      <c r="L69" s="235">
        <f t="shared" si="60"/>
        <v>0</v>
      </c>
      <c r="M69" s="99">
        <f>SUM(M70:M74)</f>
        <v>0</v>
      </c>
      <c r="N69" s="233">
        <f t="shared" ref="N69:O69" si="61">SUM(N70:N74)</f>
        <v>0</v>
      </c>
      <c r="O69" s="235">
        <f t="shared" si="61"/>
        <v>0</v>
      </c>
      <c r="P69" s="236"/>
    </row>
    <row r="70" spans="1:16" ht="48" hidden="1" x14ac:dyDescent="0.25">
      <c r="A70" s="119">
        <v>1221</v>
      </c>
      <c r="B70" s="98" t="s">
        <v>91</v>
      </c>
      <c r="C70" s="99">
        <f t="shared" si="4"/>
        <v>0</v>
      </c>
      <c r="D70" s="237">
        <v>0</v>
      </c>
      <c r="E70" s="458"/>
      <c r="F70" s="509">
        <f t="shared" ref="F70:F74" si="62">D70+E70</f>
        <v>0</v>
      </c>
      <c r="G70" s="237"/>
      <c r="H70" s="104"/>
      <c r="I70" s="235">
        <f t="shared" ref="I70:I74" si="63">G70+H70</f>
        <v>0</v>
      </c>
      <c r="J70" s="104"/>
      <c r="K70" s="105"/>
      <c r="L70" s="235">
        <f t="shared" ref="L70:L74" si="64">J70+K70</f>
        <v>0</v>
      </c>
      <c r="M70" s="238"/>
      <c r="N70" s="105"/>
      <c r="O70" s="235">
        <f t="shared" ref="O70:O74" si="65">M70+N70</f>
        <v>0</v>
      </c>
      <c r="P70" s="236"/>
    </row>
    <row r="71" spans="1:16" hidden="1" x14ac:dyDescent="0.25">
      <c r="A71" s="119">
        <v>1223</v>
      </c>
      <c r="B71" s="98" t="s">
        <v>92</v>
      </c>
      <c r="C71" s="99">
        <f t="shared" si="4"/>
        <v>0</v>
      </c>
      <c r="D71" s="237">
        <v>0</v>
      </c>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v>0</v>
      </c>
      <c r="E72" s="458"/>
      <c r="F72" s="509">
        <f t="shared" si="62"/>
        <v>0</v>
      </c>
      <c r="G72" s="237"/>
      <c r="H72" s="104"/>
      <c r="I72" s="235">
        <f t="shared" si="63"/>
        <v>0</v>
      </c>
      <c r="J72" s="104"/>
      <c r="K72" s="105"/>
      <c r="L72" s="235">
        <f t="shared" si="64"/>
        <v>0</v>
      </c>
      <c r="M72" s="238"/>
      <c r="N72" s="105"/>
      <c r="O72" s="235">
        <f t="shared" si="65"/>
        <v>0</v>
      </c>
      <c r="P72" s="236"/>
    </row>
    <row r="73" spans="1:16" ht="36" hidden="1" x14ac:dyDescent="0.25">
      <c r="A73" s="119">
        <v>1227</v>
      </c>
      <c r="B73" s="98" t="s">
        <v>94</v>
      </c>
      <c r="C73" s="99">
        <f t="shared" si="4"/>
        <v>0</v>
      </c>
      <c r="D73" s="237">
        <v>0</v>
      </c>
      <c r="E73" s="458"/>
      <c r="F73" s="509">
        <f t="shared" si="62"/>
        <v>0</v>
      </c>
      <c r="G73" s="237"/>
      <c r="H73" s="104"/>
      <c r="I73" s="235">
        <f t="shared" si="63"/>
        <v>0</v>
      </c>
      <c r="J73" s="104"/>
      <c r="K73" s="105"/>
      <c r="L73" s="235">
        <f t="shared" si="64"/>
        <v>0</v>
      </c>
      <c r="M73" s="238"/>
      <c r="N73" s="105"/>
      <c r="O73" s="235">
        <f t="shared" si="65"/>
        <v>0</v>
      </c>
      <c r="P73" s="236"/>
    </row>
    <row r="74" spans="1:16" ht="48" hidden="1" x14ac:dyDescent="0.25">
      <c r="A74" s="119">
        <v>1228</v>
      </c>
      <c r="B74" s="98" t="s">
        <v>96</v>
      </c>
      <c r="C74" s="99">
        <f t="shared" si="4"/>
        <v>0</v>
      </c>
      <c r="D74" s="237">
        <v>0</v>
      </c>
      <c r="E74" s="458"/>
      <c r="F74" s="509">
        <f t="shared" si="62"/>
        <v>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11812</v>
      </c>
      <c r="D75" s="201">
        <f>SUM(D76,D83,D130,D164,D165,D172)</f>
        <v>11603</v>
      </c>
      <c r="E75" s="454">
        <f t="shared" ref="E75:F75" si="66">SUM(E76,E83,E130,E164,E165,E172)</f>
        <v>209</v>
      </c>
      <c r="F75" s="505">
        <f t="shared" si="66"/>
        <v>11812</v>
      </c>
      <c r="G75" s="201">
        <f>SUM(G76,G83,G130,G164,G165,G172)</f>
        <v>0</v>
      </c>
      <c r="H75" s="203">
        <f t="shared" ref="H75:I75" si="67">SUM(H76,H83,H130,H164,H165,H172)</f>
        <v>0</v>
      </c>
      <c r="I75" s="204">
        <f t="shared" si="67"/>
        <v>0</v>
      </c>
      <c r="J75" s="203">
        <f>SUM(J76,J83,J130,J164,J165,J172)</f>
        <v>0</v>
      </c>
      <c r="K75" s="202">
        <f t="shared" ref="K75:L75" si="68">SUM(K76,K83,K130,K164,K165,K172)</f>
        <v>0</v>
      </c>
      <c r="L75" s="204">
        <f t="shared" si="68"/>
        <v>0</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v>0</v>
      </c>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119">
        <v>2112</v>
      </c>
      <c r="B79" s="98" t="s">
        <v>101</v>
      </c>
      <c r="C79" s="99">
        <f t="shared" si="4"/>
        <v>0</v>
      </c>
      <c r="D79" s="237">
        <v>0</v>
      </c>
      <c r="E79" s="458"/>
      <c r="F79" s="509">
        <f t="shared" si="78"/>
        <v>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v>0</v>
      </c>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v>0</v>
      </c>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11812</v>
      </c>
      <c r="D83" s="207">
        <f>SUM(D84,D89,D95,D103,D112,D116,D122,D128)</f>
        <v>11603</v>
      </c>
      <c r="E83" s="455">
        <f t="shared" ref="E83:F83" si="90">SUM(E84,E89,E95,E103,E112,E116,E122,E128)</f>
        <v>209</v>
      </c>
      <c r="F83" s="506">
        <f t="shared" si="90"/>
        <v>11812</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208">
        <f t="shared" si="92"/>
        <v>0</v>
      </c>
      <c r="M83" s="122">
        <f>SUM(M84,M89,M95,M103,M112,M116,M122,M128)</f>
        <v>0</v>
      </c>
      <c r="N83" s="249">
        <f t="shared" ref="N83:O83" si="93">SUM(N84,N89,N95,N103,N112,N116,N122,N128)</f>
        <v>0</v>
      </c>
      <c r="O83" s="250">
        <f t="shared" si="93"/>
        <v>0</v>
      </c>
      <c r="P83" s="251"/>
    </row>
    <row r="84" spans="1:16" ht="24" hidden="1" x14ac:dyDescent="0.25">
      <c r="A84" s="213">
        <v>2210</v>
      </c>
      <c r="B84" s="157" t="s">
        <v>104</v>
      </c>
      <c r="C84" s="163">
        <f t="shared" si="4"/>
        <v>0</v>
      </c>
      <c r="D84" s="214">
        <f>SUM(D85:D88)</f>
        <v>0</v>
      </c>
      <c r="E84" s="456">
        <f t="shared" ref="E84:F84" si="94">SUM(E85:E88)</f>
        <v>0</v>
      </c>
      <c r="F84" s="507">
        <f t="shared" si="94"/>
        <v>0</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v>0</v>
      </c>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hidden="1" x14ac:dyDescent="0.25">
      <c r="A86" s="119">
        <v>2212</v>
      </c>
      <c r="B86" s="98" t="s">
        <v>106</v>
      </c>
      <c r="C86" s="99">
        <f t="shared" si="98"/>
        <v>0</v>
      </c>
      <c r="D86" s="237">
        <v>0</v>
      </c>
      <c r="E86" s="458"/>
      <c r="F86" s="509">
        <f t="shared" si="99"/>
        <v>0</v>
      </c>
      <c r="G86" s="237"/>
      <c r="H86" s="104"/>
      <c r="I86" s="235">
        <f t="shared" si="100"/>
        <v>0</v>
      </c>
      <c r="J86" s="104"/>
      <c r="K86" s="105"/>
      <c r="L86" s="235">
        <f t="shared" si="101"/>
        <v>0</v>
      </c>
      <c r="M86" s="238"/>
      <c r="N86" s="105"/>
      <c r="O86" s="235">
        <f t="shared" si="102"/>
        <v>0</v>
      </c>
      <c r="P86" s="236"/>
    </row>
    <row r="87" spans="1:16" ht="24" hidden="1" x14ac:dyDescent="0.25">
      <c r="A87" s="119">
        <v>2214</v>
      </c>
      <c r="B87" s="98" t="s">
        <v>107</v>
      </c>
      <c r="C87" s="99">
        <f t="shared" si="98"/>
        <v>0</v>
      </c>
      <c r="D87" s="237">
        <v>0</v>
      </c>
      <c r="E87" s="458"/>
      <c r="F87" s="509">
        <f t="shared" si="99"/>
        <v>0</v>
      </c>
      <c r="G87" s="237"/>
      <c r="H87" s="104"/>
      <c r="I87" s="235">
        <f t="shared" si="100"/>
        <v>0</v>
      </c>
      <c r="J87" s="104"/>
      <c r="K87" s="105"/>
      <c r="L87" s="235">
        <f t="shared" si="101"/>
        <v>0</v>
      </c>
      <c r="M87" s="238"/>
      <c r="N87" s="105"/>
      <c r="O87" s="235">
        <f t="shared" si="102"/>
        <v>0</v>
      </c>
      <c r="P87" s="236"/>
    </row>
    <row r="88" spans="1:16" hidden="1" x14ac:dyDescent="0.25">
      <c r="A88" s="119">
        <v>2219</v>
      </c>
      <c r="B88" s="98" t="s">
        <v>108</v>
      </c>
      <c r="C88" s="99">
        <f t="shared" si="98"/>
        <v>0</v>
      </c>
      <c r="D88" s="237">
        <v>0</v>
      </c>
      <c r="E88" s="458"/>
      <c r="F88" s="509">
        <f t="shared" si="99"/>
        <v>0</v>
      </c>
      <c r="G88" s="237"/>
      <c r="H88" s="104"/>
      <c r="I88" s="235">
        <f t="shared" si="100"/>
        <v>0</v>
      </c>
      <c r="J88" s="104"/>
      <c r="K88" s="105"/>
      <c r="L88" s="235">
        <f t="shared" si="101"/>
        <v>0</v>
      </c>
      <c r="M88" s="238"/>
      <c r="N88" s="105"/>
      <c r="O88" s="235">
        <f t="shared" si="102"/>
        <v>0</v>
      </c>
      <c r="P88" s="236"/>
    </row>
    <row r="89" spans="1:16" ht="24" hidden="1" x14ac:dyDescent="0.25">
      <c r="A89" s="231">
        <v>2220</v>
      </c>
      <c r="B89" s="98" t="s">
        <v>109</v>
      </c>
      <c r="C89" s="99">
        <f t="shared" si="98"/>
        <v>0</v>
      </c>
      <c r="D89" s="232">
        <f>SUM(D90:D94)</f>
        <v>0</v>
      </c>
      <c r="E89" s="459">
        <f t="shared" ref="E89:F89" si="103">SUM(E90:E94)</f>
        <v>0</v>
      </c>
      <c r="F89" s="509">
        <f t="shared" si="103"/>
        <v>0</v>
      </c>
      <c r="G89" s="232">
        <f>SUM(G90:G94)</f>
        <v>0</v>
      </c>
      <c r="H89" s="234">
        <f t="shared" ref="H89:I89" si="104">SUM(H90:H94)</f>
        <v>0</v>
      </c>
      <c r="I89" s="235">
        <f t="shared" si="104"/>
        <v>0</v>
      </c>
      <c r="J89" s="234">
        <f>SUM(J90:J94)</f>
        <v>0</v>
      </c>
      <c r="K89" s="233">
        <f t="shared" ref="K89:L89" si="105">SUM(K90:K94)</f>
        <v>0</v>
      </c>
      <c r="L89" s="235">
        <f t="shared" si="105"/>
        <v>0</v>
      </c>
      <c r="M89" s="99">
        <f>SUM(M90:M94)</f>
        <v>0</v>
      </c>
      <c r="N89" s="233">
        <f t="shared" ref="N89:O89" si="106">SUM(N90:N94)</f>
        <v>0</v>
      </c>
      <c r="O89" s="235">
        <f t="shared" si="106"/>
        <v>0</v>
      </c>
      <c r="P89" s="236"/>
    </row>
    <row r="90" spans="1:16" ht="24" hidden="1" x14ac:dyDescent="0.25">
      <c r="A90" s="119">
        <v>2221</v>
      </c>
      <c r="B90" s="98" t="s">
        <v>110</v>
      </c>
      <c r="C90" s="99">
        <f t="shared" si="98"/>
        <v>0</v>
      </c>
      <c r="D90" s="237">
        <v>0</v>
      </c>
      <c r="E90" s="458"/>
      <c r="F90" s="509">
        <f t="shared" ref="F90:F94" si="107">D90+E90</f>
        <v>0</v>
      </c>
      <c r="G90" s="237"/>
      <c r="H90" s="104"/>
      <c r="I90" s="235">
        <f t="shared" ref="I90:I94" si="108">G90+H90</f>
        <v>0</v>
      </c>
      <c r="J90" s="104"/>
      <c r="K90" s="105"/>
      <c r="L90" s="235">
        <f t="shared" ref="L90:L94" si="109">J90+K90</f>
        <v>0</v>
      </c>
      <c r="M90" s="238"/>
      <c r="N90" s="105"/>
      <c r="O90" s="235">
        <f t="shared" ref="O90:O94" si="110">M90+N90</f>
        <v>0</v>
      </c>
      <c r="P90" s="236"/>
    </row>
    <row r="91" spans="1:16" hidden="1" x14ac:dyDescent="0.25">
      <c r="A91" s="119">
        <v>2222</v>
      </c>
      <c r="B91" s="98" t="s">
        <v>112</v>
      </c>
      <c r="C91" s="99">
        <f t="shared" si="98"/>
        <v>0</v>
      </c>
      <c r="D91" s="237">
        <v>0</v>
      </c>
      <c r="E91" s="458"/>
      <c r="F91" s="509">
        <f t="shared" si="107"/>
        <v>0</v>
      </c>
      <c r="G91" s="237"/>
      <c r="H91" s="104"/>
      <c r="I91" s="235">
        <f t="shared" si="108"/>
        <v>0</v>
      </c>
      <c r="J91" s="104"/>
      <c r="K91" s="105"/>
      <c r="L91" s="235">
        <f t="shared" si="109"/>
        <v>0</v>
      </c>
      <c r="M91" s="238"/>
      <c r="N91" s="105"/>
      <c r="O91" s="235">
        <f t="shared" si="110"/>
        <v>0</v>
      </c>
      <c r="P91" s="236"/>
    </row>
    <row r="92" spans="1:16" hidden="1" x14ac:dyDescent="0.25">
      <c r="A92" s="119">
        <v>2223</v>
      </c>
      <c r="B92" s="98" t="s">
        <v>113</v>
      </c>
      <c r="C92" s="99">
        <f t="shared" si="98"/>
        <v>0</v>
      </c>
      <c r="D92" s="237">
        <v>0</v>
      </c>
      <c r="E92" s="458"/>
      <c r="F92" s="509">
        <f t="shared" si="107"/>
        <v>0</v>
      </c>
      <c r="G92" s="237"/>
      <c r="H92" s="104"/>
      <c r="I92" s="235">
        <f t="shared" si="108"/>
        <v>0</v>
      </c>
      <c r="J92" s="104"/>
      <c r="K92" s="105"/>
      <c r="L92" s="235">
        <f t="shared" si="109"/>
        <v>0</v>
      </c>
      <c r="M92" s="238"/>
      <c r="N92" s="105"/>
      <c r="O92" s="235">
        <f t="shared" si="110"/>
        <v>0</v>
      </c>
      <c r="P92" s="236"/>
    </row>
    <row r="93" spans="1:16" ht="48" hidden="1" x14ac:dyDescent="0.25">
      <c r="A93" s="119">
        <v>2224</v>
      </c>
      <c r="B93" s="98" t="s">
        <v>114</v>
      </c>
      <c r="C93" s="99">
        <f t="shared" si="98"/>
        <v>0</v>
      </c>
      <c r="D93" s="237">
        <v>0</v>
      </c>
      <c r="E93" s="458"/>
      <c r="F93" s="509">
        <f t="shared" si="107"/>
        <v>0</v>
      </c>
      <c r="G93" s="237"/>
      <c r="H93" s="104"/>
      <c r="I93" s="235">
        <f t="shared" si="108"/>
        <v>0</v>
      </c>
      <c r="J93" s="104"/>
      <c r="K93" s="105"/>
      <c r="L93" s="235">
        <f t="shared" si="109"/>
        <v>0</v>
      </c>
      <c r="M93" s="238"/>
      <c r="N93" s="105"/>
      <c r="O93" s="235">
        <f t="shared" si="110"/>
        <v>0</v>
      </c>
      <c r="P93" s="236"/>
    </row>
    <row r="94" spans="1:16" ht="24" hidden="1" x14ac:dyDescent="0.25">
      <c r="A94" s="119">
        <v>2229</v>
      </c>
      <c r="B94" s="98" t="s">
        <v>115</v>
      </c>
      <c r="C94" s="99">
        <f t="shared" si="98"/>
        <v>0</v>
      </c>
      <c r="D94" s="237">
        <v>0</v>
      </c>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300</v>
      </c>
      <c r="D95" s="232">
        <f>SUM(D96:D102)</f>
        <v>300</v>
      </c>
      <c r="E95" s="459">
        <f t="shared" ref="E95:F95" si="111">SUM(E96:E102)</f>
        <v>0</v>
      </c>
      <c r="F95" s="509">
        <f t="shared" si="111"/>
        <v>300</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v>0</v>
      </c>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v>0</v>
      </c>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v>0</v>
      </c>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v>0</v>
      </c>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v>0</v>
      </c>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v>0</v>
      </c>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300</v>
      </c>
      <c r="D102" s="237">
        <v>300</v>
      </c>
      <c r="E102" s="458"/>
      <c r="F102" s="509">
        <f t="shared" si="115"/>
        <v>300</v>
      </c>
      <c r="G102" s="237"/>
      <c r="H102" s="104"/>
      <c r="I102" s="235">
        <f t="shared" si="116"/>
        <v>0</v>
      </c>
      <c r="J102" s="104"/>
      <c r="K102" s="105"/>
      <c r="L102" s="235">
        <f t="shared" si="117"/>
        <v>0</v>
      </c>
      <c r="M102" s="238"/>
      <c r="N102" s="105"/>
      <c r="O102" s="235">
        <f t="shared" si="118"/>
        <v>0</v>
      </c>
      <c r="P102" s="236"/>
    </row>
    <row r="103" spans="1:16" ht="36" x14ac:dyDescent="0.25">
      <c r="A103" s="231">
        <v>2240</v>
      </c>
      <c r="B103" s="98" t="s">
        <v>124</v>
      </c>
      <c r="C103" s="99">
        <f t="shared" si="98"/>
        <v>11512</v>
      </c>
      <c r="D103" s="232">
        <f>SUM(D104:D111)</f>
        <v>11303</v>
      </c>
      <c r="E103" s="459">
        <f t="shared" ref="E103:F103" si="119">SUM(E104:E111)</f>
        <v>209</v>
      </c>
      <c r="F103" s="509">
        <f t="shared" si="119"/>
        <v>11512</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x14ac:dyDescent="0.25">
      <c r="A104" s="119">
        <v>2241</v>
      </c>
      <c r="B104" s="98" t="s">
        <v>125</v>
      </c>
      <c r="C104" s="99">
        <f t="shared" si="98"/>
        <v>11512</v>
      </c>
      <c r="D104" s="237">
        <v>11303</v>
      </c>
      <c r="E104" s="458">
        <v>209</v>
      </c>
      <c r="F104" s="509">
        <f t="shared" ref="F104:F111" si="123">D104+E104</f>
        <v>11512</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v>0</v>
      </c>
      <c r="E105" s="458"/>
      <c r="F105" s="509">
        <f t="shared" si="123"/>
        <v>0</v>
      </c>
      <c r="G105" s="237"/>
      <c r="H105" s="104"/>
      <c r="I105" s="235">
        <f t="shared" si="124"/>
        <v>0</v>
      </c>
      <c r="J105" s="104"/>
      <c r="K105" s="105"/>
      <c r="L105" s="235">
        <f t="shared" si="125"/>
        <v>0</v>
      </c>
      <c r="M105" s="238"/>
      <c r="N105" s="105"/>
      <c r="O105" s="235">
        <f t="shared" si="126"/>
        <v>0</v>
      </c>
      <c r="P105" s="236"/>
    </row>
    <row r="106" spans="1:16" ht="24" hidden="1" x14ac:dyDescent="0.25">
      <c r="A106" s="119">
        <v>2243</v>
      </c>
      <c r="B106" s="98" t="s">
        <v>127</v>
      </c>
      <c r="C106" s="99">
        <f t="shared" si="98"/>
        <v>0</v>
      </c>
      <c r="D106" s="237">
        <v>0</v>
      </c>
      <c r="E106" s="458"/>
      <c r="F106" s="509">
        <f t="shared" si="123"/>
        <v>0</v>
      </c>
      <c r="G106" s="237"/>
      <c r="H106" s="104"/>
      <c r="I106" s="235">
        <f t="shared" si="124"/>
        <v>0</v>
      </c>
      <c r="J106" s="104"/>
      <c r="K106" s="105"/>
      <c r="L106" s="235">
        <f t="shared" si="125"/>
        <v>0</v>
      </c>
      <c r="M106" s="238"/>
      <c r="N106" s="105"/>
      <c r="O106" s="235">
        <f t="shared" si="126"/>
        <v>0</v>
      </c>
      <c r="P106" s="236"/>
    </row>
    <row r="107" spans="1:16" hidden="1" x14ac:dyDescent="0.25">
      <c r="A107" s="119">
        <v>2244</v>
      </c>
      <c r="B107" s="98" t="s">
        <v>128</v>
      </c>
      <c r="C107" s="99">
        <f t="shared" si="98"/>
        <v>0</v>
      </c>
      <c r="D107" s="237">
        <v>0</v>
      </c>
      <c r="E107" s="458"/>
      <c r="F107" s="509">
        <f t="shared" si="123"/>
        <v>0</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v>0</v>
      </c>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v>0</v>
      </c>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v>0</v>
      </c>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v>0</v>
      </c>
      <c r="E111" s="458"/>
      <c r="F111" s="509">
        <f t="shared" si="123"/>
        <v>0</v>
      </c>
      <c r="G111" s="237"/>
      <c r="H111" s="104"/>
      <c r="I111" s="235">
        <f t="shared" si="124"/>
        <v>0</v>
      </c>
      <c r="J111" s="104"/>
      <c r="K111" s="105"/>
      <c r="L111" s="235">
        <f t="shared" si="125"/>
        <v>0</v>
      </c>
      <c r="M111" s="238"/>
      <c r="N111" s="105"/>
      <c r="O111" s="235">
        <f t="shared" si="126"/>
        <v>0</v>
      </c>
      <c r="P111" s="236"/>
    </row>
    <row r="112" spans="1:16" hidden="1" x14ac:dyDescent="0.25">
      <c r="A112" s="231">
        <v>2250</v>
      </c>
      <c r="B112" s="98" t="s">
        <v>133</v>
      </c>
      <c r="C112" s="99">
        <f t="shared" si="98"/>
        <v>0</v>
      </c>
      <c r="D112" s="232">
        <f>SUM(D113:D115)</f>
        <v>0</v>
      </c>
      <c r="E112" s="459">
        <f t="shared" ref="E112:F112" si="127">SUM(E113:E115)</f>
        <v>0</v>
      </c>
      <c r="F112" s="509">
        <f t="shared" si="127"/>
        <v>0</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v>0</v>
      </c>
      <c r="E113" s="458"/>
      <c r="F113" s="509">
        <f t="shared" ref="F113:F115" si="131">D113+E113</f>
        <v>0</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v>0</v>
      </c>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v>0</v>
      </c>
      <c r="E115" s="458"/>
      <c r="F115" s="509">
        <f t="shared" si="131"/>
        <v>0</v>
      </c>
      <c r="G115" s="237"/>
      <c r="H115" s="104"/>
      <c r="I115" s="235">
        <f t="shared" si="132"/>
        <v>0</v>
      </c>
      <c r="J115" s="104"/>
      <c r="K115" s="105"/>
      <c r="L115" s="235">
        <f t="shared" si="133"/>
        <v>0</v>
      </c>
      <c r="M115" s="238"/>
      <c r="N115" s="105"/>
      <c r="O115" s="235">
        <f t="shared" si="134"/>
        <v>0</v>
      </c>
      <c r="P115" s="236"/>
    </row>
    <row r="116" spans="1:16" hidden="1" x14ac:dyDescent="0.25">
      <c r="A116" s="231">
        <v>2260</v>
      </c>
      <c r="B116" s="98" t="s">
        <v>137</v>
      </c>
      <c r="C116" s="99">
        <f t="shared" si="98"/>
        <v>0</v>
      </c>
      <c r="D116" s="232">
        <f>SUM(D117:D121)</f>
        <v>0</v>
      </c>
      <c r="E116" s="459">
        <f t="shared" ref="E116:F116" si="135">SUM(E117:E121)</f>
        <v>0</v>
      </c>
      <c r="F116" s="509">
        <f t="shared" si="135"/>
        <v>0</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v>0</v>
      </c>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v>0</v>
      </c>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v>0</v>
      </c>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v>0</v>
      </c>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v>0</v>
      </c>
      <c r="E121" s="458"/>
      <c r="F121" s="509">
        <f t="shared" si="139"/>
        <v>0</v>
      </c>
      <c r="G121" s="237"/>
      <c r="H121" s="104"/>
      <c r="I121" s="235">
        <f t="shared" si="140"/>
        <v>0</v>
      </c>
      <c r="J121" s="104"/>
      <c r="K121" s="105"/>
      <c r="L121" s="235">
        <f t="shared" si="141"/>
        <v>0</v>
      </c>
      <c r="M121" s="238"/>
      <c r="N121" s="105"/>
      <c r="O121" s="235">
        <f t="shared" si="142"/>
        <v>0</v>
      </c>
      <c r="P121" s="236"/>
    </row>
    <row r="122" spans="1:16" hidden="1" x14ac:dyDescent="0.25">
      <c r="A122" s="231">
        <v>2270</v>
      </c>
      <c r="B122" s="98" t="s">
        <v>143</v>
      </c>
      <c r="C122" s="99">
        <f t="shared" si="98"/>
        <v>0</v>
      </c>
      <c r="D122" s="232">
        <f>SUM(D123:D127)</f>
        <v>0</v>
      </c>
      <c r="E122" s="459">
        <f t="shared" ref="E122:F122" si="143">SUM(E123:E127)</f>
        <v>0</v>
      </c>
      <c r="F122" s="509">
        <f t="shared" si="143"/>
        <v>0</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v>0</v>
      </c>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v>0</v>
      </c>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v>0</v>
      </c>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v>0</v>
      </c>
      <c r="E126" s="458"/>
      <c r="F126" s="509">
        <f t="shared" si="147"/>
        <v>0</v>
      </c>
      <c r="G126" s="237"/>
      <c r="H126" s="104"/>
      <c r="I126" s="235">
        <f t="shared" si="148"/>
        <v>0</v>
      </c>
      <c r="J126" s="104"/>
      <c r="K126" s="105"/>
      <c r="L126" s="235">
        <f t="shared" si="149"/>
        <v>0</v>
      </c>
      <c r="M126" s="238"/>
      <c r="N126" s="105"/>
      <c r="O126" s="235">
        <f t="shared" si="150"/>
        <v>0</v>
      </c>
      <c r="P126" s="236"/>
    </row>
    <row r="127" spans="1:16" ht="24" hidden="1" x14ac:dyDescent="0.25">
      <c r="A127" s="119">
        <v>2279</v>
      </c>
      <c r="B127" s="98" t="s">
        <v>148</v>
      </c>
      <c r="C127" s="99">
        <f t="shared" si="98"/>
        <v>0</v>
      </c>
      <c r="D127" s="237">
        <v>0</v>
      </c>
      <c r="E127" s="458"/>
      <c r="F127" s="509">
        <f t="shared" si="147"/>
        <v>0</v>
      </c>
      <c r="G127" s="237"/>
      <c r="H127" s="104"/>
      <c r="I127" s="235">
        <f t="shared" si="148"/>
        <v>0</v>
      </c>
      <c r="J127" s="104"/>
      <c r="K127" s="105"/>
      <c r="L127" s="235">
        <f t="shared" si="149"/>
        <v>0</v>
      </c>
      <c r="M127" s="238"/>
      <c r="N127" s="105"/>
      <c r="O127" s="235">
        <f t="shared" si="150"/>
        <v>0</v>
      </c>
      <c r="P127" s="236"/>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v>0</v>
      </c>
      <c r="E129" s="458"/>
      <c r="F129" s="509">
        <f>D129+E129</f>
        <v>0</v>
      </c>
      <c r="G129" s="237"/>
      <c r="H129" s="104"/>
      <c r="I129" s="235">
        <f>G129+H129</f>
        <v>0</v>
      </c>
      <c r="J129" s="104"/>
      <c r="K129" s="105"/>
      <c r="L129" s="235">
        <f>J129+K129</f>
        <v>0</v>
      </c>
      <c r="M129" s="238"/>
      <c r="N129" s="105"/>
      <c r="O129" s="235">
        <f>M129+N129</f>
        <v>0</v>
      </c>
      <c r="P129" s="236"/>
    </row>
    <row r="130" spans="1:16" ht="38.25" hidden="1" customHeight="1" x14ac:dyDescent="0.25">
      <c r="A130" s="75">
        <v>2300</v>
      </c>
      <c r="B130" s="206" t="s">
        <v>151</v>
      </c>
      <c r="C130" s="76">
        <f t="shared" si="98"/>
        <v>0</v>
      </c>
      <c r="D130" s="207">
        <f>SUM(D131,D136,D140,D141,D144,D151,D159,D160,D163)</f>
        <v>0</v>
      </c>
      <c r="E130" s="455">
        <f t="shared" ref="E130:F130" si="152">SUM(E131,E136,E140,E141,E144,E151,E159,E160,E163)</f>
        <v>0</v>
      </c>
      <c r="F130" s="506">
        <f t="shared" si="152"/>
        <v>0</v>
      </c>
      <c r="G130" s="207">
        <f>SUM(G131,G136,G140,G141,G144,G151,G159,G160,G163)</f>
        <v>0</v>
      </c>
      <c r="H130" s="84">
        <f t="shared" ref="H130:I130" si="153">SUM(H131,H136,H140,H141,H144,H151,H159,H160,H163)</f>
        <v>0</v>
      </c>
      <c r="I130" s="208">
        <f t="shared" si="153"/>
        <v>0</v>
      </c>
      <c r="J130" s="84">
        <f>SUM(J131,J136,J140,J141,J144,J151,J159,J160,J163)</f>
        <v>0</v>
      </c>
      <c r="K130" s="85">
        <f t="shared" ref="K130:L130" si="154">SUM(K131,K136,K140,K141,K144,K151,K159,K160,K163)</f>
        <v>0</v>
      </c>
      <c r="L130" s="208">
        <f t="shared" si="154"/>
        <v>0</v>
      </c>
      <c r="M130" s="76">
        <f>SUM(M131,M136,M140,M141,M144,M151,M159,M160,M163)</f>
        <v>0</v>
      </c>
      <c r="N130" s="85">
        <f t="shared" ref="N130:O130" si="155">SUM(N131,N136,N140,N141,N144,N151,N159,N160,N163)</f>
        <v>0</v>
      </c>
      <c r="O130" s="208">
        <f t="shared" si="155"/>
        <v>0</v>
      </c>
      <c r="P130" s="243"/>
    </row>
    <row r="131" spans="1:16" ht="24" hidden="1" x14ac:dyDescent="0.25">
      <c r="A131" s="342">
        <v>2310</v>
      </c>
      <c r="B131" s="87" t="s">
        <v>152</v>
      </c>
      <c r="C131" s="88">
        <f t="shared" si="98"/>
        <v>0</v>
      </c>
      <c r="D131" s="246">
        <f t="shared" ref="D131:O131" si="156">SUM(D132:D135)</f>
        <v>0</v>
      </c>
      <c r="E131" s="463">
        <f t="shared" si="156"/>
        <v>0</v>
      </c>
      <c r="F131" s="508">
        <f t="shared" si="156"/>
        <v>0</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hidden="1" x14ac:dyDescent="0.25">
      <c r="A132" s="119">
        <v>2311</v>
      </c>
      <c r="B132" s="98" t="s">
        <v>153</v>
      </c>
      <c r="C132" s="99">
        <f t="shared" si="98"/>
        <v>0</v>
      </c>
      <c r="D132" s="237">
        <v>0</v>
      </c>
      <c r="E132" s="458"/>
      <c r="F132" s="509">
        <f t="shared" ref="F132:F135" si="157">D132+E132</f>
        <v>0</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hidden="1" x14ac:dyDescent="0.25">
      <c r="A133" s="119">
        <v>2312</v>
      </c>
      <c r="B133" s="98" t="s">
        <v>154</v>
      </c>
      <c r="C133" s="99">
        <f t="shared" si="98"/>
        <v>0</v>
      </c>
      <c r="D133" s="237">
        <v>0</v>
      </c>
      <c r="E133" s="458"/>
      <c r="F133" s="509">
        <f t="shared" si="157"/>
        <v>0</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v>0</v>
      </c>
      <c r="E134" s="458"/>
      <c r="F134" s="509">
        <f t="shared" si="157"/>
        <v>0</v>
      </c>
      <c r="G134" s="237"/>
      <c r="H134" s="104"/>
      <c r="I134" s="235">
        <f t="shared" si="158"/>
        <v>0</v>
      </c>
      <c r="J134" s="104"/>
      <c r="K134" s="105"/>
      <c r="L134" s="235">
        <f t="shared" si="159"/>
        <v>0</v>
      </c>
      <c r="M134" s="238"/>
      <c r="N134" s="105"/>
      <c r="O134" s="235">
        <f t="shared" si="160"/>
        <v>0</v>
      </c>
      <c r="P134" s="236"/>
    </row>
    <row r="135" spans="1:16" ht="36" hidden="1" customHeight="1" x14ac:dyDescent="0.25">
      <c r="A135" s="119">
        <v>2314</v>
      </c>
      <c r="B135" s="98" t="s">
        <v>156</v>
      </c>
      <c r="C135" s="99">
        <f t="shared" si="98"/>
        <v>0</v>
      </c>
      <c r="D135" s="237">
        <v>0</v>
      </c>
      <c r="E135" s="458"/>
      <c r="F135" s="509">
        <f t="shared" si="157"/>
        <v>0</v>
      </c>
      <c r="G135" s="237"/>
      <c r="H135" s="104"/>
      <c r="I135" s="235">
        <f t="shared" si="158"/>
        <v>0</v>
      </c>
      <c r="J135" s="104"/>
      <c r="K135" s="105"/>
      <c r="L135" s="235">
        <f t="shared" si="159"/>
        <v>0</v>
      </c>
      <c r="M135" s="238"/>
      <c r="N135" s="105"/>
      <c r="O135" s="235">
        <f t="shared" si="160"/>
        <v>0</v>
      </c>
      <c r="P135" s="236"/>
    </row>
    <row r="136" spans="1:16" hidden="1" x14ac:dyDescent="0.25">
      <c r="A136" s="231">
        <v>2320</v>
      </c>
      <c r="B136" s="98" t="s">
        <v>157</v>
      </c>
      <c r="C136" s="99">
        <f t="shared" si="98"/>
        <v>0</v>
      </c>
      <c r="D136" s="232">
        <f>SUM(D137:D139)</f>
        <v>0</v>
      </c>
      <c r="E136" s="459">
        <f t="shared" ref="E136:F136" si="161">SUM(E137:E139)</f>
        <v>0</v>
      </c>
      <c r="F136" s="509">
        <f t="shared" si="161"/>
        <v>0</v>
      </c>
      <c r="G136" s="232">
        <f>SUM(G137:G139)</f>
        <v>0</v>
      </c>
      <c r="H136" s="234">
        <f t="shared" ref="H136:I136" si="162">SUM(H137:H139)</f>
        <v>0</v>
      </c>
      <c r="I136" s="235">
        <f t="shared" si="162"/>
        <v>0</v>
      </c>
      <c r="J136" s="234">
        <f>SUM(J137:J139)</f>
        <v>0</v>
      </c>
      <c r="K136" s="233">
        <f t="shared" ref="K136:L136" si="163">SUM(K137:K139)</f>
        <v>0</v>
      </c>
      <c r="L136" s="235">
        <f t="shared" si="163"/>
        <v>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v>0</v>
      </c>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hidden="1" x14ac:dyDescent="0.25">
      <c r="A138" s="119">
        <v>2322</v>
      </c>
      <c r="B138" s="98" t="s">
        <v>159</v>
      </c>
      <c r="C138" s="99">
        <f t="shared" si="98"/>
        <v>0</v>
      </c>
      <c r="D138" s="237">
        <v>0</v>
      </c>
      <c r="E138" s="458"/>
      <c r="F138" s="509">
        <f t="shared" si="165"/>
        <v>0</v>
      </c>
      <c r="G138" s="237"/>
      <c r="H138" s="104"/>
      <c r="I138" s="235">
        <f t="shared" si="166"/>
        <v>0</v>
      </c>
      <c r="J138" s="104"/>
      <c r="K138" s="105"/>
      <c r="L138" s="235">
        <f t="shared" si="167"/>
        <v>0</v>
      </c>
      <c r="M138" s="238"/>
      <c r="N138" s="105"/>
      <c r="O138" s="235">
        <f t="shared" si="168"/>
        <v>0</v>
      </c>
      <c r="P138" s="236"/>
    </row>
    <row r="139" spans="1:16" ht="10.5" hidden="1" customHeight="1" x14ac:dyDescent="0.25">
      <c r="A139" s="119">
        <v>2329</v>
      </c>
      <c r="B139" s="98" t="s">
        <v>160</v>
      </c>
      <c r="C139" s="99">
        <f t="shared" si="98"/>
        <v>0</v>
      </c>
      <c r="D139" s="237">
        <v>0</v>
      </c>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v>0</v>
      </c>
      <c r="E140" s="458"/>
      <c r="F140" s="509">
        <f t="shared" si="165"/>
        <v>0</v>
      </c>
      <c r="G140" s="237"/>
      <c r="H140" s="104"/>
      <c r="I140" s="235">
        <f t="shared" si="166"/>
        <v>0</v>
      </c>
      <c r="J140" s="104"/>
      <c r="K140" s="105"/>
      <c r="L140" s="235">
        <f t="shared" si="167"/>
        <v>0</v>
      </c>
      <c r="M140" s="238"/>
      <c r="N140" s="105"/>
      <c r="O140" s="235">
        <f t="shared" si="168"/>
        <v>0</v>
      </c>
      <c r="P140" s="236"/>
    </row>
    <row r="141" spans="1:16" ht="48" hidden="1" x14ac:dyDescent="0.25">
      <c r="A141" s="231">
        <v>2340</v>
      </c>
      <c r="B141" s="98" t="s">
        <v>162</v>
      </c>
      <c r="C141" s="99">
        <f t="shared" si="98"/>
        <v>0</v>
      </c>
      <c r="D141" s="232">
        <f>SUM(D142:D143)</f>
        <v>0</v>
      </c>
      <c r="E141" s="459">
        <f t="shared" ref="E141:F141" si="169">SUM(E142:E143)</f>
        <v>0</v>
      </c>
      <c r="F141" s="509">
        <f t="shared" si="169"/>
        <v>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hidden="1" x14ac:dyDescent="0.25">
      <c r="A142" s="119">
        <v>2341</v>
      </c>
      <c r="B142" s="98" t="s">
        <v>163</v>
      </c>
      <c r="C142" s="99">
        <f t="shared" si="98"/>
        <v>0</v>
      </c>
      <c r="D142" s="237">
        <v>0</v>
      </c>
      <c r="E142" s="458"/>
      <c r="F142" s="509">
        <f t="shared" ref="F142:F143" si="173">D142+E142</f>
        <v>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v>0</v>
      </c>
      <c r="E143" s="458"/>
      <c r="F143" s="509">
        <f t="shared" si="173"/>
        <v>0</v>
      </c>
      <c r="G143" s="237"/>
      <c r="H143" s="104"/>
      <c r="I143" s="235">
        <f t="shared" si="174"/>
        <v>0</v>
      </c>
      <c r="J143" s="104"/>
      <c r="K143" s="105"/>
      <c r="L143" s="235">
        <f t="shared" si="175"/>
        <v>0</v>
      </c>
      <c r="M143" s="238"/>
      <c r="N143" s="105"/>
      <c r="O143" s="235">
        <f t="shared" si="176"/>
        <v>0</v>
      </c>
      <c r="P143" s="236"/>
    </row>
    <row r="144" spans="1:16" ht="24" hidden="1" x14ac:dyDescent="0.25">
      <c r="A144" s="213">
        <v>2350</v>
      </c>
      <c r="B144" s="157" t="s">
        <v>165</v>
      </c>
      <c r="C144" s="163">
        <f t="shared" si="98"/>
        <v>0</v>
      </c>
      <c r="D144" s="214">
        <f>SUM(D145:D150)</f>
        <v>0</v>
      </c>
      <c r="E144" s="456">
        <f t="shared" ref="E144:F144" si="177">SUM(E145:E150)</f>
        <v>0</v>
      </c>
      <c r="F144" s="507">
        <f t="shared" si="177"/>
        <v>0</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hidden="1" x14ac:dyDescent="0.25">
      <c r="A145" s="47">
        <v>2351</v>
      </c>
      <c r="B145" s="87" t="s">
        <v>166</v>
      </c>
      <c r="C145" s="88">
        <f t="shared" si="98"/>
        <v>0</v>
      </c>
      <c r="D145" s="219">
        <v>0</v>
      </c>
      <c r="E145" s="457"/>
      <c r="F145" s="508">
        <f t="shared" ref="F145:F150" si="181">D145+E145</f>
        <v>0</v>
      </c>
      <c r="G145" s="219"/>
      <c r="H145" s="93"/>
      <c r="I145" s="220">
        <f t="shared" ref="I145:I150" si="182">G145+H145</f>
        <v>0</v>
      </c>
      <c r="J145" s="93"/>
      <c r="K145" s="94"/>
      <c r="L145" s="220">
        <f t="shared" ref="L145:L150" si="183">J145+K145</f>
        <v>0</v>
      </c>
      <c r="M145" s="221"/>
      <c r="N145" s="94"/>
      <c r="O145" s="220">
        <f t="shared" ref="O145:O150" si="184">M145+N145</f>
        <v>0</v>
      </c>
      <c r="P145" s="222"/>
    </row>
    <row r="146" spans="1:16" hidden="1" x14ac:dyDescent="0.25">
      <c r="A146" s="119">
        <v>2352</v>
      </c>
      <c r="B146" s="98" t="s">
        <v>167</v>
      </c>
      <c r="C146" s="99">
        <f t="shared" si="98"/>
        <v>0</v>
      </c>
      <c r="D146" s="237">
        <v>0</v>
      </c>
      <c r="E146" s="458"/>
      <c r="F146" s="509">
        <f t="shared" si="181"/>
        <v>0</v>
      </c>
      <c r="G146" s="237"/>
      <c r="H146" s="104"/>
      <c r="I146" s="235">
        <f t="shared" si="182"/>
        <v>0</v>
      </c>
      <c r="J146" s="104"/>
      <c r="K146" s="105"/>
      <c r="L146" s="235">
        <f t="shared" si="183"/>
        <v>0</v>
      </c>
      <c r="M146" s="238"/>
      <c r="N146" s="105"/>
      <c r="O146" s="235">
        <f t="shared" si="184"/>
        <v>0</v>
      </c>
      <c r="P146" s="236"/>
    </row>
    <row r="147" spans="1:16" ht="24" hidden="1" x14ac:dyDescent="0.25">
      <c r="A147" s="119">
        <v>2353</v>
      </c>
      <c r="B147" s="98" t="s">
        <v>168</v>
      </c>
      <c r="C147" s="99">
        <f t="shared" si="98"/>
        <v>0</v>
      </c>
      <c r="D147" s="237">
        <v>0</v>
      </c>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v>0</v>
      </c>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v>0</v>
      </c>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v>0</v>
      </c>
      <c r="E150" s="458"/>
      <c r="F150" s="509">
        <f t="shared" si="181"/>
        <v>0</v>
      </c>
      <c r="G150" s="237"/>
      <c r="H150" s="104"/>
      <c r="I150" s="235">
        <f t="shared" si="182"/>
        <v>0</v>
      </c>
      <c r="J150" s="104"/>
      <c r="K150" s="105"/>
      <c r="L150" s="235">
        <f t="shared" si="183"/>
        <v>0</v>
      </c>
      <c r="M150" s="238"/>
      <c r="N150" s="105"/>
      <c r="O150" s="235">
        <f t="shared" si="184"/>
        <v>0</v>
      </c>
      <c r="P150" s="236"/>
    </row>
    <row r="151" spans="1:16" ht="24.75" hidden="1" customHeight="1" x14ac:dyDescent="0.25">
      <c r="A151" s="231">
        <v>2360</v>
      </c>
      <c r="B151" s="98" t="s">
        <v>172</v>
      </c>
      <c r="C151" s="99">
        <f t="shared" si="185"/>
        <v>0</v>
      </c>
      <c r="D151" s="232">
        <f>SUM(D152:D158)</f>
        <v>0</v>
      </c>
      <c r="E151" s="459">
        <f t="shared" ref="E151:F151" si="186">SUM(E152:E158)</f>
        <v>0</v>
      </c>
      <c r="F151" s="509">
        <f t="shared" si="186"/>
        <v>0</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v>0</v>
      </c>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v>0</v>
      </c>
      <c r="E153" s="458"/>
      <c r="F153" s="509">
        <f t="shared" si="190"/>
        <v>0</v>
      </c>
      <c r="G153" s="237"/>
      <c r="H153" s="104"/>
      <c r="I153" s="235">
        <f t="shared" si="191"/>
        <v>0</v>
      </c>
      <c r="J153" s="104"/>
      <c r="K153" s="105"/>
      <c r="L153" s="235">
        <f t="shared" si="192"/>
        <v>0</v>
      </c>
      <c r="M153" s="238"/>
      <c r="N153" s="105"/>
      <c r="O153" s="235">
        <f t="shared" si="193"/>
        <v>0</v>
      </c>
      <c r="P153" s="236"/>
    </row>
    <row r="154" spans="1:16" hidden="1" x14ac:dyDescent="0.25">
      <c r="A154" s="97">
        <v>2363</v>
      </c>
      <c r="B154" s="98" t="s">
        <v>175</v>
      </c>
      <c r="C154" s="99">
        <f t="shared" si="185"/>
        <v>0</v>
      </c>
      <c r="D154" s="237">
        <v>0</v>
      </c>
      <c r="E154" s="458"/>
      <c r="F154" s="509">
        <f t="shared" si="190"/>
        <v>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v>0</v>
      </c>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v>0</v>
      </c>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v>0</v>
      </c>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v>0</v>
      </c>
      <c r="E158" s="458"/>
      <c r="F158" s="509">
        <f t="shared" si="190"/>
        <v>0</v>
      </c>
      <c r="G158" s="237"/>
      <c r="H158" s="104"/>
      <c r="I158" s="235">
        <f t="shared" si="191"/>
        <v>0</v>
      </c>
      <c r="J158" s="104"/>
      <c r="K158" s="105"/>
      <c r="L158" s="235">
        <f t="shared" si="192"/>
        <v>0</v>
      </c>
      <c r="M158" s="238"/>
      <c r="N158" s="105"/>
      <c r="O158" s="235">
        <f t="shared" si="193"/>
        <v>0</v>
      </c>
      <c r="P158" s="236"/>
    </row>
    <row r="159" spans="1:16" hidden="1" x14ac:dyDescent="0.25">
      <c r="A159" s="213">
        <v>2370</v>
      </c>
      <c r="B159" s="157" t="s">
        <v>180</v>
      </c>
      <c r="C159" s="163">
        <f t="shared" si="185"/>
        <v>0</v>
      </c>
      <c r="D159" s="239">
        <v>0</v>
      </c>
      <c r="E159" s="464"/>
      <c r="F159" s="507">
        <f t="shared" si="190"/>
        <v>0</v>
      </c>
      <c r="G159" s="239"/>
      <c r="H159" s="241"/>
      <c r="I159" s="217">
        <f t="shared" si="191"/>
        <v>0</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v>0</v>
      </c>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v>0</v>
      </c>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v>0</v>
      </c>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v>0</v>
      </c>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v>0</v>
      </c>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v>0</v>
      </c>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v>0</v>
      </c>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v>0</v>
      </c>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v>0</v>
      </c>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v>0</v>
      </c>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v>0</v>
      </c>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v>0</v>
      </c>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v>0</v>
      </c>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v>0</v>
      </c>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v>0</v>
      </c>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v>0</v>
      </c>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v>0</v>
      </c>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v>0</v>
      </c>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v>0</v>
      </c>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v>0</v>
      </c>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v>0</v>
      </c>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v>0</v>
      </c>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283163</v>
      </c>
      <c r="D194" s="194">
        <f>SUM(D195,D230,D269)</f>
        <v>283163</v>
      </c>
      <c r="E194" s="453">
        <f t="shared" ref="E194:F194" si="251">SUM(E195,E230,E269)</f>
        <v>0</v>
      </c>
      <c r="F194" s="504">
        <f t="shared" si="251"/>
        <v>283163</v>
      </c>
      <c r="G194" s="194">
        <f>SUM(G195,G230,G269)</f>
        <v>0</v>
      </c>
      <c r="H194" s="196">
        <f t="shared" ref="H194:I194" si="252">SUM(H195,H230,H269)</f>
        <v>0</v>
      </c>
      <c r="I194" s="197">
        <f t="shared" si="252"/>
        <v>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283163</v>
      </c>
      <c r="D195" s="201">
        <f>D196+D204</f>
        <v>283163</v>
      </c>
      <c r="E195" s="454">
        <f t="shared" ref="E195:F195" si="255">E196+E204</f>
        <v>0</v>
      </c>
      <c r="F195" s="505">
        <f t="shared" si="255"/>
        <v>283163</v>
      </c>
      <c r="G195" s="201">
        <f>G196+G204</f>
        <v>0</v>
      </c>
      <c r="H195" s="203">
        <f t="shared" ref="H195:I195" si="256">H196+H204</f>
        <v>0</v>
      </c>
      <c r="I195" s="204">
        <f t="shared" si="256"/>
        <v>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v>0</v>
      </c>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v>0</v>
      </c>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v>0</v>
      </c>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v>0</v>
      </c>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v>0</v>
      </c>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v>0</v>
      </c>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283163</v>
      </c>
      <c r="D204" s="207">
        <f>D205+D215+D216+D225+D226+D227+D229</f>
        <v>283163</v>
      </c>
      <c r="E204" s="455">
        <f t="shared" ref="E204:F204" si="271">E205+E215+E216+E225+E226+E227+E229</f>
        <v>0</v>
      </c>
      <c r="F204" s="506">
        <f t="shared" si="271"/>
        <v>283163</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v>0</v>
      </c>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v>0</v>
      </c>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v>0</v>
      </c>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v>0</v>
      </c>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v>0</v>
      </c>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v>0</v>
      </c>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v>0</v>
      </c>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v>0</v>
      </c>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v>0</v>
      </c>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v>0</v>
      </c>
      <c r="E215" s="458"/>
      <c r="F215" s="509">
        <f t="shared" si="279"/>
        <v>0</v>
      </c>
      <c r="G215" s="237"/>
      <c r="H215" s="104"/>
      <c r="I215" s="235">
        <f t="shared" si="280"/>
        <v>0</v>
      </c>
      <c r="J215" s="104"/>
      <c r="K215" s="105"/>
      <c r="L215" s="235">
        <f t="shared" si="281"/>
        <v>0</v>
      </c>
      <c r="M215" s="238"/>
      <c r="N215" s="105"/>
      <c r="O215" s="235">
        <f t="shared" si="282"/>
        <v>0</v>
      </c>
      <c r="P215" s="236"/>
    </row>
    <row r="216" spans="1:16" hidden="1" x14ac:dyDescent="0.25">
      <c r="A216" s="231">
        <v>5230</v>
      </c>
      <c r="B216" s="98" t="s">
        <v>237</v>
      </c>
      <c r="C216" s="99">
        <f t="shared" si="283"/>
        <v>0</v>
      </c>
      <c r="D216" s="232">
        <f>SUM(D217:D224)</f>
        <v>0</v>
      </c>
      <c r="E216" s="459">
        <f t="shared" ref="E216:F216" si="284">SUM(E217:E224)</f>
        <v>0</v>
      </c>
      <c r="F216" s="509">
        <f t="shared" si="284"/>
        <v>0</v>
      </c>
      <c r="G216" s="232">
        <f>SUM(G217:G224)</f>
        <v>0</v>
      </c>
      <c r="H216" s="234">
        <f t="shared" ref="H216:I216" si="285">SUM(H217:H224)</f>
        <v>0</v>
      </c>
      <c r="I216" s="235">
        <f t="shared" si="285"/>
        <v>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v>0</v>
      </c>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hidden="1" x14ac:dyDescent="0.25">
      <c r="A218" s="119">
        <v>5232</v>
      </c>
      <c r="B218" s="98" t="s">
        <v>239</v>
      </c>
      <c r="C218" s="99">
        <f t="shared" si="283"/>
        <v>0</v>
      </c>
      <c r="D218" s="237">
        <v>0</v>
      </c>
      <c r="E218" s="458"/>
      <c r="F218" s="509">
        <f t="shared" si="288"/>
        <v>0</v>
      </c>
      <c r="G218" s="237"/>
      <c r="H218" s="104"/>
      <c r="I218" s="235">
        <f t="shared" si="289"/>
        <v>0</v>
      </c>
      <c r="J218" s="104"/>
      <c r="K218" s="105"/>
      <c r="L218" s="235">
        <f t="shared" si="290"/>
        <v>0</v>
      </c>
      <c r="M218" s="238"/>
      <c r="N218" s="105"/>
      <c r="O218" s="235">
        <f t="shared" si="291"/>
        <v>0</v>
      </c>
      <c r="P218" s="236"/>
    </row>
    <row r="219" spans="1:16" hidden="1" x14ac:dyDescent="0.25">
      <c r="A219" s="119">
        <v>5233</v>
      </c>
      <c r="B219" s="98" t="s">
        <v>240</v>
      </c>
      <c r="C219" s="99">
        <f t="shared" si="283"/>
        <v>0</v>
      </c>
      <c r="D219" s="237">
        <v>0</v>
      </c>
      <c r="E219" s="458"/>
      <c r="F219" s="509">
        <f t="shared" si="288"/>
        <v>0</v>
      </c>
      <c r="G219" s="237"/>
      <c r="H219" s="104"/>
      <c r="I219" s="235">
        <f t="shared" si="289"/>
        <v>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v>0</v>
      </c>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v>0</v>
      </c>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v>0</v>
      </c>
      <c r="E222" s="458"/>
      <c r="F222" s="509">
        <f t="shared" si="288"/>
        <v>0</v>
      </c>
      <c r="G222" s="237"/>
      <c r="H222" s="104"/>
      <c r="I222" s="235">
        <f t="shared" si="289"/>
        <v>0</v>
      </c>
      <c r="J222" s="104"/>
      <c r="K222" s="105"/>
      <c r="L222" s="235">
        <f t="shared" si="290"/>
        <v>0</v>
      </c>
      <c r="M222" s="238"/>
      <c r="N222" s="105"/>
      <c r="O222" s="235">
        <f t="shared" si="291"/>
        <v>0</v>
      </c>
      <c r="P222" s="236"/>
    </row>
    <row r="223" spans="1:16" ht="24" hidden="1" x14ac:dyDescent="0.25">
      <c r="A223" s="119">
        <v>5238</v>
      </c>
      <c r="B223" s="98" t="s">
        <v>244</v>
      </c>
      <c r="C223" s="99">
        <f t="shared" si="283"/>
        <v>0</v>
      </c>
      <c r="D223" s="237">
        <v>0</v>
      </c>
      <c r="E223" s="458"/>
      <c r="F223" s="509">
        <f t="shared" si="288"/>
        <v>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v>0</v>
      </c>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v>0</v>
      </c>
      <c r="E225" s="458"/>
      <c r="F225" s="509">
        <f t="shared" si="288"/>
        <v>0</v>
      </c>
      <c r="G225" s="237"/>
      <c r="H225" s="104"/>
      <c r="I225" s="235">
        <f t="shared" si="289"/>
        <v>0</v>
      </c>
      <c r="J225" s="104"/>
      <c r="K225" s="105"/>
      <c r="L225" s="235">
        <f t="shared" si="290"/>
        <v>0</v>
      </c>
      <c r="M225" s="238"/>
      <c r="N225" s="105"/>
      <c r="O225" s="235">
        <f t="shared" si="291"/>
        <v>0</v>
      </c>
      <c r="P225" s="236"/>
    </row>
    <row r="226" spans="1:16" x14ac:dyDescent="0.25">
      <c r="A226" s="231">
        <v>5250</v>
      </c>
      <c r="B226" s="98" t="s">
        <v>247</v>
      </c>
      <c r="C226" s="99">
        <f t="shared" si="283"/>
        <v>283163</v>
      </c>
      <c r="D226" s="237">
        <v>283163</v>
      </c>
      <c r="E226" s="458"/>
      <c r="F226" s="509">
        <f t="shared" si="288"/>
        <v>283163</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v>0</v>
      </c>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v>0</v>
      </c>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v>0</v>
      </c>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v>0</v>
      </c>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v>0</v>
      </c>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v>0</v>
      </c>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v>0</v>
      </c>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v>0</v>
      </c>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v>0</v>
      </c>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v>0</v>
      </c>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v>0</v>
      </c>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v>0</v>
      </c>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v>0</v>
      </c>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v>0</v>
      </c>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v>0</v>
      </c>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v>0</v>
      </c>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v>0</v>
      </c>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v>0</v>
      </c>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v>0</v>
      </c>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v>0</v>
      </c>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v>0</v>
      </c>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v>0</v>
      </c>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v>0</v>
      </c>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v>0</v>
      </c>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v>0</v>
      </c>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v>0</v>
      </c>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v>0</v>
      </c>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v>0</v>
      </c>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v>0</v>
      </c>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v>0</v>
      </c>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v>0</v>
      </c>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v>0</v>
      </c>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v>0</v>
      </c>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v>0</v>
      </c>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v>0</v>
      </c>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v>0</v>
      </c>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v>0</v>
      </c>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v>0</v>
      </c>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v>0</v>
      </c>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v>0</v>
      </c>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v>0</v>
      </c>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294975</v>
      </c>
      <c r="D286" s="313">
        <f t="shared" ref="D286:O286" si="382">SUM(D283,D269,D230,D195,D187,D173,D75,D53)</f>
        <v>294766</v>
      </c>
      <c r="E286" s="471">
        <f t="shared" si="382"/>
        <v>209</v>
      </c>
      <c r="F286" s="517">
        <f t="shared" si="382"/>
        <v>294975</v>
      </c>
      <c r="G286" s="313">
        <f t="shared" si="382"/>
        <v>0</v>
      </c>
      <c r="H286" s="315">
        <f t="shared" si="382"/>
        <v>0</v>
      </c>
      <c r="I286" s="316">
        <f t="shared" si="382"/>
        <v>0</v>
      </c>
      <c r="J286" s="315">
        <f t="shared" si="382"/>
        <v>0</v>
      </c>
      <c r="K286" s="314">
        <f t="shared" si="382"/>
        <v>0</v>
      </c>
      <c r="L286" s="316">
        <f t="shared" si="382"/>
        <v>0</v>
      </c>
      <c r="M286" s="312">
        <f t="shared" si="382"/>
        <v>0</v>
      </c>
      <c r="N286" s="314">
        <f t="shared" si="382"/>
        <v>0</v>
      </c>
      <c r="O286" s="316">
        <f t="shared" si="382"/>
        <v>0</v>
      </c>
      <c r="P286" s="317"/>
    </row>
    <row r="287" spans="1:16" s="27" customFormat="1" ht="13.5" hidden="1" thickTop="1" thickBot="1" x14ac:dyDescent="0.3">
      <c r="A287" s="1253" t="s">
        <v>310</v>
      </c>
      <c r="B287" s="1254"/>
      <c r="C287" s="318">
        <f t="shared" si="368"/>
        <v>0</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0</v>
      </c>
      <c r="K287" s="320">
        <f t="shared" ref="K287:L287" si="385">(K26+K43)-K51</f>
        <v>0</v>
      </c>
      <c r="L287" s="322">
        <f t="shared" si="385"/>
        <v>0</v>
      </c>
      <c r="M287" s="318">
        <f>M45-M51</f>
        <v>0</v>
      </c>
      <c r="N287" s="320">
        <f t="shared" ref="N287:O287" si="386">N45-N51</f>
        <v>0</v>
      </c>
      <c r="O287" s="322">
        <f t="shared" si="386"/>
        <v>0</v>
      </c>
      <c r="P287" s="323"/>
    </row>
    <row r="288" spans="1:16" s="27" customFormat="1" ht="12.75" hidden="1" thickTop="1" x14ac:dyDescent="0.25">
      <c r="A288" s="1255" t="s">
        <v>311</v>
      </c>
      <c r="B288" s="1256"/>
      <c r="C288" s="324">
        <f t="shared" si="368"/>
        <v>0</v>
      </c>
      <c r="D288" s="325">
        <f t="shared" ref="D288:O288" si="387">SUM(D289,D290)-D297+D298</f>
        <v>0</v>
      </c>
      <c r="E288" s="473">
        <f t="shared" si="387"/>
        <v>0</v>
      </c>
      <c r="F288" s="519">
        <f t="shared" si="387"/>
        <v>0</v>
      </c>
      <c r="G288" s="325">
        <f t="shared" si="387"/>
        <v>0</v>
      </c>
      <c r="H288" s="327">
        <f t="shared" si="387"/>
        <v>0</v>
      </c>
      <c r="I288" s="328">
        <f t="shared" si="387"/>
        <v>0</v>
      </c>
      <c r="J288" s="327">
        <f t="shared" si="387"/>
        <v>0</v>
      </c>
      <c r="K288" s="326">
        <f t="shared" si="387"/>
        <v>0</v>
      </c>
      <c r="L288" s="328">
        <f t="shared" si="387"/>
        <v>0</v>
      </c>
      <c r="M288" s="324">
        <f t="shared" si="387"/>
        <v>0</v>
      </c>
      <c r="N288" s="326">
        <f t="shared" si="387"/>
        <v>0</v>
      </c>
      <c r="O288" s="328">
        <f t="shared" si="387"/>
        <v>0</v>
      </c>
      <c r="P288" s="329"/>
    </row>
    <row r="289" spans="1:16" s="27" customFormat="1" ht="13.5" hidden="1" thickTop="1" thickBot="1" x14ac:dyDescent="0.3">
      <c r="A289" s="177" t="s">
        <v>312</v>
      </c>
      <c r="B289" s="177" t="s">
        <v>313</v>
      </c>
      <c r="C289" s="178">
        <f t="shared" si="368"/>
        <v>0</v>
      </c>
      <c r="D289" s="179">
        <f t="shared" ref="D289:O289" si="388">D21-D283</f>
        <v>0</v>
      </c>
      <c r="E289" s="451">
        <f t="shared" si="388"/>
        <v>0</v>
      </c>
      <c r="F289" s="502">
        <f t="shared" si="388"/>
        <v>0</v>
      </c>
      <c r="G289" s="179">
        <f t="shared" si="388"/>
        <v>0</v>
      </c>
      <c r="H289" s="181">
        <f t="shared" si="388"/>
        <v>0</v>
      </c>
      <c r="I289" s="182">
        <f t="shared" si="388"/>
        <v>0</v>
      </c>
      <c r="J289" s="181">
        <f t="shared" si="388"/>
        <v>0</v>
      </c>
      <c r="K289" s="180">
        <f t="shared" si="388"/>
        <v>0</v>
      </c>
      <c r="L289" s="182">
        <f t="shared" si="388"/>
        <v>0</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sheetData>
  <sheetProtection algorithmName="SHA-512" hashValue="6XM6LFBlpRgdxigr1y5xftlc+OkFDtGHC3vMx8IR+IWrZXadPy3INcog8plTm+u6Taw8Fm1lBh1fVSBNw0UWJw==" saltValue="TgNsnLzMm2Cm6siNmwyCaw==" spinCount="100000" sheet="1" objects="1" scenarios="1" formatCells="0" formatColumns="0" formatRows="0"/>
  <autoFilter ref="A18:P298">
    <filterColumn colId="2">
      <filters blank="1">
        <filter val="11 512"/>
        <filter val="11 812"/>
        <filter val="283 163"/>
        <filter val="294 975"/>
        <filter val="3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Roman,Regular"&amp;9 131.pielikums Jūrmalas pilsētas domes
2019.gada 21.februāra saistošajiem noteikumiem Nr.8
(protokols Nr.2, 34.punkts)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view="pageLayout" zoomScaleNormal="100" workbookViewId="0">
      <selection activeCell="T10" sqref="S9:T10"/>
    </sheetView>
  </sheetViews>
  <sheetFormatPr defaultRowHeight="12" outlineLevelCol="1" x14ac:dyDescent="0.25"/>
  <cols>
    <col min="1" max="1" width="8"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0" width="7.7109375" style="340" hidden="1" customWidth="1" outlineLevel="1"/>
    <col min="11" max="11" width="6.7109375" style="340" hidden="1" customWidth="1" outlineLevel="1"/>
    <col min="12" max="12" width="7.7109375" style="340" customWidth="1" collapsed="1"/>
    <col min="13" max="13" width="6.42578125" style="340" hidden="1" customWidth="1" outlineLevel="1"/>
    <col min="14" max="14" width="6.42578125" style="4" hidden="1" customWidth="1" outlineLevel="1"/>
    <col min="15" max="15" width="6.42578125" style="4" customWidth="1" collapsed="1"/>
    <col min="16" max="16" width="28.57031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404</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405</v>
      </c>
      <c r="D3" s="1296"/>
      <c r="E3" s="1296"/>
      <c r="F3" s="1296"/>
      <c r="G3" s="1296"/>
      <c r="H3" s="1296"/>
      <c r="I3" s="1296"/>
      <c r="J3" s="1296"/>
      <c r="K3" s="1296"/>
      <c r="L3" s="1296"/>
      <c r="M3" s="1296"/>
      <c r="N3" s="1296"/>
      <c r="O3" s="1296"/>
      <c r="P3" s="1297"/>
      <c r="Q3" s="525"/>
    </row>
    <row r="4" spans="1:17" ht="12.75" customHeight="1" x14ac:dyDescent="0.25">
      <c r="A4" s="5" t="s">
        <v>4</v>
      </c>
      <c r="B4" s="6"/>
      <c r="C4" s="1296" t="s">
        <v>406</v>
      </c>
      <c r="D4" s="1296"/>
      <c r="E4" s="1296"/>
      <c r="F4" s="1296"/>
      <c r="G4" s="1296"/>
      <c r="H4" s="1296"/>
      <c r="I4" s="1296"/>
      <c r="J4" s="1296"/>
      <c r="K4" s="1296"/>
      <c r="L4" s="1296"/>
      <c r="M4" s="1296"/>
      <c r="N4" s="1296"/>
      <c r="O4" s="1296"/>
      <c r="P4" s="1297"/>
      <c r="Q4" s="525"/>
    </row>
    <row r="5" spans="1:17" ht="12.75" customHeight="1" x14ac:dyDescent="0.25">
      <c r="A5" s="7" t="s">
        <v>6</v>
      </c>
      <c r="B5" s="8"/>
      <c r="C5" s="1291" t="s">
        <v>407</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4" customHeight="1" x14ac:dyDescent="0.25">
      <c r="A7" s="7" t="s">
        <v>10</v>
      </c>
      <c r="B7" s="8"/>
      <c r="C7" s="1296" t="s">
        <v>408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409</v>
      </c>
      <c r="D9" s="1291"/>
      <c r="E9" s="1291"/>
      <c r="F9" s="1291"/>
      <c r="G9" s="1291"/>
      <c r="H9" s="1291"/>
      <c r="I9" s="1291"/>
      <c r="J9" s="1291"/>
      <c r="K9" s="1291"/>
      <c r="L9" s="1291"/>
      <c r="M9" s="1291"/>
      <c r="N9" s="1291"/>
      <c r="O9" s="1291"/>
      <c r="P9" s="1292"/>
      <c r="Q9" s="525"/>
    </row>
    <row r="10" spans="1:17" ht="12.75" customHeight="1" x14ac:dyDescent="0.25">
      <c r="A10" s="7"/>
      <c r="B10" s="8" t="s">
        <v>15</v>
      </c>
      <c r="C10" s="1291" t="s">
        <v>410</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411</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1523270</v>
      </c>
      <c r="D20" s="33">
        <f>SUM(D21,D24,D25,D41,D43)</f>
        <v>667871</v>
      </c>
      <c r="E20" s="432">
        <f>SUM(E21,E24,E25,E41,E43)</f>
        <v>0</v>
      </c>
      <c r="F20" s="483">
        <f>SUM(F21,F24,F25,F41,F43)</f>
        <v>667871</v>
      </c>
      <c r="G20" s="33">
        <f>SUM(G21,G24,G43)</f>
        <v>826986</v>
      </c>
      <c r="H20" s="35">
        <f>SUM(H21,H24,H43)</f>
        <v>0</v>
      </c>
      <c r="I20" s="36">
        <f>SUM(I21,I24,I43)</f>
        <v>826986</v>
      </c>
      <c r="J20" s="35">
        <f>SUM(J21,J26,J43)</f>
        <v>28413</v>
      </c>
      <c r="K20" s="34">
        <f>SUM(K21,K26,K43)</f>
        <v>0</v>
      </c>
      <c r="L20" s="36">
        <f>SUM(L21,L26,L43)</f>
        <v>28413</v>
      </c>
      <c r="M20" s="32">
        <f>SUM(M21,M45)</f>
        <v>0</v>
      </c>
      <c r="N20" s="34">
        <f>SUM(N21,N45)</f>
        <v>0</v>
      </c>
      <c r="O20" s="36">
        <f>SUM(O21,O45)</f>
        <v>0</v>
      </c>
      <c r="P20" s="37"/>
    </row>
    <row r="21" spans="1:16" ht="12.75" thickTop="1" x14ac:dyDescent="0.25">
      <c r="A21" s="38"/>
      <c r="B21" s="39" t="s">
        <v>41</v>
      </c>
      <c r="C21" s="40">
        <f t="shared" ref="C21:C84" si="0">F21+I21+L21+O21</f>
        <v>8270</v>
      </c>
      <c r="D21" s="41">
        <f t="shared" ref="D21:O21" si="1">SUM(D22:D23)</f>
        <v>0</v>
      </c>
      <c r="E21" s="433">
        <f t="shared" si="1"/>
        <v>0</v>
      </c>
      <c r="F21" s="484">
        <f t="shared" si="1"/>
        <v>0</v>
      </c>
      <c r="G21" s="41">
        <f t="shared" si="1"/>
        <v>0</v>
      </c>
      <c r="H21" s="43">
        <f t="shared" si="1"/>
        <v>0</v>
      </c>
      <c r="I21" s="44">
        <f t="shared" si="1"/>
        <v>0</v>
      </c>
      <c r="J21" s="43">
        <f t="shared" si="1"/>
        <v>8270</v>
      </c>
      <c r="K21" s="42">
        <f t="shared" si="1"/>
        <v>0</v>
      </c>
      <c r="L21" s="44">
        <f t="shared" si="1"/>
        <v>8270</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x14ac:dyDescent="0.25">
      <c r="A23" s="97"/>
      <c r="B23" s="119" t="s">
        <v>43</v>
      </c>
      <c r="C23" s="369">
        <f t="shared" si="0"/>
        <v>8270</v>
      </c>
      <c r="D23" s="370"/>
      <c r="E23" s="482"/>
      <c r="F23" s="509">
        <f>D23+E23</f>
        <v>0</v>
      </c>
      <c r="G23" s="370"/>
      <c r="H23" s="372"/>
      <c r="I23" s="166">
        <f>G23+H23</f>
        <v>0</v>
      </c>
      <c r="J23" s="372">
        <v>8270</v>
      </c>
      <c r="K23" s="371"/>
      <c r="L23" s="166">
        <f>J23+K23</f>
        <v>8270</v>
      </c>
      <c r="M23" s="373"/>
      <c r="N23" s="371"/>
      <c r="O23" s="166">
        <f>M23+N23</f>
        <v>0</v>
      </c>
      <c r="P23" s="638"/>
    </row>
    <row r="24" spans="1:16" s="27" customFormat="1" ht="24.75" thickBot="1" x14ac:dyDescent="0.3">
      <c r="A24" s="64">
        <v>19300</v>
      </c>
      <c r="B24" s="64" t="s">
        <v>44</v>
      </c>
      <c r="C24" s="65">
        <f>F24+I24</f>
        <v>1494857</v>
      </c>
      <c r="D24" s="66">
        <v>667871</v>
      </c>
      <c r="E24" s="475"/>
      <c r="F24" s="520">
        <f>D24+E24</f>
        <v>667871</v>
      </c>
      <c r="G24" s="66">
        <f>839069-12083</f>
        <v>826986</v>
      </c>
      <c r="H24" s="67"/>
      <c r="I24" s="68">
        <f>G24+H24</f>
        <v>826986</v>
      </c>
      <c r="J24" s="69" t="s">
        <v>45</v>
      </c>
      <c r="K24" s="70" t="s">
        <v>45</v>
      </c>
      <c r="L24" s="72" t="s">
        <v>45</v>
      </c>
      <c r="M24" s="71" t="s">
        <v>45</v>
      </c>
      <c r="N24" s="70" t="s">
        <v>45</v>
      </c>
      <c r="O24" s="72" t="s">
        <v>45</v>
      </c>
      <c r="P24" s="24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20083</v>
      </c>
      <c r="D26" s="78" t="s">
        <v>45</v>
      </c>
      <c r="E26" s="438" t="s">
        <v>45</v>
      </c>
      <c r="F26" s="489" t="s">
        <v>45</v>
      </c>
      <c r="G26" s="78" t="s">
        <v>45</v>
      </c>
      <c r="H26" s="79" t="s">
        <v>45</v>
      </c>
      <c r="I26" s="80" t="s">
        <v>45</v>
      </c>
      <c r="J26" s="84">
        <f>SUM(J27,J31,J33,J36)</f>
        <v>20083</v>
      </c>
      <c r="K26" s="85">
        <f>SUM(K27,K31,K33,K36)</f>
        <v>0</v>
      </c>
      <c r="L26" s="208">
        <f>SUM(L27,L31,L33,L36)</f>
        <v>20083</v>
      </c>
      <c r="M26" s="82" t="s">
        <v>45</v>
      </c>
      <c r="N26" s="81" t="s">
        <v>45</v>
      </c>
      <c r="O26" s="80" t="s">
        <v>45</v>
      </c>
      <c r="P26" s="83"/>
    </row>
    <row r="27" spans="1:16" s="27" customFormat="1" ht="24" hidden="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x14ac:dyDescent="0.25">
      <c r="A33" s="86">
        <v>21380</v>
      </c>
      <c r="B33" s="75" t="s">
        <v>54</v>
      </c>
      <c r="C33" s="76">
        <f t="shared" si="2"/>
        <v>13458</v>
      </c>
      <c r="D33" s="78" t="s">
        <v>45</v>
      </c>
      <c r="E33" s="438" t="s">
        <v>45</v>
      </c>
      <c r="F33" s="489" t="s">
        <v>45</v>
      </c>
      <c r="G33" s="78" t="s">
        <v>45</v>
      </c>
      <c r="H33" s="79" t="s">
        <v>45</v>
      </c>
      <c r="I33" s="80" t="s">
        <v>45</v>
      </c>
      <c r="J33" s="84">
        <f>SUM(J34:J35)</f>
        <v>13458</v>
      </c>
      <c r="K33" s="85">
        <f>SUM(K34:K35)</f>
        <v>0</v>
      </c>
      <c r="L33" s="208">
        <f>SUM(L34:L35)</f>
        <v>13458</v>
      </c>
      <c r="M33" s="82" t="s">
        <v>45</v>
      </c>
      <c r="N33" s="81" t="s">
        <v>45</v>
      </c>
      <c r="O33" s="80" t="s">
        <v>45</v>
      </c>
      <c r="P33" s="83"/>
    </row>
    <row r="34" spans="1:16" x14ac:dyDescent="0.25">
      <c r="A34" s="47">
        <v>21381</v>
      </c>
      <c r="B34" s="87" t="s">
        <v>55</v>
      </c>
      <c r="C34" s="88">
        <f t="shared" si="2"/>
        <v>13458</v>
      </c>
      <c r="D34" s="89" t="s">
        <v>45</v>
      </c>
      <c r="E34" s="439" t="s">
        <v>45</v>
      </c>
      <c r="F34" s="490" t="s">
        <v>45</v>
      </c>
      <c r="G34" s="89" t="s">
        <v>45</v>
      </c>
      <c r="H34" s="91" t="s">
        <v>45</v>
      </c>
      <c r="I34" s="92" t="s">
        <v>45</v>
      </c>
      <c r="J34" s="93">
        <v>13458</v>
      </c>
      <c r="K34" s="94"/>
      <c r="L34" s="52">
        <f>J34+K34</f>
        <v>13458</v>
      </c>
      <c r="M34" s="95" t="s">
        <v>45</v>
      </c>
      <c r="N34" s="90" t="s">
        <v>45</v>
      </c>
      <c r="O34" s="92" t="s">
        <v>45</v>
      </c>
      <c r="P34" s="818"/>
    </row>
    <row r="35" spans="1:16" ht="24" hidden="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2"/>
        <v>6625</v>
      </c>
      <c r="D36" s="78" t="s">
        <v>45</v>
      </c>
      <c r="E36" s="438" t="s">
        <v>45</v>
      </c>
      <c r="F36" s="489" t="s">
        <v>45</v>
      </c>
      <c r="G36" s="78" t="s">
        <v>45</v>
      </c>
      <c r="H36" s="79" t="s">
        <v>45</v>
      </c>
      <c r="I36" s="80" t="s">
        <v>45</v>
      </c>
      <c r="J36" s="84">
        <f>SUM(J37:J40)</f>
        <v>6625</v>
      </c>
      <c r="K36" s="85">
        <f>SUM(K37:K40)</f>
        <v>0</v>
      </c>
      <c r="L36" s="208">
        <f>SUM(L37:L40)</f>
        <v>6625</v>
      </c>
      <c r="M36" s="82" t="s">
        <v>45</v>
      </c>
      <c r="N36" s="81" t="s">
        <v>45</v>
      </c>
      <c r="O36" s="80" t="s">
        <v>45</v>
      </c>
      <c r="P36" s="83"/>
    </row>
    <row r="37" spans="1:16"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2"/>
        <v>6625</v>
      </c>
      <c r="D40" s="123" t="s">
        <v>45</v>
      </c>
      <c r="E40" s="477" t="s">
        <v>45</v>
      </c>
      <c r="F40" s="521" t="s">
        <v>45</v>
      </c>
      <c r="G40" s="123" t="s">
        <v>45</v>
      </c>
      <c r="H40" s="125" t="s">
        <v>45</v>
      </c>
      <c r="I40" s="126" t="s">
        <v>45</v>
      </c>
      <c r="J40" s="127">
        <v>6625</v>
      </c>
      <c r="K40" s="128"/>
      <c r="L40" s="522">
        <f>J40+K40</f>
        <v>6625</v>
      </c>
      <c r="M40" s="129" t="s">
        <v>45</v>
      </c>
      <c r="N40" s="124" t="s">
        <v>45</v>
      </c>
      <c r="O40" s="126" t="s">
        <v>45</v>
      </c>
      <c r="P40" s="819"/>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x14ac:dyDescent="0.25">
      <c r="A43" s="86">
        <v>21490</v>
      </c>
      <c r="B43" s="75" t="s">
        <v>64</v>
      </c>
      <c r="C43" s="143">
        <f>F43+I43+L43</f>
        <v>60</v>
      </c>
      <c r="D43" s="144">
        <f>D44</f>
        <v>0</v>
      </c>
      <c r="E43" s="480">
        <f>E44</f>
        <v>0</v>
      </c>
      <c r="F43" s="524">
        <f>F44</f>
        <v>0</v>
      </c>
      <c r="G43" s="144">
        <f t="shared" ref="G43:L43" si="3">G44</f>
        <v>0</v>
      </c>
      <c r="H43" s="146">
        <f t="shared" si="3"/>
        <v>0</v>
      </c>
      <c r="I43" s="147">
        <f t="shared" si="3"/>
        <v>0</v>
      </c>
      <c r="J43" s="146">
        <f t="shared" si="3"/>
        <v>60</v>
      </c>
      <c r="K43" s="145">
        <f t="shared" si="3"/>
        <v>0</v>
      </c>
      <c r="L43" s="147">
        <f t="shared" si="3"/>
        <v>60</v>
      </c>
      <c r="M43" s="82" t="s">
        <v>45</v>
      </c>
      <c r="N43" s="81" t="s">
        <v>45</v>
      </c>
      <c r="O43" s="80" t="s">
        <v>45</v>
      </c>
      <c r="P43" s="83"/>
    </row>
    <row r="44" spans="1:16" s="27" customFormat="1" ht="24" x14ac:dyDescent="0.25">
      <c r="A44" s="119">
        <v>21499</v>
      </c>
      <c r="B44" s="98" t="s">
        <v>65</v>
      </c>
      <c r="C44" s="148">
        <f>F44+I44+L44</f>
        <v>60</v>
      </c>
      <c r="D44" s="149"/>
      <c r="E44" s="481"/>
      <c r="F44" s="516">
        <f>D44+E44</f>
        <v>0</v>
      </c>
      <c r="G44" s="149"/>
      <c r="H44" s="151"/>
      <c r="I44" s="152">
        <f>G44+H44</f>
        <v>0</v>
      </c>
      <c r="J44" s="151">
        <v>60</v>
      </c>
      <c r="K44" s="150"/>
      <c r="L44" s="152">
        <f>J44+K44</f>
        <v>60</v>
      </c>
      <c r="M44" s="117" t="s">
        <v>45</v>
      </c>
      <c r="N44" s="112" t="s">
        <v>45</v>
      </c>
      <c r="O44" s="114" t="s">
        <v>45</v>
      </c>
      <c r="P44" s="245"/>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1523270</v>
      </c>
      <c r="D50" s="179">
        <f t="shared" ref="D50:O50" si="4">SUM(D51,D283)</f>
        <v>667871</v>
      </c>
      <c r="E50" s="451">
        <f t="shared" si="4"/>
        <v>0</v>
      </c>
      <c r="F50" s="502">
        <f t="shared" si="4"/>
        <v>667871</v>
      </c>
      <c r="G50" s="179">
        <f t="shared" si="4"/>
        <v>826986</v>
      </c>
      <c r="H50" s="181">
        <f t="shared" si="4"/>
        <v>0</v>
      </c>
      <c r="I50" s="182">
        <f t="shared" si="4"/>
        <v>826986</v>
      </c>
      <c r="J50" s="181">
        <f t="shared" si="4"/>
        <v>28413</v>
      </c>
      <c r="K50" s="180">
        <f t="shared" si="4"/>
        <v>0</v>
      </c>
      <c r="L50" s="182">
        <f t="shared" si="4"/>
        <v>28413</v>
      </c>
      <c r="M50" s="178">
        <f t="shared" si="4"/>
        <v>0</v>
      </c>
      <c r="N50" s="180">
        <f t="shared" si="4"/>
        <v>0</v>
      </c>
      <c r="O50" s="182">
        <f t="shared" si="4"/>
        <v>0</v>
      </c>
      <c r="P50" s="183"/>
    </row>
    <row r="51" spans="1:16" s="27" customFormat="1" ht="36.75" thickTop="1" x14ac:dyDescent="0.25">
      <c r="A51" s="184"/>
      <c r="B51" s="185" t="s">
        <v>71</v>
      </c>
      <c r="C51" s="186">
        <f t="shared" si="0"/>
        <v>1523270</v>
      </c>
      <c r="D51" s="187">
        <f t="shared" ref="D51:O51" si="5">SUM(D52,D194)</f>
        <v>667871</v>
      </c>
      <c r="E51" s="452">
        <f t="shared" si="5"/>
        <v>0</v>
      </c>
      <c r="F51" s="503">
        <f t="shared" si="5"/>
        <v>667871</v>
      </c>
      <c r="G51" s="187">
        <f t="shared" si="5"/>
        <v>826986</v>
      </c>
      <c r="H51" s="189">
        <f t="shared" si="5"/>
        <v>0</v>
      </c>
      <c r="I51" s="190">
        <f t="shared" si="5"/>
        <v>826986</v>
      </c>
      <c r="J51" s="189">
        <f t="shared" si="5"/>
        <v>28413</v>
      </c>
      <c r="K51" s="188">
        <f t="shared" si="5"/>
        <v>0</v>
      </c>
      <c r="L51" s="190">
        <f t="shared" si="5"/>
        <v>28413</v>
      </c>
      <c r="M51" s="186">
        <f t="shared" si="5"/>
        <v>0</v>
      </c>
      <c r="N51" s="188">
        <f t="shared" si="5"/>
        <v>0</v>
      </c>
      <c r="O51" s="190">
        <f t="shared" si="5"/>
        <v>0</v>
      </c>
      <c r="P51" s="191"/>
    </row>
    <row r="52" spans="1:16" s="27" customFormat="1" ht="24" x14ac:dyDescent="0.25">
      <c r="A52" s="192"/>
      <c r="B52" s="20" t="s">
        <v>72</v>
      </c>
      <c r="C52" s="193">
        <f t="shared" si="0"/>
        <v>1476521</v>
      </c>
      <c r="D52" s="194">
        <f t="shared" ref="D52:O52" si="6">SUM(D53,D75,D173,D187)</f>
        <v>634216</v>
      </c>
      <c r="E52" s="453">
        <f t="shared" si="6"/>
        <v>-3594</v>
      </c>
      <c r="F52" s="504">
        <f t="shared" si="6"/>
        <v>630622</v>
      </c>
      <c r="G52" s="194">
        <f t="shared" si="6"/>
        <v>820486</v>
      </c>
      <c r="H52" s="196">
        <f t="shared" si="6"/>
        <v>0</v>
      </c>
      <c r="I52" s="197">
        <f t="shared" si="6"/>
        <v>820486</v>
      </c>
      <c r="J52" s="196">
        <f t="shared" si="6"/>
        <v>25413</v>
      </c>
      <c r="K52" s="195">
        <f t="shared" si="6"/>
        <v>0</v>
      </c>
      <c r="L52" s="197">
        <f t="shared" si="6"/>
        <v>25413</v>
      </c>
      <c r="M52" s="193">
        <f t="shared" si="6"/>
        <v>0</v>
      </c>
      <c r="N52" s="195">
        <f t="shared" si="6"/>
        <v>0</v>
      </c>
      <c r="O52" s="197">
        <f t="shared" si="6"/>
        <v>0</v>
      </c>
      <c r="P52" s="198"/>
    </row>
    <row r="53" spans="1:16" s="27" customFormat="1" x14ac:dyDescent="0.25">
      <c r="A53" s="199">
        <v>1000</v>
      </c>
      <c r="B53" s="199" t="s">
        <v>73</v>
      </c>
      <c r="C53" s="200">
        <f t="shared" si="0"/>
        <v>1295086</v>
      </c>
      <c r="D53" s="201">
        <f t="shared" ref="D53:O53" si="7">SUM(D54,D67)</f>
        <v>487028</v>
      </c>
      <c r="E53" s="454">
        <f t="shared" si="7"/>
        <v>0</v>
      </c>
      <c r="F53" s="505">
        <f t="shared" si="7"/>
        <v>487028</v>
      </c>
      <c r="G53" s="201">
        <f t="shared" si="7"/>
        <v>808058</v>
      </c>
      <c r="H53" s="203">
        <f t="shared" si="7"/>
        <v>0</v>
      </c>
      <c r="I53" s="204">
        <f t="shared" si="7"/>
        <v>808058</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973226</v>
      </c>
      <c r="D54" s="207">
        <f t="shared" ref="D54:O54" si="8">SUM(D55,D58,D66)</f>
        <v>330589</v>
      </c>
      <c r="E54" s="455">
        <f t="shared" si="8"/>
        <v>0</v>
      </c>
      <c r="F54" s="506">
        <f t="shared" si="8"/>
        <v>330589</v>
      </c>
      <c r="G54" s="207">
        <f t="shared" si="8"/>
        <v>643287</v>
      </c>
      <c r="H54" s="84">
        <f t="shared" si="8"/>
        <v>-650</v>
      </c>
      <c r="I54" s="208">
        <f t="shared" si="8"/>
        <v>642637</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895876</v>
      </c>
      <c r="D55" s="214">
        <f t="shared" ref="D55:O55" si="9">SUM(D56:D57)</f>
        <v>276102</v>
      </c>
      <c r="E55" s="456">
        <f t="shared" si="9"/>
        <v>0</v>
      </c>
      <c r="F55" s="507">
        <f t="shared" si="9"/>
        <v>276102</v>
      </c>
      <c r="G55" s="214">
        <f t="shared" si="9"/>
        <v>624474</v>
      </c>
      <c r="H55" s="216">
        <f t="shared" si="9"/>
        <v>-4700</v>
      </c>
      <c r="I55" s="217">
        <f t="shared" si="9"/>
        <v>619774</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86.25" customHeight="1" x14ac:dyDescent="0.25">
      <c r="A57" s="119">
        <v>1119</v>
      </c>
      <c r="B57" s="98" t="s">
        <v>77</v>
      </c>
      <c r="C57" s="99">
        <f t="shared" si="0"/>
        <v>895876</v>
      </c>
      <c r="D57" s="237">
        <v>276102</v>
      </c>
      <c r="E57" s="458"/>
      <c r="F57" s="509">
        <f>D57+E57</f>
        <v>276102</v>
      </c>
      <c r="G57" s="237">
        <f>630709-6235</f>
        <v>624474</v>
      </c>
      <c r="H57" s="104">
        <v>-4700</v>
      </c>
      <c r="I57" s="235">
        <f>G57+H57</f>
        <v>619774</v>
      </c>
      <c r="J57" s="104"/>
      <c r="K57" s="105"/>
      <c r="L57" s="235">
        <f>J57+K57</f>
        <v>0</v>
      </c>
      <c r="M57" s="238"/>
      <c r="N57" s="105"/>
      <c r="O57" s="235">
        <f>M57+N57</f>
        <v>0</v>
      </c>
      <c r="P57" s="245" t="s">
        <v>412</v>
      </c>
    </row>
    <row r="58" spans="1:16" x14ac:dyDescent="0.25">
      <c r="A58" s="231">
        <v>1140</v>
      </c>
      <c r="B58" s="98" t="s">
        <v>78</v>
      </c>
      <c r="C58" s="99">
        <f t="shared" si="0"/>
        <v>73075</v>
      </c>
      <c r="D58" s="232">
        <f t="shared" ref="D58:O58" si="10">SUM(D59:D65)</f>
        <v>50212</v>
      </c>
      <c r="E58" s="459">
        <f t="shared" si="10"/>
        <v>0</v>
      </c>
      <c r="F58" s="509">
        <f t="shared" si="10"/>
        <v>50212</v>
      </c>
      <c r="G58" s="232">
        <f t="shared" si="10"/>
        <v>18813</v>
      </c>
      <c r="H58" s="234">
        <f t="shared" si="10"/>
        <v>4050</v>
      </c>
      <c r="I58" s="235">
        <f t="shared" si="10"/>
        <v>22863</v>
      </c>
      <c r="J58" s="234">
        <f t="shared" si="10"/>
        <v>0</v>
      </c>
      <c r="K58" s="233">
        <f t="shared" si="10"/>
        <v>0</v>
      </c>
      <c r="L58" s="235">
        <f t="shared" si="10"/>
        <v>0</v>
      </c>
      <c r="M58" s="99">
        <f t="shared" si="10"/>
        <v>0</v>
      </c>
      <c r="N58" s="233">
        <f t="shared" si="10"/>
        <v>0</v>
      </c>
      <c r="O58" s="235">
        <f t="shared" si="10"/>
        <v>0</v>
      </c>
      <c r="P58" s="820"/>
    </row>
    <row r="59" spans="1:16" x14ac:dyDescent="0.25">
      <c r="A59" s="119">
        <v>1141</v>
      </c>
      <c r="B59" s="98" t="s">
        <v>79</v>
      </c>
      <c r="C59" s="99">
        <f t="shared" si="0"/>
        <v>8305</v>
      </c>
      <c r="D59" s="237">
        <v>8305</v>
      </c>
      <c r="E59" s="458"/>
      <c r="F59" s="509">
        <f t="shared" ref="F59:F66" si="11">D59+E59</f>
        <v>8305</v>
      </c>
      <c r="G59" s="237"/>
      <c r="H59" s="104"/>
      <c r="I59" s="235">
        <f t="shared" ref="I59:I66" si="12">G59+H59</f>
        <v>0</v>
      </c>
      <c r="J59" s="104"/>
      <c r="K59" s="105"/>
      <c r="L59" s="235">
        <f t="shared" ref="L59:L66" si="13">J59+K59</f>
        <v>0</v>
      </c>
      <c r="M59" s="238"/>
      <c r="N59" s="105"/>
      <c r="O59" s="235">
        <f t="shared" ref="O59:O66" si="14">M59+N59</f>
        <v>0</v>
      </c>
      <c r="P59" s="236"/>
    </row>
    <row r="60" spans="1:16" ht="24.75" customHeight="1" x14ac:dyDescent="0.25">
      <c r="A60" s="119">
        <v>1142</v>
      </c>
      <c r="B60" s="98" t="s">
        <v>80</v>
      </c>
      <c r="C60" s="99">
        <f t="shared" si="0"/>
        <v>2185</v>
      </c>
      <c r="D60" s="237">
        <v>2185</v>
      </c>
      <c r="E60" s="458"/>
      <c r="F60" s="509">
        <f t="shared" si="11"/>
        <v>2185</v>
      </c>
      <c r="G60" s="237"/>
      <c r="H60" s="104"/>
      <c r="I60" s="235">
        <f t="shared" si="12"/>
        <v>0</v>
      </c>
      <c r="J60" s="104"/>
      <c r="K60" s="105"/>
      <c r="L60" s="235">
        <f>J60+K60</f>
        <v>0</v>
      </c>
      <c r="M60" s="238"/>
      <c r="N60" s="105"/>
      <c r="O60" s="235">
        <f t="shared" si="14"/>
        <v>0</v>
      </c>
      <c r="P60" s="236"/>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ht="60" x14ac:dyDescent="0.25">
      <c r="A63" s="119">
        <v>1147</v>
      </c>
      <c r="B63" s="98" t="s">
        <v>83</v>
      </c>
      <c r="C63" s="99">
        <f t="shared" si="0"/>
        <v>5679</v>
      </c>
      <c r="D63" s="237">
        <v>1629</v>
      </c>
      <c r="E63" s="458"/>
      <c r="F63" s="509">
        <f t="shared" si="11"/>
        <v>1629</v>
      </c>
      <c r="G63" s="237"/>
      <c r="H63" s="104">
        <v>4050</v>
      </c>
      <c r="I63" s="235">
        <f t="shared" si="12"/>
        <v>4050</v>
      </c>
      <c r="J63" s="104"/>
      <c r="K63" s="105"/>
      <c r="L63" s="235">
        <f t="shared" si="13"/>
        <v>0</v>
      </c>
      <c r="M63" s="238"/>
      <c r="N63" s="105"/>
      <c r="O63" s="235">
        <f t="shared" si="14"/>
        <v>0</v>
      </c>
      <c r="P63" s="245" t="s">
        <v>413</v>
      </c>
    </row>
    <row r="64" spans="1:16" x14ac:dyDescent="0.25">
      <c r="A64" s="119">
        <v>1148</v>
      </c>
      <c r="B64" s="98" t="s">
        <v>84</v>
      </c>
      <c r="C64" s="99">
        <f t="shared" si="0"/>
        <v>37499</v>
      </c>
      <c r="D64" s="237">
        <v>37499</v>
      </c>
      <c r="E64" s="458"/>
      <c r="F64" s="509">
        <f t="shared" si="11"/>
        <v>37499</v>
      </c>
      <c r="G64" s="237"/>
      <c r="H64" s="104"/>
      <c r="I64" s="235">
        <f t="shared" si="12"/>
        <v>0</v>
      </c>
      <c r="J64" s="104"/>
      <c r="K64" s="105"/>
      <c r="L64" s="235">
        <f t="shared" si="13"/>
        <v>0</v>
      </c>
      <c r="M64" s="238"/>
      <c r="N64" s="105"/>
      <c r="O64" s="235">
        <f t="shared" si="14"/>
        <v>0</v>
      </c>
      <c r="P64" s="245"/>
    </row>
    <row r="65" spans="1:16" ht="28.5" customHeight="1" x14ac:dyDescent="0.25">
      <c r="A65" s="119">
        <v>1149</v>
      </c>
      <c r="B65" s="98" t="s">
        <v>85</v>
      </c>
      <c r="C65" s="99">
        <f>F65+I65+L65+O65</f>
        <v>19407</v>
      </c>
      <c r="D65" s="237">
        <v>594</v>
      </c>
      <c r="E65" s="458"/>
      <c r="F65" s="509">
        <f t="shared" si="11"/>
        <v>594</v>
      </c>
      <c r="G65" s="237">
        <f>22315-3502</f>
        <v>18813</v>
      </c>
      <c r="H65" s="104"/>
      <c r="I65" s="235">
        <f t="shared" si="12"/>
        <v>18813</v>
      </c>
      <c r="J65" s="104"/>
      <c r="K65" s="105"/>
      <c r="L65" s="235">
        <f t="shared" si="13"/>
        <v>0</v>
      </c>
      <c r="M65" s="238"/>
      <c r="N65" s="105"/>
      <c r="O65" s="235">
        <f t="shared" si="14"/>
        <v>0</v>
      </c>
      <c r="P65" s="245"/>
    </row>
    <row r="66" spans="1:16" ht="36" x14ac:dyDescent="0.25">
      <c r="A66" s="213">
        <v>1150</v>
      </c>
      <c r="B66" s="157" t="s">
        <v>87</v>
      </c>
      <c r="C66" s="163">
        <f>F66+I66+L66+O66</f>
        <v>4275</v>
      </c>
      <c r="D66" s="239">
        <v>4275</v>
      </c>
      <c r="E66" s="464"/>
      <c r="F66" s="507">
        <f t="shared" si="11"/>
        <v>4275</v>
      </c>
      <c r="G66" s="239"/>
      <c r="H66" s="241"/>
      <c r="I66" s="217">
        <f t="shared" si="12"/>
        <v>0</v>
      </c>
      <c r="J66" s="241"/>
      <c r="K66" s="240"/>
      <c r="L66" s="217">
        <f t="shared" si="13"/>
        <v>0</v>
      </c>
      <c r="M66" s="242"/>
      <c r="N66" s="240"/>
      <c r="O66" s="217">
        <f t="shared" si="14"/>
        <v>0</v>
      </c>
      <c r="P66" s="218"/>
    </row>
    <row r="67" spans="1:16" ht="24" x14ac:dyDescent="0.25">
      <c r="A67" s="75">
        <v>1200</v>
      </c>
      <c r="B67" s="206" t="s">
        <v>88</v>
      </c>
      <c r="C67" s="76">
        <f t="shared" si="0"/>
        <v>321860</v>
      </c>
      <c r="D67" s="207">
        <f t="shared" ref="D67:O67" si="15">SUM(D68:D69)</f>
        <v>156439</v>
      </c>
      <c r="E67" s="455">
        <f t="shared" si="15"/>
        <v>0</v>
      </c>
      <c r="F67" s="506">
        <f t="shared" si="15"/>
        <v>156439</v>
      </c>
      <c r="G67" s="207">
        <f t="shared" si="15"/>
        <v>164771</v>
      </c>
      <c r="H67" s="84">
        <f t="shared" si="15"/>
        <v>650</v>
      </c>
      <c r="I67" s="208">
        <f t="shared" si="15"/>
        <v>165421</v>
      </c>
      <c r="J67" s="84">
        <f t="shared" si="15"/>
        <v>0</v>
      </c>
      <c r="K67" s="85">
        <f t="shared" si="15"/>
        <v>0</v>
      </c>
      <c r="L67" s="208">
        <f t="shared" si="15"/>
        <v>0</v>
      </c>
      <c r="M67" s="76">
        <f t="shared" si="15"/>
        <v>0</v>
      </c>
      <c r="N67" s="85">
        <f t="shared" si="15"/>
        <v>0</v>
      </c>
      <c r="O67" s="208">
        <f t="shared" si="15"/>
        <v>0</v>
      </c>
      <c r="P67" s="243"/>
    </row>
    <row r="68" spans="1:16" ht="24" x14ac:dyDescent="0.25">
      <c r="A68" s="342">
        <v>1210</v>
      </c>
      <c r="B68" s="87" t="s">
        <v>89</v>
      </c>
      <c r="C68" s="88">
        <f t="shared" si="0"/>
        <v>246738</v>
      </c>
      <c r="D68" s="219">
        <v>89867</v>
      </c>
      <c r="E68" s="457"/>
      <c r="F68" s="508">
        <f>D68+E68</f>
        <v>89867</v>
      </c>
      <c r="G68" s="219">
        <f>159217-2346</f>
        <v>156871</v>
      </c>
      <c r="H68" s="93"/>
      <c r="I68" s="220">
        <f>G68+H68</f>
        <v>156871</v>
      </c>
      <c r="J68" s="93"/>
      <c r="K68" s="94"/>
      <c r="L68" s="220">
        <f>J68+K68</f>
        <v>0</v>
      </c>
      <c r="M68" s="221"/>
      <c r="N68" s="94"/>
      <c r="O68" s="220">
        <f>M68+N68</f>
        <v>0</v>
      </c>
      <c r="P68" s="222"/>
    </row>
    <row r="69" spans="1:16" ht="24" x14ac:dyDescent="0.25">
      <c r="A69" s="231">
        <v>1220</v>
      </c>
      <c r="B69" s="98" t="s">
        <v>90</v>
      </c>
      <c r="C69" s="99">
        <f t="shared" si="0"/>
        <v>75122</v>
      </c>
      <c r="D69" s="232">
        <f t="shared" ref="D69:O69" si="16">SUM(D70:D74)</f>
        <v>66572</v>
      </c>
      <c r="E69" s="459">
        <f t="shared" si="16"/>
        <v>0</v>
      </c>
      <c r="F69" s="509">
        <f t="shared" si="16"/>
        <v>66572</v>
      </c>
      <c r="G69" s="232">
        <f t="shared" si="16"/>
        <v>7900</v>
      </c>
      <c r="H69" s="234">
        <f t="shared" si="16"/>
        <v>650</v>
      </c>
      <c r="I69" s="235">
        <f t="shared" si="16"/>
        <v>8550</v>
      </c>
      <c r="J69" s="234">
        <f t="shared" si="16"/>
        <v>0</v>
      </c>
      <c r="K69" s="233">
        <f t="shared" si="16"/>
        <v>0</v>
      </c>
      <c r="L69" s="235">
        <f t="shared" si="16"/>
        <v>0</v>
      </c>
      <c r="M69" s="99">
        <f t="shared" si="16"/>
        <v>0</v>
      </c>
      <c r="N69" s="233">
        <f t="shared" si="16"/>
        <v>0</v>
      </c>
      <c r="O69" s="235">
        <f t="shared" si="16"/>
        <v>0</v>
      </c>
      <c r="P69" s="236"/>
    </row>
    <row r="70" spans="1:16" ht="72" x14ac:dyDescent="0.25">
      <c r="A70" s="119">
        <v>1221</v>
      </c>
      <c r="B70" s="98" t="s">
        <v>91</v>
      </c>
      <c r="C70" s="99">
        <f t="shared" si="0"/>
        <v>49011</v>
      </c>
      <c r="D70" s="237">
        <v>40461</v>
      </c>
      <c r="E70" s="458"/>
      <c r="F70" s="509">
        <f>D70+E70</f>
        <v>40461</v>
      </c>
      <c r="G70" s="237">
        <v>7900</v>
      </c>
      <c r="H70" s="104">
        <v>650</v>
      </c>
      <c r="I70" s="235">
        <f>G70+H70</f>
        <v>8550</v>
      </c>
      <c r="J70" s="104"/>
      <c r="K70" s="105"/>
      <c r="L70" s="235">
        <f>J70+K70</f>
        <v>0</v>
      </c>
      <c r="M70" s="238"/>
      <c r="N70" s="105"/>
      <c r="O70" s="235">
        <f>M70+N70</f>
        <v>0</v>
      </c>
      <c r="P70" s="245" t="s">
        <v>414</v>
      </c>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x14ac:dyDescent="0.25">
      <c r="A73" s="119">
        <v>1227</v>
      </c>
      <c r="B73" s="98" t="s">
        <v>94</v>
      </c>
      <c r="C73" s="99">
        <f t="shared" si="0"/>
        <v>23051</v>
      </c>
      <c r="D73" s="237">
        <v>23051</v>
      </c>
      <c r="E73" s="458"/>
      <c r="F73" s="509">
        <f>D73+E73</f>
        <v>23051</v>
      </c>
      <c r="G73" s="237"/>
      <c r="H73" s="104"/>
      <c r="I73" s="235">
        <f>G73+H73</f>
        <v>0</v>
      </c>
      <c r="J73" s="104"/>
      <c r="K73" s="105"/>
      <c r="L73" s="235">
        <f>J73+K73</f>
        <v>0</v>
      </c>
      <c r="M73" s="238"/>
      <c r="N73" s="105"/>
      <c r="O73" s="235">
        <f>M73+N73</f>
        <v>0</v>
      </c>
      <c r="P73" s="236"/>
    </row>
    <row r="74" spans="1:16" ht="49.5" customHeight="1" x14ac:dyDescent="0.25">
      <c r="A74" s="119">
        <v>1228</v>
      </c>
      <c r="B74" s="98" t="s">
        <v>96</v>
      </c>
      <c r="C74" s="99">
        <f t="shared" si="0"/>
        <v>3060</v>
      </c>
      <c r="D74" s="237">
        <v>3060</v>
      </c>
      <c r="E74" s="458"/>
      <c r="F74" s="509">
        <f>D74+E74</f>
        <v>3060</v>
      </c>
      <c r="G74" s="237"/>
      <c r="H74" s="104"/>
      <c r="I74" s="235">
        <f>G74+H74</f>
        <v>0</v>
      </c>
      <c r="J74" s="104"/>
      <c r="K74" s="105"/>
      <c r="L74" s="235">
        <f>J74+K74</f>
        <v>0</v>
      </c>
      <c r="M74" s="238"/>
      <c r="N74" s="105"/>
      <c r="O74" s="235">
        <f>M74+N74</f>
        <v>0</v>
      </c>
      <c r="P74" s="245"/>
    </row>
    <row r="75" spans="1:16" x14ac:dyDescent="0.25">
      <c r="A75" s="199">
        <v>2000</v>
      </c>
      <c r="B75" s="199" t="s">
        <v>97</v>
      </c>
      <c r="C75" s="200">
        <f t="shared" si="0"/>
        <v>181435</v>
      </c>
      <c r="D75" s="201">
        <f t="shared" ref="D75:O75" si="17">SUM(D76,D83,D130,D164,D165,D172)</f>
        <v>147188</v>
      </c>
      <c r="E75" s="454">
        <f t="shared" si="17"/>
        <v>-3594</v>
      </c>
      <c r="F75" s="505">
        <f t="shared" si="17"/>
        <v>143594</v>
      </c>
      <c r="G75" s="201">
        <f t="shared" si="17"/>
        <v>12428</v>
      </c>
      <c r="H75" s="203">
        <f t="shared" si="17"/>
        <v>0</v>
      </c>
      <c r="I75" s="204">
        <f t="shared" si="17"/>
        <v>12428</v>
      </c>
      <c r="J75" s="203">
        <f t="shared" si="17"/>
        <v>25413</v>
      </c>
      <c r="K75" s="202">
        <f t="shared" si="17"/>
        <v>0</v>
      </c>
      <c r="L75" s="204">
        <f t="shared" si="17"/>
        <v>25413</v>
      </c>
      <c r="M75" s="200">
        <f t="shared" si="17"/>
        <v>0</v>
      </c>
      <c r="N75" s="202">
        <f t="shared" si="17"/>
        <v>0</v>
      </c>
      <c r="O75" s="204">
        <f t="shared" si="17"/>
        <v>0</v>
      </c>
      <c r="P75" s="205"/>
    </row>
    <row r="76" spans="1:16" ht="24" x14ac:dyDescent="0.25">
      <c r="A76" s="75">
        <v>2100</v>
      </c>
      <c r="B76" s="206" t="s">
        <v>98</v>
      </c>
      <c r="C76" s="76">
        <f t="shared" si="0"/>
        <v>455</v>
      </c>
      <c r="D76" s="207">
        <f t="shared" ref="D76:O76" si="18">SUM(D77,D80)</f>
        <v>455</v>
      </c>
      <c r="E76" s="455">
        <f t="shared" si="18"/>
        <v>0</v>
      </c>
      <c r="F76" s="506">
        <f t="shared" si="18"/>
        <v>455</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x14ac:dyDescent="0.25">
      <c r="A77" s="342">
        <v>2110</v>
      </c>
      <c r="B77" s="87" t="s">
        <v>99</v>
      </c>
      <c r="C77" s="88">
        <f t="shared" si="0"/>
        <v>455</v>
      </c>
      <c r="D77" s="246">
        <f t="shared" ref="D77:O77" si="19">SUM(D78:D79)</f>
        <v>455</v>
      </c>
      <c r="E77" s="463">
        <f t="shared" si="19"/>
        <v>0</v>
      </c>
      <c r="F77" s="508">
        <f t="shared" si="19"/>
        <v>455</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x14ac:dyDescent="0.25">
      <c r="A78" s="119">
        <v>2111</v>
      </c>
      <c r="B78" s="98" t="s">
        <v>100</v>
      </c>
      <c r="C78" s="99">
        <f t="shared" si="0"/>
        <v>390</v>
      </c>
      <c r="D78" s="237">
        <v>390</v>
      </c>
      <c r="E78" s="458"/>
      <c r="F78" s="509">
        <f>D78+E78</f>
        <v>390</v>
      </c>
      <c r="G78" s="237"/>
      <c r="H78" s="104"/>
      <c r="I78" s="235">
        <f>G78+H78</f>
        <v>0</v>
      </c>
      <c r="J78" s="104"/>
      <c r="K78" s="105"/>
      <c r="L78" s="235">
        <f>J78+K78</f>
        <v>0</v>
      </c>
      <c r="M78" s="238"/>
      <c r="N78" s="105"/>
      <c r="O78" s="235">
        <f>M78+N78</f>
        <v>0</v>
      </c>
      <c r="P78" s="236"/>
    </row>
    <row r="79" spans="1:16" ht="24" x14ac:dyDescent="0.25">
      <c r="A79" s="119">
        <v>2112</v>
      </c>
      <c r="B79" s="98" t="s">
        <v>101</v>
      </c>
      <c r="C79" s="99">
        <f t="shared" si="0"/>
        <v>65</v>
      </c>
      <c r="D79" s="237">
        <v>65</v>
      </c>
      <c r="E79" s="458"/>
      <c r="F79" s="509">
        <f>D79+E79</f>
        <v>65</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124248</v>
      </c>
      <c r="D83" s="207">
        <f t="shared" ref="D83:O83" si="21">SUM(D84,D89,D95,D103,D112,D116,D122,D128)</f>
        <v>98069</v>
      </c>
      <c r="E83" s="455">
        <f t="shared" si="21"/>
        <v>0</v>
      </c>
      <c r="F83" s="506">
        <f t="shared" si="21"/>
        <v>98069</v>
      </c>
      <c r="G83" s="207">
        <f t="shared" si="21"/>
        <v>4928</v>
      </c>
      <c r="H83" s="84">
        <f t="shared" si="21"/>
        <v>0</v>
      </c>
      <c r="I83" s="208">
        <f t="shared" si="21"/>
        <v>4928</v>
      </c>
      <c r="J83" s="84">
        <f t="shared" si="21"/>
        <v>21251</v>
      </c>
      <c r="K83" s="85">
        <f t="shared" si="21"/>
        <v>0</v>
      </c>
      <c r="L83" s="208">
        <f t="shared" si="21"/>
        <v>21251</v>
      </c>
      <c r="M83" s="122">
        <f t="shared" si="21"/>
        <v>0</v>
      </c>
      <c r="N83" s="249">
        <f t="shared" si="21"/>
        <v>0</v>
      </c>
      <c r="O83" s="250">
        <f t="shared" si="21"/>
        <v>0</v>
      </c>
      <c r="P83" s="251"/>
    </row>
    <row r="84" spans="1:16" ht="24" x14ac:dyDescent="0.25">
      <c r="A84" s="213">
        <v>2210</v>
      </c>
      <c r="B84" s="157" t="s">
        <v>104</v>
      </c>
      <c r="C84" s="163">
        <f t="shared" si="0"/>
        <v>1871</v>
      </c>
      <c r="D84" s="214">
        <f t="shared" ref="D84:O84" si="22">SUM(D85:D88)</f>
        <v>1831</v>
      </c>
      <c r="E84" s="456">
        <f t="shared" si="22"/>
        <v>0</v>
      </c>
      <c r="F84" s="507">
        <f t="shared" si="22"/>
        <v>1831</v>
      </c>
      <c r="G84" s="214">
        <f t="shared" si="22"/>
        <v>0</v>
      </c>
      <c r="H84" s="216">
        <f t="shared" si="22"/>
        <v>0</v>
      </c>
      <c r="I84" s="217">
        <f t="shared" si="22"/>
        <v>0</v>
      </c>
      <c r="J84" s="216">
        <f t="shared" si="22"/>
        <v>40</v>
      </c>
      <c r="K84" s="215">
        <f t="shared" si="22"/>
        <v>0</v>
      </c>
      <c r="L84" s="217">
        <f t="shared" si="22"/>
        <v>40</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119">
        <v>2212</v>
      </c>
      <c r="B86" s="98" t="s">
        <v>106</v>
      </c>
      <c r="C86" s="99">
        <f t="shared" si="23"/>
        <v>1492</v>
      </c>
      <c r="D86" s="237">
        <v>1472</v>
      </c>
      <c r="E86" s="458"/>
      <c r="F86" s="509">
        <f>D86+E86</f>
        <v>1472</v>
      </c>
      <c r="G86" s="237"/>
      <c r="H86" s="104"/>
      <c r="I86" s="235">
        <f>G86+H86</f>
        <v>0</v>
      </c>
      <c r="J86" s="104">
        <v>20</v>
      </c>
      <c r="K86" s="105"/>
      <c r="L86" s="235">
        <f>J86+K86</f>
        <v>20</v>
      </c>
      <c r="M86" s="238"/>
      <c r="N86" s="105"/>
      <c r="O86" s="235">
        <f>M86+N86</f>
        <v>0</v>
      </c>
      <c r="P86" s="245"/>
    </row>
    <row r="87" spans="1:16" ht="24" x14ac:dyDescent="0.25">
      <c r="A87" s="119">
        <v>2214</v>
      </c>
      <c r="B87" s="98" t="s">
        <v>107</v>
      </c>
      <c r="C87" s="99">
        <f t="shared" si="23"/>
        <v>379</v>
      </c>
      <c r="D87" s="237">
        <v>359</v>
      </c>
      <c r="E87" s="458"/>
      <c r="F87" s="509">
        <f>D87+E87</f>
        <v>359</v>
      </c>
      <c r="G87" s="237"/>
      <c r="H87" s="104"/>
      <c r="I87" s="235">
        <f>G87+H87</f>
        <v>0</v>
      </c>
      <c r="J87" s="104">
        <v>20</v>
      </c>
      <c r="K87" s="105"/>
      <c r="L87" s="235">
        <f>J87+K87</f>
        <v>20</v>
      </c>
      <c r="M87" s="238"/>
      <c r="N87" s="105"/>
      <c r="O87" s="235">
        <f>M87+N87</f>
        <v>0</v>
      </c>
      <c r="P87" s="245"/>
    </row>
    <row r="88" spans="1:16" hidden="1" x14ac:dyDescent="0.25">
      <c r="A88" s="119">
        <v>2219</v>
      </c>
      <c r="B88" s="98" t="s">
        <v>108</v>
      </c>
      <c r="C88" s="99">
        <f t="shared" si="23"/>
        <v>0</v>
      </c>
      <c r="D88" s="237"/>
      <c r="E88" s="458"/>
      <c r="F88" s="509">
        <f>D88+E88</f>
        <v>0</v>
      </c>
      <c r="G88" s="237"/>
      <c r="H88" s="104"/>
      <c r="I88" s="235">
        <f>G88+H88</f>
        <v>0</v>
      </c>
      <c r="J88" s="104"/>
      <c r="K88" s="105"/>
      <c r="L88" s="235">
        <f>J88+K88</f>
        <v>0</v>
      </c>
      <c r="M88" s="238"/>
      <c r="N88" s="105"/>
      <c r="O88" s="235">
        <f>M88+N88</f>
        <v>0</v>
      </c>
      <c r="P88" s="236"/>
    </row>
    <row r="89" spans="1:16" ht="24" x14ac:dyDescent="0.25">
      <c r="A89" s="231">
        <v>2220</v>
      </c>
      <c r="B89" s="98" t="s">
        <v>109</v>
      </c>
      <c r="C89" s="99">
        <f t="shared" si="23"/>
        <v>94392</v>
      </c>
      <c r="D89" s="232">
        <f t="shared" ref="D89:O89" si="24">SUM(D90:D94)</f>
        <v>76792</v>
      </c>
      <c r="E89" s="459">
        <f t="shared" si="24"/>
        <v>0</v>
      </c>
      <c r="F89" s="509">
        <f t="shared" si="24"/>
        <v>76792</v>
      </c>
      <c r="G89" s="232">
        <f t="shared" si="24"/>
        <v>0</v>
      </c>
      <c r="H89" s="234">
        <f t="shared" si="24"/>
        <v>0</v>
      </c>
      <c r="I89" s="235">
        <f t="shared" si="24"/>
        <v>0</v>
      </c>
      <c r="J89" s="234">
        <f t="shared" si="24"/>
        <v>17600</v>
      </c>
      <c r="K89" s="233">
        <f t="shared" si="24"/>
        <v>0</v>
      </c>
      <c r="L89" s="235">
        <f t="shared" si="24"/>
        <v>17600</v>
      </c>
      <c r="M89" s="99">
        <f t="shared" si="24"/>
        <v>0</v>
      </c>
      <c r="N89" s="233">
        <f t="shared" si="24"/>
        <v>0</v>
      </c>
      <c r="O89" s="235">
        <f t="shared" si="24"/>
        <v>0</v>
      </c>
      <c r="P89" s="236"/>
    </row>
    <row r="90" spans="1:16" ht="24" x14ac:dyDescent="0.25">
      <c r="A90" s="119">
        <v>2221</v>
      </c>
      <c r="B90" s="98" t="s">
        <v>110</v>
      </c>
      <c r="C90" s="99">
        <f t="shared" si="23"/>
        <v>53426</v>
      </c>
      <c r="D90" s="237">
        <v>43383</v>
      </c>
      <c r="E90" s="458"/>
      <c r="F90" s="509">
        <f>D90+E90</f>
        <v>43383</v>
      </c>
      <c r="G90" s="237"/>
      <c r="H90" s="104"/>
      <c r="I90" s="235">
        <f>G90+H90</f>
        <v>0</v>
      </c>
      <c r="J90" s="104">
        <v>10043</v>
      </c>
      <c r="K90" s="105"/>
      <c r="L90" s="235">
        <f>J90+K90</f>
        <v>10043</v>
      </c>
      <c r="M90" s="238"/>
      <c r="N90" s="105"/>
      <c r="O90" s="235">
        <f>M90+N90</f>
        <v>0</v>
      </c>
      <c r="P90" s="245"/>
    </row>
    <row r="91" spans="1:16" x14ac:dyDescent="0.25">
      <c r="A91" s="119">
        <v>2222</v>
      </c>
      <c r="B91" s="98" t="s">
        <v>112</v>
      </c>
      <c r="C91" s="99">
        <f t="shared" si="23"/>
        <v>8509</v>
      </c>
      <c r="D91" s="237">
        <v>6409</v>
      </c>
      <c r="E91" s="458"/>
      <c r="F91" s="509">
        <f>D91+E91</f>
        <v>6409</v>
      </c>
      <c r="G91" s="237"/>
      <c r="H91" s="104"/>
      <c r="I91" s="235">
        <f>G91+H91</f>
        <v>0</v>
      </c>
      <c r="J91" s="104">
        <v>2100</v>
      </c>
      <c r="K91" s="105"/>
      <c r="L91" s="235">
        <f>J91+K91</f>
        <v>2100</v>
      </c>
      <c r="M91" s="238"/>
      <c r="N91" s="105"/>
      <c r="O91" s="235">
        <f>M91+N91</f>
        <v>0</v>
      </c>
      <c r="P91" s="245"/>
    </row>
    <row r="92" spans="1:16" x14ac:dyDescent="0.25">
      <c r="A92" s="119">
        <v>2223</v>
      </c>
      <c r="B92" s="98" t="s">
        <v>113</v>
      </c>
      <c r="C92" s="99">
        <f t="shared" si="23"/>
        <v>30460</v>
      </c>
      <c r="D92" s="237">
        <v>25339</v>
      </c>
      <c r="E92" s="458"/>
      <c r="F92" s="509">
        <f>D92+E92</f>
        <v>25339</v>
      </c>
      <c r="G92" s="237"/>
      <c r="H92" s="104"/>
      <c r="I92" s="235">
        <f>G92+H92</f>
        <v>0</v>
      </c>
      <c r="J92" s="104">
        <v>5121</v>
      </c>
      <c r="K92" s="105"/>
      <c r="L92" s="235">
        <f>J92+K92</f>
        <v>5121</v>
      </c>
      <c r="M92" s="238"/>
      <c r="N92" s="105"/>
      <c r="O92" s="235">
        <f>M92+N92</f>
        <v>0</v>
      </c>
      <c r="P92" s="245"/>
    </row>
    <row r="93" spans="1:16" ht="48" x14ac:dyDescent="0.25">
      <c r="A93" s="119">
        <v>2224</v>
      </c>
      <c r="B93" s="98" t="s">
        <v>114</v>
      </c>
      <c r="C93" s="99">
        <f t="shared" si="23"/>
        <v>1997</v>
      </c>
      <c r="D93" s="237">
        <v>1661</v>
      </c>
      <c r="E93" s="458"/>
      <c r="F93" s="509">
        <f>D93+E93</f>
        <v>1661</v>
      </c>
      <c r="G93" s="237"/>
      <c r="H93" s="104"/>
      <c r="I93" s="235">
        <f>G93+H93</f>
        <v>0</v>
      </c>
      <c r="J93" s="104">
        <v>336</v>
      </c>
      <c r="K93" s="105"/>
      <c r="L93" s="235">
        <f>J93+K93</f>
        <v>336</v>
      </c>
      <c r="M93" s="238"/>
      <c r="N93" s="105"/>
      <c r="O93" s="235">
        <f>M93+N93</f>
        <v>0</v>
      </c>
      <c r="P93" s="236"/>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2535</v>
      </c>
      <c r="D95" s="232">
        <f t="shared" ref="D95:O95" si="25">SUM(D96:D102)</f>
        <v>2535</v>
      </c>
      <c r="E95" s="459">
        <f t="shared" si="25"/>
        <v>0</v>
      </c>
      <c r="F95" s="509">
        <f t="shared" si="25"/>
        <v>2535</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x14ac:dyDescent="0.25">
      <c r="A102" s="119">
        <v>2239</v>
      </c>
      <c r="B102" s="98" t="s">
        <v>123</v>
      </c>
      <c r="C102" s="99">
        <f t="shared" si="23"/>
        <v>2535</v>
      </c>
      <c r="D102" s="237">
        <v>2535</v>
      </c>
      <c r="E102" s="458"/>
      <c r="F102" s="509">
        <f t="shared" si="26"/>
        <v>2535</v>
      </c>
      <c r="G102" s="237"/>
      <c r="H102" s="104"/>
      <c r="I102" s="235">
        <f t="shared" si="27"/>
        <v>0</v>
      </c>
      <c r="J102" s="104"/>
      <c r="K102" s="105"/>
      <c r="L102" s="235">
        <f t="shared" si="28"/>
        <v>0</v>
      </c>
      <c r="M102" s="238"/>
      <c r="N102" s="105"/>
      <c r="O102" s="235">
        <f t="shared" si="29"/>
        <v>0</v>
      </c>
      <c r="P102" s="236"/>
    </row>
    <row r="103" spans="1:16" ht="36" x14ac:dyDescent="0.25">
      <c r="A103" s="231">
        <v>2240</v>
      </c>
      <c r="B103" s="98" t="s">
        <v>124</v>
      </c>
      <c r="C103" s="99">
        <f t="shared" si="23"/>
        <v>5679</v>
      </c>
      <c r="D103" s="232">
        <f t="shared" ref="D103:O103" si="30">SUM(D104:D111)</f>
        <v>5179</v>
      </c>
      <c r="E103" s="459">
        <f t="shared" si="30"/>
        <v>0</v>
      </c>
      <c r="F103" s="509">
        <f t="shared" si="30"/>
        <v>5179</v>
      </c>
      <c r="G103" s="232">
        <f t="shared" si="30"/>
        <v>0</v>
      </c>
      <c r="H103" s="234">
        <f t="shared" si="30"/>
        <v>0</v>
      </c>
      <c r="I103" s="235">
        <f t="shared" si="30"/>
        <v>0</v>
      </c>
      <c r="J103" s="234">
        <f t="shared" si="30"/>
        <v>500</v>
      </c>
      <c r="K103" s="233">
        <f t="shared" si="30"/>
        <v>0</v>
      </c>
      <c r="L103" s="235">
        <f t="shared" si="30"/>
        <v>500</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ht="24" x14ac:dyDescent="0.25">
      <c r="A106" s="119">
        <v>2243</v>
      </c>
      <c r="B106" s="98" t="s">
        <v>127</v>
      </c>
      <c r="C106" s="99">
        <f t="shared" si="23"/>
        <v>1312</v>
      </c>
      <c r="D106" s="237">
        <v>812</v>
      </c>
      <c r="E106" s="458"/>
      <c r="F106" s="509">
        <f t="shared" si="31"/>
        <v>812</v>
      </c>
      <c r="G106" s="237"/>
      <c r="H106" s="104"/>
      <c r="I106" s="235">
        <f t="shared" si="32"/>
        <v>0</v>
      </c>
      <c r="J106" s="104">
        <v>500</v>
      </c>
      <c r="K106" s="105"/>
      <c r="L106" s="235">
        <f t="shared" si="33"/>
        <v>500</v>
      </c>
      <c r="M106" s="238"/>
      <c r="N106" s="105"/>
      <c r="O106" s="235">
        <f t="shared" si="34"/>
        <v>0</v>
      </c>
      <c r="P106" s="236"/>
    </row>
    <row r="107" spans="1:16" x14ac:dyDescent="0.25">
      <c r="A107" s="119">
        <v>2244</v>
      </c>
      <c r="B107" s="98" t="s">
        <v>128</v>
      </c>
      <c r="C107" s="99">
        <f t="shared" si="23"/>
        <v>4367</v>
      </c>
      <c r="D107" s="237">
        <v>4367</v>
      </c>
      <c r="E107" s="458"/>
      <c r="F107" s="509">
        <f t="shared" si="31"/>
        <v>4367</v>
      </c>
      <c r="G107" s="237"/>
      <c r="H107" s="104"/>
      <c r="I107" s="235">
        <f t="shared" si="32"/>
        <v>0</v>
      </c>
      <c r="J107" s="104"/>
      <c r="K107" s="105"/>
      <c r="L107" s="235">
        <f t="shared" si="33"/>
        <v>0</v>
      </c>
      <c r="M107" s="238"/>
      <c r="N107" s="105"/>
      <c r="O107" s="235">
        <f t="shared" si="34"/>
        <v>0</v>
      </c>
      <c r="P107" s="245"/>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x14ac:dyDescent="0.25">
      <c r="A112" s="231">
        <v>2250</v>
      </c>
      <c r="B112" s="98" t="s">
        <v>133</v>
      </c>
      <c r="C112" s="99">
        <f t="shared" si="23"/>
        <v>502</v>
      </c>
      <c r="D112" s="232">
        <f t="shared" ref="D112:O112" si="35">SUM(D113:D115)</f>
        <v>502</v>
      </c>
      <c r="E112" s="459">
        <f t="shared" si="35"/>
        <v>0</v>
      </c>
      <c r="F112" s="509">
        <f t="shared" si="35"/>
        <v>502</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x14ac:dyDescent="0.25">
      <c r="A113" s="119">
        <v>2251</v>
      </c>
      <c r="B113" s="98" t="s">
        <v>134</v>
      </c>
      <c r="C113" s="99">
        <f t="shared" si="23"/>
        <v>85</v>
      </c>
      <c r="D113" s="237">
        <v>85</v>
      </c>
      <c r="E113" s="458"/>
      <c r="F113" s="509">
        <f>D113+E113</f>
        <v>85</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x14ac:dyDescent="0.25">
      <c r="A115" s="119">
        <v>2259</v>
      </c>
      <c r="B115" s="98" t="s">
        <v>136</v>
      </c>
      <c r="C115" s="99">
        <f t="shared" si="23"/>
        <v>417</v>
      </c>
      <c r="D115" s="237">
        <v>417</v>
      </c>
      <c r="E115" s="458"/>
      <c r="F115" s="509">
        <f>D115+E115</f>
        <v>417</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16462</v>
      </c>
      <c r="D116" s="232">
        <f t="shared" ref="D116:O116" si="36">SUM(D117:D121)</f>
        <v>10530</v>
      </c>
      <c r="E116" s="459">
        <f t="shared" si="36"/>
        <v>0</v>
      </c>
      <c r="F116" s="509">
        <f t="shared" si="36"/>
        <v>10530</v>
      </c>
      <c r="G116" s="232">
        <f t="shared" si="36"/>
        <v>2821</v>
      </c>
      <c r="H116" s="234">
        <f t="shared" si="36"/>
        <v>0</v>
      </c>
      <c r="I116" s="235">
        <f t="shared" si="36"/>
        <v>2821</v>
      </c>
      <c r="J116" s="234">
        <f t="shared" si="36"/>
        <v>3111</v>
      </c>
      <c r="K116" s="233">
        <f t="shared" si="36"/>
        <v>0</v>
      </c>
      <c r="L116" s="235">
        <f t="shared" si="36"/>
        <v>3111</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t="14.25" customHeight="1" x14ac:dyDescent="0.25">
      <c r="A118" s="119">
        <v>2262</v>
      </c>
      <c r="B118" s="98" t="s">
        <v>139</v>
      </c>
      <c r="C118" s="99">
        <f t="shared" si="23"/>
        <v>3821</v>
      </c>
      <c r="D118" s="237">
        <v>1000</v>
      </c>
      <c r="E118" s="458"/>
      <c r="F118" s="509">
        <f>D118+E118</f>
        <v>1000</v>
      </c>
      <c r="G118" s="237">
        <v>2821</v>
      </c>
      <c r="H118" s="104"/>
      <c r="I118" s="235">
        <f>G118+H118</f>
        <v>2821</v>
      </c>
      <c r="J118" s="104"/>
      <c r="K118" s="105"/>
      <c r="L118" s="235">
        <f>J118+K118</f>
        <v>0</v>
      </c>
      <c r="M118" s="238"/>
      <c r="N118" s="105"/>
      <c r="O118" s="235">
        <f>M118+N118</f>
        <v>0</v>
      </c>
      <c r="P118" s="245"/>
    </row>
    <row r="119" spans="1:16" x14ac:dyDescent="0.25">
      <c r="A119" s="119">
        <v>2263</v>
      </c>
      <c r="B119" s="98" t="s">
        <v>140</v>
      </c>
      <c r="C119" s="99">
        <f t="shared" si="23"/>
        <v>9400</v>
      </c>
      <c r="D119" s="237">
        <v>9400</v>
      </c>
      <c r="E119" s="458"/>
      <c r="F119" s="509">
        <f>D119+E119</f>
        <v>9400</v>
      </c>
      <c r="G119" s="237"/>
      <c r="H119" s="104"/>
      <c r="I119" s="235">
        <f>G119+H119</f>
        <v>0</v>
      </c>
      <c r="J119" s="104"/>
      <c r="K119" s="105"/>
      <c r="L119" s="235">
        <f>J119+K119</f>
        <v>0</v>
      </c>
      <c r="M119" s="238"/>
      <c r="N119" s="105"/>
      <c r="O119" s="235">
        <f>M119+N119</f>
        <v>0</v>
      </c>
      <c r="P119" s="236"/>
    </row>
    <row r="120" spans="1:16" ht="24" x14ac:dyDescent="0.25">
      <c r="A120" s="119">
        <v>2264</v>
      </c>
      <c r="B120" s="98" t="s">
        <v>141</v>
      </c>
      <c r="C120" s="99">
        <f t="shared" si="23"/>
        <v>3111</v>
      </c>
      <c r="D120" s="237"/>
      <c r="E120" s="458"/>
      <c r="F120" s="509">
        <f>D120+E120</f>
        <v>0</v>
      </c>
      <c r="G120" s="237"/>
      <c r="H120" s="104"/>
      <c r="I120" s="235">
        <f>G120+H120</f>
        <v>0</v>
      </c>
      <c r="J120" s="104">
        <v>3111</v>
      </c>
      <c r="K120" s="105"/>
      <c r="L120" s="235">
        <f>J120+K120</f>
        <v>3111</v>
      </c>
      <c r="M120" s="238"/>
      <c r="N120" s="105"/>
      <c r="O120" s="235">
        <f>M120+N120</f>
        <v>0</v>
      </c>
      <c r="P120" s="236"/>
    </row>
    <row r="121" spans="1:16" x14ac:dyDescent="0.25">
      <c r="A121" s="119">
        <v>2269</v>
      </c>
      <c r="B121" s="98" t="s">
        <v>142</v>
      </c>
      <c r="C121" s="99">
        <f t="shared" si="23"/>
        <v>130</v>
      </c>
      <c r="D121" s="237">
        <v>130</v>
      </c>
      <c r="E121" s="458"/>
      <c r="F121" s="509">
        <f>D121+E121</f>
        <v>130</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2807</v>
      </c>
      <c r="D122" s="232">
        <f t="shared" ref="D122:O122" si="37">SUM(D123:D127)</f>
        <v>700</v>
      </c>
      <c r="E122" s="459">
        <f t="shared" si="37"/>
        <v>0</v>
      </c>
      <c r="F122" s="509">
        <f t="shared" si="37"/>
        <v>700</v>
      </c>
      <c r="G122" s="232">
        <f t="shared" si="37"/>
        <v>2107</v>
      </c>
      <c r="H122" s="234">
        <f t="shared" si="37"/>
        <v>0</v>
      </c>
      <c r="I122" s="235">
        <f t="shared" si="37"/>
        <v>2107</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245"/>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119">
        <v>2279</v>
      </c>
      <c r="B127" s="98" t="s">
        <v>148</v>
      </c>
      <c r="C127" s="99">
        <f t="shared" si="23"/>
        <v>2807</v>
      </c>
      <c r="D127" s="237">
        <v>700</v>
      </c>
      <c r="E127" s="458"/>
      <c r="F127" s="509">
        <f>D127+E127</f>
        <v>700</v>
      </c>
      <c r="G127" s="237">
        <v>2107</v>
      </c>
      <c r="H127" s="104"/>
      <c r="I127" s="235">
        <f>G127+H127</f>
        <v>2107</v>
      </c>
      <c r="J127" s="104"/>
      <c r="K127" s="105"/>
      <c r="L127" s="235">
        <f>J127+K127</f>
        <v>0</v>
      </c>
      <c r="M127" s="238"/>
      <c r="N127" s="105"/>
      <c r="O127" s="235">
        <f>M127+N127</f>
        <v>0</v>
      </c>
      <c r="P127" s="245"/>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56495</v>
      </c>
      <c r="D130" s="207">
        <f t="shared" ref="D130:O130" si="39">SUM(D131,D136,D140,D141,D144,D151,D159,D160,D163)</f>
        <v>48427</v>
      </c>
      <c r="E130" s="455">
        <f t="shared" si="39"/>
        <v>-3594</v>
      </c>
      <c r="F130" s="506">
        <f t="shared" si="39"/>
        <v>44833</v>
      </c>
      <c r="G130" s="207">
        <f t="shared" si="39"/>
        <v>7500</v>
      </c>
      <c r="H130" s="84">
        <f t="shared" si="39"/>
        <v>0</v>
      </c>
      <c r="I130" s="208">
        <f t="shared" si="39"/>
        <v>7500</v>
      </c>
      <c r="J130" s="84">
        <f t="shared" si="39"/>
        <v>4162</v>
      </c>
      <c r="K130" s="85">
        <f t="shared" si="39"/>
        <v>0</v>
      </c>
      <c r="L130" s="208">
        <f t="shared" si="39"/>
        <v>4162</v>
      </c>
      <c r="M130" s="76">
        <f t="shared" si="39"/>
        <v>0</v>
      </c>
      <c r="N130" s="85">
        <f t="shared" si="39"/>
        <v>0</v>
      </c>
      <c r="O130" s="208">
        <f t="shared" si="39"/>
        <v>0</v>
      </c>
      <c r="P130" s="821"/>
    </row>
    <row r="131" spans="1:16" ht="24" x14ac:dyDescent="0.25">
      <c r="A131" s="342">
        <v>2310</v>
      </c>
      <c r="B131" s="87" t="s">
        <v>152</v>
      </c>
      <c r="C131" s="88">
        <f t="shared" si="23"/>
        <v>18142</v>
      </c>
      <c r="D131" s="246">
        <f t="shared" ref="D131:O131" si="40">SUM(D132:D135)</f>
        <v>18142</v>
      </c>
      <c r="E131" s="463">
        <f t="shared" si="40"/>
        <v>0</v>
      </c>
      <c r="F131" s="508">
        <f t="shared" si="40"/>
        <v>18142</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x14ac:dyDescent="0.25">
      <c r="A132" s="119">
        <v>2311</v>
      </c>
      <c r="B132" s="98" t="s">
        <v>153</v>
      </c>
      <c r="C132" s="99">
        <f t="shared" si="23"/>
        <v>8142</v>
      </c>
      <c r="D132" s="237">
        <v>8142</v>
      </c>
      <c r="E132" s="458"/>
      <c r="F132" s="509">
        <f>D132+E132</f>
        <v>8142</v>
      </c>
      <c r="G132" s="237"/>
      <c r="H132" s="104"/>
      <c r="I132" s="235">
        <f>G132+H132</f>
        <v>0</v>
      </c>
      <c r="J132" s="104"/>
      <c r="K132" s="105"/>
      <c r="L132" s="235">
        <f>J132+K132</f>
        <v>0</v>
      </c>
      <c r="M132" s="238"/>
      <c r="N132" s="105"/>
      <c r="O132" s="235">
        <f>M132+N132</f>
        <v>0</v>
      </c>
      <c r="P132" s="236"/>
    </row>
    <row r="133" spans="1:16" x14ac:dyDescent="0.25">
      <c r="A133" s="119">
        <v>2312</v>
      </c>
      <c r="B133" s="98" t="s">
        <v>154</v>
      </c>
      <c r="C133" s="99">
        <f t="shared" si="23"/>
        <v>10000</v>
      </c>
      <c r="D133" s="237">
        <v>10000</v>
      </c>
      <c r="E133" s="458"/>
      <c r="F133" s="509">
        <f>D133+E133</f>
        <v>10000</v>
      </c>
      <c r="G133" s="237"/>
      <c r="H133" s="104"/>
      <c r="I133" s="235">
        <f>G133+H133</f>
        <v>0</v>
      </c>
      <c r="J133" s="104"/>
      <c r="K133" s="105"/>
      <c r="L133" s="235">
        <f>J133+K133</f>
        <v>0</v>
      </c>
      <c r="M133" s="238"/>
      <c r="N133" s="105"/>
      <c r="O133" s="235">
        <f>M133+N133</f>
        <v>0</v>
      </c>
      <c r="P133" s="236"/>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580</v>
      </c>
      <c r="D136" s="232">
        <f t="shared" ref="D136:O136" si="41">SUM(D137:D139)</f>
        <v>225</v>
      </c>
      <c r="E136" s="459">
        <f t="shared" si="41"/>
        <v>0</v>
      </c>
      <c r="F136" s="509">
        <f t="shared" si="41"/>
        <v>225</v>
      </c>
      <c r="G136" s="232">
        <f t="shared" si="41"/>
        <v>0</v>
      </c>
      <c r="H136" s="234">
        <f t="shared" si="41"/>
        <v>0</v>
      </c>
      <c r="I136" s="235">
        <f t="shared" si="41"/>
        <v>0</v>
      </c>
      <c r="J136" s="234">
        <f t="shared" si="41"/>
        <v>355</v>
      </c>
      <c r="K136" s="233">
        <f t="shared" si="41"/>
        <v>0</v>
      </c>
      <c r="L136" s="235">
        <f t="shared" si="41"/>
        <v>355</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ht="35.25" customHeight="1" x14ac:dyDescent="0.25">
      <c r="A138" s="119">
        <v>2322</v>
      </c>
      <c r="B138" s="98" t="s">
        <v>159</v>
      </c>
      <c r="C138" s="99">
        <f t="shared" si="23"/>
        <v>580</v>
      </c>
      <c r="D138" s="237">
        <v>225</v>
      </c>
      <c r="E138" s="458"/>
      <c r="F138" s="509">
        <f>D138+E138</f>
        <v>225</v>
      </c>
      <c r="G138" s="237"/>
      <c r="H138" s="104"/>
      <c r="I138" s="235">
        <f>G138+H138</f>
        <v>0</v>
      </c>
      <c r="J138" s="104">
        <v>355</v>
      </c>
      <c r="K138" s="105"/>
      <c r="L138" s="235">
        <f>J138+K138</f>
        <v>355</v>
      </c>
      <c r="M138" s="238"/>
      <c r="N138" s="105"/>
      <c r="O138" s="235">
        <f>M138+N138</f>
        <v>0</v>
      </c>
      <c r="P138" s="245"/>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312</v>
      </c>
      <c r="D141" s="232">
        <f t="shared" ref="D141:O141" si="42">SUM(D142:D143)</f>
        <v>312</v>
      </c>
      <c r="E141" s="459">
        <f t="shared" si="42"/>
        <v>0</v>
      </c>
      <c r="F141" s="509">
        <f t="shared" si="42"/>
        <v>312</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312</v>
      </c>
      <c r="D142" s="237">
        <v>312</v>
      </c>
      <c r="E142" s="458"/>
      <c r="F142" s="509">
        <f>D142+E142</f>
        <v>312</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8929</v>
      </c>
      <c r="D144" s="214">
        <f t="shared" ref="D144:O144" si="43">SUM(D145:D150)</f>
        <v>5122</v>
      </c>
      <c r="E144" s="456">
        <f t="shared" si="43"/>
        <v>0</v>
      </c>
      <c r="F144" s="507">
        <f t="shared" si="43"/>
        <v>5122</v>
      </c>
      <c r="G144" s="214">
        <f t="shared" si="43"/>
        <v>0</v>
      </c>
      <c r="H144" s="216">
        <f t="shared" si="43"/>
        <v>0</v>
      </c>
      <c r="I144" s="217">
        <f t="shared" si="43"/>
        <v>0</v>
      </c>
      <c r="J144" s="216">
        <f t="shared" si="43"/>
        <v>3807</v>
      </c>
      <c r="K144" s="215">
        <f t="shared" si="43"/>
        <v>0</v>
      </c>
      <c r="L144" s="217">
        <f t="shared" si="43"/>
        <v>3807</v>
      </c>
      <c r="M144" s="163">
        <f t="shared" si="43"/>
        <v>0</v>
      </c>
      <c r="N144" s="215">
        <f t="shared" si="43"/>
        <v>0</v>
      </c>
      <c r="O144" s="217">
        <f t="shared" si="43"/>
        <v>0</v>
      </c>
      <c r="P144" s="218"/>
    </row>
    <row r="145" spans="1:16" x14ac:dyDescent="0.25">
      <c r="A145" s="47">
        <v>2351</v>
      </c>
      <c r="B145" s="87" t="s">
        <v>166</v>
      </c>
      <c r="C145" s="88">
        <f t="shared" si="23"/>
        <v>1147</v>
      </c>
      <c r="D145" s="219">
        <v>1147</v>
      </c>
      <c r="E145" s="457"/>
      <c r="F145" s="508">
        <f t="shared" ref="F145:F150" si="44">D145+E145</f>
        <v>1147</v>
      </c>
      <c r="G145" s="219"/>
      <c r="H145" s="93"/>
      <c r="I145" s="220">
        <f t="shared" ref="I145:I150" si="45">G145+H145</f>
        <v>0</v>
      </c>
      <c r="J145" s="93"/>
      <c r="K145" s="94"/>
      <c r="L145" s="220">
        <f t="shared" ref="L145:L150" si="46">J145+K145</f>
        <v>0</v>
      </c>
      <c r="M145" s="221"/>
      <c r="N145" s="94"/>
      <c r="O145" s="220">
        <f t="shared" ref="O145:O150" si="47">M145+N145</f>
        <v>0</v>
      </c>
      <c r="P145" s="222"/>
    </row>
    <row r="146" spans="1:16" x14ac:dyDescent="0.25">
      <c r="A146" s="119">
        <v>2352</v>
      </c>
      <c r="B146" s="98" t="s">
        <v>167</v>
      </c>
      <c r="C146" s="99">
        <f t="shared" si="23"/>
        <v>5921</v>
      </c>
      <c r="D146" s="237">
        <v>2821</v>
      </c>
      <c r="E146" s="458"/>
      <c r="F146" s="509">
        <f t="shared" si="44"/>
        <v>2821</v>
      </c>
      <c r="G146" s="237"/>
      <c r="H146" s="104"/>
      <c r="I146" s="235">
        <f t="shared" si="45"/>
        <v>0</v>
      </c>
      <c r="J146" s="104">
        <v>3100</v>
      </c>
      <c r="K146" s="105"/>
      <c r="L146" s="235">
        <f t="shared" si="46"/>
        <v>3100</v>
      </c>
      <c r="M146" s="238"/>
      <c r="N146" s="105"/>
      <c r="O146" s="235">
        <f t="shared" si="47"/>
        <v>0</v>
      </c>
      <c r="P146" s="245"/>
    </row>
    <row r="147" spans="1:16" ht="24" x14ac:dyDescent="0.25">
      <c r="A147" s="119">
        <v>2353</v>
      </c>
      <c r="B147" s="98" t="s">
        <v>168</v>
      </c>
      <c r="C147" s="99">
        <f t="shared" si="23"/>
        <v>1561</v>
      </c>
      <c r="D147" s="237">
        <v>854</v>
      </c>
      <c r="E147" s="458"/>
      <c r="F147" s="509">
        <f t="shared" si="44"/>
        <v>854</v>
      </c>
      <c r="G147" s="237"/>
      <c r="H147" s="104"/>
      <c r="I147" s="235">
        <f t="shared" si="45"/>
        <v>0</v>
      </c>
      <c r="J147" s="104">
        <v>707</v>
      </c>
      <c r="K147" s="105"/>
      <c r="L147" s="235">
        <f t="shared" si="46"/>
        <v>707</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x14ac:dyDescent="0.25">
      <c r="A149" s="119">
        <v>2355</v>
      </c>
      <c r="B149" s="98" t="s">
        <v>170</v>
      </c>
      <c r="C149" s="99">
        <f t="shared" ref="C149:C212" si="48">F149+I149+L149+O149</f>
        <v>300</v>
      </c>
      <c r="D149" s="237">
        <v>300</v>
      </c>
      <c r="E149" s="458"/>
      <c r="F149" s="509">
        <f t="shared" si="44"/>
        <v>300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customHeight="1" x14ac:dyDescent="0.25">
      <c r="A151" s="231">
        <v>2360</v>
      </c>
      <c r="B151" s="98" t="s">
        <v>172</v>
      </c>
      <c r="C151" s="99">
        <f t="shared" si="48"/>
        <v>5250</v>
      </c>
      <c r="D151" s="232">
        <f t="shared" ref="D151:O151" si="49">SUM(D152:D158)</f>
        <v>5250</v>
      </c>
      <c r="E151" s="459">
        <f t="shared" si="49"/>
        <v>0</v>
      </c>
      <c r="F151" s="509">
        <f t="shared" si="49"/>
        <v>5250</v>
      </c>
      <c r="G151" s="232">
        <f t="shared" si="49"/>
        <v>0</v>
      </c>
      <c r="H151" s="234">
        <f t="shared" si="49"/>
        <v>0</v>
      </c>
      <c r="I151" s="235">
        <f t="shared" si="49"/>
        <v>0</v>
      </c>
      <c r="J151" s="234">
        <f t="shared" si="49"/>
        <v>0</v>
      </c>
      <c r="K151" s="233">
        <f t="shared" si="49"/>
        <v>0</v>
      </c>
      <c r="L151" s="235">
        <f t="shared" si="49"/>
        <v>0</v>
      </c>
      <c r="M151" s="99">
        <f t="shared" si="49"/>
        <v>0</v>
      </c>
      <c r="N151" s="233">
        <f t="shared" si="49"/>
        <v>0</v>
      </c>
      <c r="O151" s="235">
        <f t="shared" si="49"/>
        <v>0</v>
      </c>
      <c r="P151" s="236"/>
    </row>
    <row r="152" spans="1:16" hidden="1" x14ac:dyDescent="0.25">
      <c r="A152" s="97">
        <v>2361</v>
      </c>
      <c r="B152" s="98" t="s">
        <v>173</v>
      </c>
      <c r="C152" s="99">
        <f t="shared" si="48"/>
        <v>0</v>
      </c>
      <c r="D152" s="237"/>
      <c r="E152" s="458"/>
      <c r="F152" s="509">
        <f t="shared" ref="F152:F159" si="50">D152+E152</f>
        <v>0</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hidden="1" x14ac:dyDescent="0.25">
      <c r="A153" s="97">
        <v>2362</v>
      </c>
      <c r="B153" s="98" t="s">
        <v>174</v>
      </c>
      <c r="C153" s="99">
        <f t="shared" si="48"/>
        <v>0</v>
      </c>
      <c r="D153" s="237"/>
      <c r="E153" s="458"/>
      <c r="F153" s="509">
        <f t="shared" si="50"/>
        <v>0</v>
      </c>
      <c r="G153" s="237"/>
      <c r="H153" s="104"/>
      <c r="I153" s="235">
        <f t="shared" si="51"/>
        <v>0</v>
      </c>
      <c r="J153" s="104"/>
      <c r="K153" s="105"/>
      <c r="L153" s="235">
        <f t="shared" si="52"/>
        <v>0</v>
      </c>
      <c r="M153" s="238"/>
      <c r="N153" s="105"/>
      <c r="O153" s="235">
        <f t="shared" si="53"/>
        <v>0</v>
      </c>
      <c r="P153" s="236"/>
    </row>
    <row r="154" spans="1:16" x14ac:dyDescent="0.25">
      <c r="A154" s="97">
        <v>2363</v>
      </c>
      <c r="B154" s="98" t="s">
        <v>175</v>
      </c>
      <c r="C154" s="99">
        <f t="shared" si="48"/>
        <v>5250</v>
      </c>
      <c r="D154" s="237">
        <v>5250</v>
      </c>
      <c r="E154" s="458"/>
      <c r="F154" s="509">
        <f t="shared" si="50"/>
        <v>5250</v>
      </c>
      <c r="G154" s="237"/>
      <c r="H154" s="104"/>
      <c r="I154" s="235">
        <f t="shared" si="51"/>
        <v>0</v>
      </c>
      <c r="J154" s="104"/>
      <c r="K154" s="105"/>
      <c r="L154" s="235">
        <f t="shared" si="52"/>
        <v>0</v>
      </c>
      <c r="M154" s="238"/>
      <c r="N154" s="105"/>
      <c r="O154" s="235">
        <f t="shared" si="53"/>
        <v>0</v>
      </c>
      <c r="P154" s="245"/>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ht="70.5" customHeight="1" x14ac:dyDescent="0.25">
      <c r="A159" s="213">
        <v>2370</v>
      </c>
      <c r="B159" s="157" t="s">
        <v>180</v>
      </c>
      <c r="C159" s="163">
        <f t="shared" si="48"/>
        <v>23282</v>
      </c>
      <c r="D159" s="239">
        <v>19376</v>
      </c>
      <c r="E159" s="464">
        <v>-3594</v>
      </c>
      <c r="F159" s="507">
        <f t="shared" si="50"/>
        <v>15782</v>
      </c>
      <c r="G159" s="239">
        <v>7500</v>
      </c>
      <c r="H159" s="241"/>
      <c r="I159" s="217">
        <f t="shared" si="51"/>
        <v>7500</v>
      </c>
      <c r="J159" s="241"/>
      <c r="K159" s="240"/>
      <c r="L159" s="217">
        <f t="shared" si="52"/>
        <v>0</v>
      </c>
      <c r="M159" s="242"/>
      <c r="N159" s="240"/>
      <c r="O159" s="217">
        <f t="shared" si="53"/>
        <v>0</v>
      </c>
      <c r="P159" s="648" t="s">
        <v>415</v>
      </c>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x14ac:dyDescent="0.25">
      <c r="A165" s="75">
        <v>2500</v>
      </c>
      <c r="B165" s="206" t="s">
        <v>186</v>
      </c>
      <c r="C165" s="76">
        <f t="shared" si="48"/>
        <v>237</v>
      </c>
      <c r="D165" s="207">
        <f>SUM(D166,D171)</f>
        <v>237</v>
      </c>
      <c r="E165" s="455">
        <f>SUM(E166,E171)</f>
        <v>0</v>
      </c>
      <c r="F165" s="506">
        <f>SUM(F166,F171)</f>
        <v>237</v>
      </c>
      <c r="G165" s="207">
        <f t="shared" ref="G165:M165" si="55">SUM(G166,G171)</f>
        <v>0</v>
      </c>
      <c r="H165" s="84">
        <f>SUM(H166,H171)</f>
        <v>0</v>
      </c>
      <c r="I165" s="208">
        <f>SUM(I166,I171)</f>
        <v>0</v>
      </c>
      <c r="J165" s="84">
        <f t="shared" si="55"/>
        <v>0</v>
      </c>
      <c r="K165" s="85">
        <f>SUM(K166,K171)</f>
        <v>0</v>
      </c>
      <c r="L165" s="208">
        <f>SUM(L166,L171)</f>
        <v>0</v>
      </c>
      <c r="M165" s="209">
        <f t="shared" si="55"/>
        <v>0</v>
      </c>
      <c r="N165" s="210">
        <f>SUM(N166,N171)</f>
        <v>0</v>
      </c>
      <c r="O165" s="211">
        <f>SUM(O166,O171)</f>
        <v>0</v>
      </c>
      <c r="P165" s="212"/>
    </row>
    <row r="166" spans="1:16" ht="16.5" customHeight="1" x14ac:dyDescent="0.25">
      <c r="A166" s="342">
        <v>2510</v>
      </c>
      <c r="B166" s="87" t="s">
        <v>187</v>
      </c>
      <c r="C166" s="88">
        <f t="shared" si="48"/>
        <v>237</v>
      </c>
      <c r="D166" s="246">
        <f>SUM(D167:D170)</f>
        <v>237</v>
      </c>
      <c r="E166" s="463">
        <f>SUM(E167:E170)</f>
        <v>0</v>
      </c>
      <c r="F166" s="508">
        <f>SUM(F167:F170)</f>
        <v>237</v>
      </c>
      <c r="G166" s="246">
        <f t="shared" ref="G166:M166" si="56">SUM(G167:G170)</f>
        <v>0</v>
      </c>
      <c r="H166" s="248">
        <f>SUM(H167:H170)</f>
        <v>0</v>
      </c>
      <c r="I166" s="220">
        <f>SUM(I167:I170)</f>
        <v>0</v>
      </c>
      <c r="J166" s="248">
        <f t="shared" si="56"/>
        <v>0</v>
      </c>
      <c r="K166" s="247">
        <f>SUM(K167:K170)</f>
        <v>0</v>
      </c>
      <c r="L166" s="220">
        <f>SUM(L167:L170)</f>
        <v>0</v>
      </c>
      <c r="M166" s="110">
        <f t="shared" si="56"/>
        <v>0</v>
      </c>
      <c r="N166" s="269">
        <f>SUM(N167:N170)</f>
        <v>0</v>
      </c>
      <c r="O166" s="270">
        <f>SUM(O167:O170)</f>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x14ac:dyDescent="0.25">
      <c r="A168" s="119">
        <v>2513</v>
      </c>
      <c r="B168" s="98" t="s">
        <v>189</v>
      </c>
      <c r="C168" s="99">
        <f t="shared" si="48"/>
        <v>237</v>
      </c>
      <c r="D168" s="237">
        <v>237</v>
      </c>
      <c r="E168" s="458"/>
      <c r="F168" s="509">
        <f t="shared" si="57"/>
        <v>237</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SUM(E175,E179)</f>
        <v>0</v>
      </c>
      <c r="F174" s="506">
        <f>SUM(F175,F179)</f>
        <v>0</v>
      </c>
      <c r="G174" s="207">
        <f t="shared" ref="G174:M174" si="62">SUM(G175,G179)</f>
        <v>0</v>
      </c>
      <c r="H174" s="84">
        <f>SUM(H175,H179)</f>
        <v>0</v>
      </c>
      <c r="I174" s="208">
        <f>SUM(I175,I179)</f>
        <v>0</v>
      </c>
      <c r="J174" s="84">
        <f t="shared" si="62"/>
        <v>0</v>
      </c>
      <c r="K174" s="85">
        <f>SUM(K175,K179)</f>
        <v>0</v>
      </c>
      <c r="L174" s="208">
        <f>SUM(L175,L179)</f>
        <v>0</v>
      </c>
      <c r="M174" s="209">
        <f t="shared" si="62"/>
        <v>0</v>
      </c>
      <c r="N174" s="210">
        <f>SUM(N175,N179)</f>
        <v>0</v>
      </c>
      <c r="O174" s="211">
        <f>SUM(O175,O179)</f>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SUM(E180:E183)</f>
        <v>0</v>
      </c>
      <c r="F179" s="508">
        <f>SUM(F180:F183)</f>
        <v>0</v>
      </c>
      <c r="G179" s="246">
        <f t="shared" ref="G179:M179" si="64">SUM(G180:G183)</f>
        <v>0</v>
      </c>
      <c r="H179" s="248">
        <f>SUM(H180:H183)</f>
        <v>0</v>
      </c>
      <c r="I179" s="220">
        <f>SUM(I180:I183)</f>
        <v>0</v>
      </c>
      <c r="J179" s="248">
        <f t="shared" si="64"/>
        <v>0</v>
      </c>
      <c r="K179" s="247">
        <f>SUM(K180:K183)</f>
        <v>0</v>
      </c>
      <c r="L179" s="220">
        <f>SUM(L180:L183)</f>
        <v>0</v>
      </c>
      <c r="M179" s="274">
        <f t="shared" si="64"/>
        <v>0</v>
      </c>
      <c r="N179" s="275">
        <f>SUM(N180:N183)</f>
        <v>0</v>
      </c>
      <c r="O179" s="276">
        <f>SUM(O180:O183)</f>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SUM(E185:E186)</f>
        <v>0</v>
      </c>
      <c r="F184" s="513">
        <f>SUM(F185:F186)</f>
        <v>0</v>
      </c>
      <c r="G184" s="284">
        <f t="shared" ref="G184:M184" si="65">SUM(G185:G186)</f>
        <v>0</v>
      </c>
      <c r="H184" s="285">
        <f>SUM(H185:H186)</f>
        <v>0</v>
      </c>
      <c r="I184" s="211">
        <f>SUM(I185:I186)</f>
        <v>0</v>
      </c>
      <c r="J184" s="285">
        <f t="shared" si="65"/>
        <v>0</v>
      </c>
      <c r="K184" s="210">
        <f>SUM(K185:K186)</f>
        <v>0</v>
      </c>
      <c r="L184" s="211">
        <f>SUM(L185:L186)</f>
        <v>0</v>
      </c>
      <c r="M184" s="209">
        <f t="shared" si="65"/>
        <v>0</v>
      </c>
      <c r="N184" s="210">
        <f>SUM(N185:N186)</f>
        <v>0</v>
      </c>
      <c r="O184" s="211">
        <f>SUM(O185:O186)</f>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46749</v>
      </c>
      <c r="D194" s="194">
        <f t="shared" ref="D194:O194" si="70">SUM(D195,D230,D269)</f>
        <v>33655</v>
      </c>
      <c r="E194" s="453">
        <f t="shared" si="70"/>
        <v>3594</v>
      </c>
      <c r="F194" s="504">
        <f t="shared" si="70"/>
        <v>37249</v>
      </c>
      <c r="G194" s="194">
        <f t="shared" si="70"/>
        <v>6500</v>
      </c>
      <c r="H194" s="196">
        <f t="shared" si="70"/>
        <v>0</v>
      </c>
      <c r="I194" s="197">
        <f t="shared" si="70"/>
        <v>6500</v>
      </c>
      <c r="J194" s="196">
        <f t="shared" si="70"/>
        <v>3000</v>
      </c>
      <c r="K194" s="195">
        <f t="shared" si="70"/>
        <v>0</v>
      </c>
      <c r="L194" s="197">
        <f t="shared" si="70"/>
        <v>3000</v>
      </c>
      <c r="M194" s="289">
        <f t="shared" si="70"/>
        <v>0</v>
      </c>
      <c r="N194" s="290">
        <f t="shared" si="70"/>
        <v>0</v>
      </c>
      <c r="O194" s="291">
        <f t="shared" si="70"/>
        <v>0</v>
      </c>
      <c r="P194" s="292"/>
    </row>
    <row r="195" spans="1:16" x14ac:dyDescent="0.25">
      <c r="A195" s="199">
        <v>5000</v>
      </c>
      <c r="B195" s="199" t="s">
        <v>216</v>
      </c>
      <c r="C195" s="200">
        <f t="shared" si="48"/>
        <v>46749</v>
      </c>
      <c r="D195" s="201">
        <f t="shared" ref="D195:O195" si="71">D196+D204</f>
        <v>33655</v>
      </c>
      <c r="E195" s="454">
        <f t="shared" si="71"/>
        <v>3594</v>
      </c>
      <c r="F195" s="505">
        <f t="shared" si="71"/>
        <v>37249</v>
      </c>
      <c r="G195" s="201">
        <f t="shared" si="71"/>
        <v>6500</v>
      </c>
      <c r="H195" s="203">
        <f t="shared" si="71"/>
        <v>0</v>
      </c>
      <c r="I195" s="204">
        <f t="shared" si="71"/>
        <v>6500</v>
      </c>
      <c r="J195" s="203">
        <f t="shared" si="71"/>
        <v>3000</v>
      </c>
      <c r="K195" s="202">
        <f t="shared" si="71"/>
        <v>0</v>
      </c>
      <c r="L195" s="204">
        <f t="shared" si="71"/>
        <v>3000</v>
      </c>
      <c r="M195" s="200">
        <f t="shared" si="71"/>
        <v>0</v>
      </c>
      <c r="N195" s="202">
        <f t="shared" si="71"/>
        <v>0</v>
      </c>
      <c r="O195" s="204">
        <f t="shared" si="71"/>
        <v>0</v>
      </c>
      <c r="P195" s="205"/>
    </row>
    <row r="196" spans="1:16" x14ac:dyDescent="0.25">
      <c r="A196" s="75">
        <v>5100</v>
      </c>
      <c r="B196" s="206" t="s">
        <v>217</v>
      </c>
      <c r="C196" s="76">
        <f t="shared" si="48"/>
        <v>1300</v>
      </c>
      <c r="D196" s="207">
        <f t="shared" ref="D196:O196" si="72">D197+D198+D201+D202+D203</f>
        <v>1300</v>
      </c>
      <c r="E196" s="455">
        <f t="shared" si="72"/>
        <v>0</v>
      </c>
      <c r="F196" s="506">
        <f t="shared" si="72"/>
        <v>1300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48"/>
        <v>1300</v>
      </c>
      <c r="D198" s="232">
        <f t="shared" ref="D198:O198" si="73">D199+D200</f>
        <v>1300</v>
      </c>
      <c r="E198" s="459">
        <f t="shared" si="73"/>
        <v>0</v>
      </c>
      <c r="F198" s="509">
        <f t="shared" si="73"/>
        <v>1300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x14ac:dyDescent="0.25">
      <c r="A199" s="119">
        <v>5121</v>
      </c>
      <c r="B199" s="98" t="s">
        <v>220</v>
      </c>
      <c r="C199" s="99">
        <f t="shared" si="48"/>
        <v>1300</v>
      </c>
      <c r="D199" s="237">
        <v>1300</v>
      </c>
      <c r="E199" s="458"/>
      <c r="F199" s="509">
        <f>D199+E199</f>
        <v>1300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45449</v>
      </c>
      <c r="D204" s="207">
        <f t="shared" ref="D204:O204" si="74">D205+D215+D216+D225+D226+D227+D229</f>
        <v>32355</v>
      </c>
      <c r="E204" s="455">
        <f t="shared" si="74"/>
        <v>3594</v>
      </c>
      <c r="F204" s="506">
        <f t="shared" si="74"/>
        <v>35949</v>
      </c>
      <c r="G204" s="207">
        <f t="shared" si="74"/>
        <v>6500</v>
      </c>
      <c r="H204" s="84">
        <f t="shared" si="74"/>
        <v>0</v>
      </c>
      <c r="I204" s="208">
        <f t="shared" si="74"/>
        <v>6500</v>
      </c>
      <c r="J204" s="84">
        <f t="shared" si="74"/>
        <v>3000</v>
      </c>
      <c r="K204" s="85">
        <f t="shared" si="74"/>
        <v>0</v>
      </c>
      <c r="L204" s="208">
        <f t="shared" si="74"/>
        <v>3000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45449</v>
      </c>
      <c r="D216" s="232">
        <f t="shared" ref="D216:O216" si="81">SUM(D217:D224)</f>
        <v>32355</v>
      </c>
      <c r="E216" s="459">
        <f t="shared" si="81"/>
        <v>3594</v>
      </c>
      <c r="F216" s="509">
        <f t="shared" si="81"/>
        <v>35949</v>
      </c>
      <c r="G216" s="232">
        <f t="shared" si="81"/>
        <v>6500</v>
      </c>
      <c r="H216" s="234">
        <f t="shared" si="81"/>
        <v>0</v>
      </c>
      <c r="I216" s="235">
        <f t="shared" si="81"/>
        <v>6500</v>
      </c>
      <c r="J216" s="234">
        <f t="shared" si="81"/>
        <v>3000</v>
      </c>
      <c r="K216" s="233">
        <f t="shared" si="81"/>
        <v>0</v>
      </c>
      <c r="L216" s="235">
        <f t="shared" si="81"/>
        <v>3000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hidden="1" x14ac:dyDescent="0.25">
      <c r="A218" s="119">
        <v>5232</v>
      </c>
      <c r="B218" s="98" t="s">
        <v>239</v>
      </c>
      <c r="C218" s="99">
        <f t="shared" si="80"/>
        <v>0</v>
      </c>
      <c r="D218" s="237"/>
      <c r="E218" s="458"/>
      <c r="F218" s="509">
        <f t="shared" si="82"/>
        <v>0</v>
      </c>
      <c r="G218" s="237"/>
      <c r="H218" s="104"/>
      <c r="I218" s="235">
        <f t="shared" si="83"/>
        <v>0</v>
      </c>
      <c r="J218" s="104"/>
      <c r="K218" s="105"/>
      <c r="L218" s="235">
        <f t="shared" si="84"/>
        <v>0</v>
      </c>
      <c r="M218" s="238"/>
      <c r="N218" s="105"/>
      <c r="O218" s="235">
        <f t="shared" si="85"/>
        <v>0</v>
      </c>
      <c r="P218" s="236"/>
    </row>
    <row r="219" spans="1:16" ht="84" x14ac:dyDescent="0.25">
      <c r="A219" s="119">
        <v>5233</v>
      </c>
      <c r="B219" s="98" t="s">
        <v>240</v>
      </c>
      <c r="C219" s="99">
        <f t="shared" si="80"/>
        <v>9255</v>
      </c>
      <c r="D219" s="237">
        <v>7755</v>
      </c>
      <c r="E219" s="458">
        <v>-5000</v>
      </c>
      <c r="F219" s="509">
        <f t="shared" si="82"/>
        <v>2755</v>
      </c>
      <c r="G219" s="237">
        <v>6500</v>
      </c>
      <c r="H219" s="104"/>
      <c r="I219" s="235">
        <f t="shared" si="83"/>
        <v>6500</v>
      </c>
      <c r="J219" s="104"/>
      <c r="K219" s="105"/>
      <c r="L219" s="235">
        <f t="shared" si="84"/>
        <v>0</v>
      </c>
      <c r="M219" s="238"/>
      <c r="N219" s="105"/>
      <c r="O219" s="235">
        <f t="shared" si="85"/>
        <v>0</v>
      </c>
      <c r="P219" s="648" t="s">
        <v>416</v>
      </c>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x14ac:dyDescent="0.25">
      <c r="A223" s="119">
        <v>5238</v>
      </c>
      <c r="B223" s="98" t="s">
        <v>244</v>
      </c>
      <c r="C223" s="99">
        <f t="shared" si="80"/>
        <v>22600</v>
      </c>
      <c r="D223" s="237">
        <v>22600</v>
      </c>
      <c r="E223" s="458"/>
      <c r="F223" s="509">
        <f t="shared" si="82"/>
        <v>22600</v>
      </c>
      <c r="G223" s="237"/>
      <c r="H223" s="104"/>
      <c r="I223" s="235">
        <f t="shared" si="83"/>
        <v>0</v>
      </c>
      <c r="J223" s="104"/>
      <c r="K223" s="105"/>
      <c r="L223" s="235">
        <f t="shared" si="84"/>
        <v>0</v>
      </c>
      <c r="M223" s="238"/>
      <c r="N223" s="105"/>
      <c r="O223" s="235">
        <f t="shared" si="85"/>
        <v>0</v>
      </c>
      <c r="P223" s="236"/>
    </row>
    <row r="224" spans="1:16" ht="216" x14ac:dyDescent="0.25">
      <c r="A224" s="119">
        <v>5239</v>
      </c>
      <c r="B224" s="98" t="s">
        <v>245</v>
      </c>
      <c r="C224" s="99">
        <f t="shared" si="80"/>
        <v>13594</v>
      </c>
      <c r="D224" s="237">
        <v>2000</v>
      </c>
      <c r="E224" s="458">
        <v>8594</v>
      </c>
      <c r="F224" s="509">
        <f t="shared" si="82"/>
        <v>10594</v>
      </c>
      <c r="G224" s="237"/>
      <c r="H224" s="104"/>
      <c r="I224" s="235">
        <f t="shared" si="83"/>
        <v>0</v>
      </c>
      <c r="J224" s="104">
        <v>3000</v>
      </c>
      <c r="K224" s="105"/>
      <c r="L224" s="235">
        <f t="shared" si="84"/>
        <v>3000</v>
      </c>
      <c r="M224" s="238"/>
      <c r="N224" s="105"/>
      <c r="O224" s="235">
        <f t="shared" si="85"/>
        <v>0</v>
      </c>
      <c r="P224" s="245" t="s">
        <v>417</v>
      </c>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SUM(E247:E250)</f>
        <v>0</v>
      </c>
      <c r="F246" s="508">
        <f>SUM(F247:F250)</f>
        <v>0</v>
      </c>
      <c r="G246" s="246">
        <f t="shared" ref="G246:M246" si="96">SUM(G247:G250)</f>
        <v>0</v>
      </c>
      <c r="H246" s="248">
        <f>SUM(H247:H250)</f>
        <v>0</v>
      </c>
      <c r="I246" s="220">
        <f>SUM(I247:I250)</f>
        <v>0</v>
      </c>
      <c r="J246" s="248">
        <f t="shared" si="96"/>
        <v>0</v>
      </c>
      <c r="K246" s="247">
        <f>SUM(K247:K250)</f>
        <v>0</v>
      </c>
      <c r="L246" s="220">
        <f>SUM(L247:L250)</f>
        <v>0</v>
      </c>
      <c r="M246" s="274">
        <f t="shared" si="96"/>
        <v>0</v>
      </c>
      <c r="N246" s="275">
        <f>SUM(N247:N250)</f>
        <v>0</v>
      </c>
      <c r="O246" s="276">
        <f>SUM(O247:O250)</f>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SUM(E252,E257,E258)</f>
        <v>0</v>
      </c>
      <c r="F251" s="506">
        <f>SUM(F252,F257,F258)</f>
        <v>0</v>
      </c>
      <c r="G251" s="207">
        <f t="shared" ref="G251:M251" si="97">SUM(G252,G257,G258)</f>
        <v>0</v>
      </c>
      <c r="H251" s="84">
        <f>SUM(H252,H257,H258)</f>
        <v>0</v>
      </c>
      <c r="I251" s="208">
        <f>SUM(I252,I257,I258)</f>
        <v>0</v>
      </c>
      <c r="J251" s="84">
        <f t="shared" si="97"/>
        <v>0</v>
      </c>
      <c r="K251" s="85">
        <f>SUM(K252,K257,K258)</f>
        <v>0</v>
      </c>
      <c r="L251" s="208">
        <f>SUM(L252,L257,L258)</f>
        <v>0</v>
      </c>
      <c r="M251" s="122">
        <f t="shared" si="97"/>
        <v>0</v>
      </c>
      <c r="N251" s="249">
        <f>SUM(N252,N257,N258)</f>
        <v>0</v>
      </c>
      <c r="O251" s="250">
        <f>SUM(O252,O257,O258)</f>
        <v>0</v>
      </c>
      <c r="P251" s="251"/>
    </row>
    <row r="252" spans="1:16" ht="24" hidden="1" x14ac:dyDescent="0.25">
      <c r="A252" s="342">
        <v>6320</v>
      </c>
      <c r="B252" s="87" t="s">
        <v>273</v>
      </c>
      <c r="C252" s="274">
        <f t="shared" si="80"/>
        <v>0</v>
      </c>
      <c r="D252" s="246">
        <f>SUM(D253:D256)</f>
        <v>0</v>
      </c>
      <c r="E252" s="463">
        <f>SUM(E253:E256)</f>
        <v>0</v>
      </c>
      <c r="F252" s="508">
        <f>SUM(F253:F256)</f>
        <v>0</v>
      </c>
      <c r="G252" s="246">
        <f t="shared" ref="G252:M252" si="98">SUM(G253:G256)</f>
        <v>0</v>
      </c>
      <c r="H252" s="248">
        <f>SUM(H253:H256)</f>
        <v>0</v>
      </c>
      <c r="I252" s="220">
        <f>SUM(I253:I256)</f>
        <v>0</v>
      </c>
      <c r="J252" s="248">
        <f t="shared" si="98"/>
        <v>0</v>
      </c>
      <c r="K252" s="247">
        <f>SUM(K253:K256)</f>
        <v>0</v>
      </c>
      <c r="L252" s="220">
        <f>SUM(L253:L256)</f>
        <v>0</v>
      </c>
      <c r="M252" s="88">
        <f t="shared" si="98"/>
        <v>0</v>
      </c>
      <c r="N252" s="247">
        <f>SUM(N253:N256)</f>
        <v>0</v>
      </c>
      <c r="O252" s="220">
        <f>SUM(O253:O256)</f>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SUM(E260,E264)</f>
        <v>0</v>
      </c>
      <c r="F259" s="506">
        <f>SUM(F260,F264)</f>
        <v>0</v>
      </c>
      <c r="G259" s="207">
        <f t="shared" ref="G259:M259" si="103">SUM(G260,G264)</f>
        <v>0</v>
      </c>
      <c r="H259" s="84">
        <f>SUM(H260,H264)</f>
        <v>0</v>
      </c>
      <c r="I259" s="208">
        <f>SUM(I260,I264)</f>
        <v>0</v>
      </c>
      <c r="J259" s="84">
        <f t="shared" si="103"/>
        <v>0</v>
      </c>
      <c r="K259" s="85">
        <f>SUM(K260,K264)</f>
        <v>0</v>
      </c>
      <c r="L259" s="208">
        <f>SUM(L260,L264)</f>
        <v>0</v>
      </c>
      <c r="M259" s="122">
        <f t="shared" si="103"/>
        <v>0</v>
      </c>
      <c r="N259" s="249">
        <f>SUM(N260,N264)</f>
        <v>0</v>
      </c>
      <c r="O259" s="250">
        <f>SUM(O260,O264)</f>
        <v>0</v>
      </c>
      <c r="P259" s="251"/>
    </row>
    <row r="260" spans="1:16" ht="24" hidden="1" x14ac:dyDescent="0.25">
      <c r="A260" s="342">
        <v>6410</v>
      </c>
      <c r="B260" s="87" t="s">
        <v>281</v>
      </c>
      <c r="C260" s="88">
        <f t="shared" si="80"/>
        <v>0</v>
      </c>
      <c r="D260" s="246">
        <f>SUM(D261:D263)</f>
        <v>0</v>
      </c>
      <c r="E260" s="463">
        <f>SUM(E261:E263)</f>
        <v>0</v>
      </c>
      <c r="F260" s="508">
        <f>SUM(F261:F263)</f>
        <v>0</v>
      </c>
      <c r="G260" s="246">
        <f t="shared" ref="G260:M260" si="104">SUM(G261:G263)</f>
        <v>0</v>
      </c>
      <c r="H260" s="248">
        <f>SUM(H261:H263)</f>
        <v>0</v>
      </c>
      <c r="I260" s="220">
        <f>SUM(I261:I263)</f>
        <v>0</v>
      </c>
      <c r="J260" s="248">
        <f t="shared" si="104"/>
        <v>0</v>
      </c>
      <c r="K260" s="247">
        <f>SUM(K261:K263)</f>
        <v>0</v>
      </c>
      <c r="L260" s="220">
        <f>SUM(L261:L263)</f>
        <v>0</v>
      </c>
      <c r="M260" s="110">
        <f t="shared" si="104"/>
        <v>0</v>
      </c>
      <c r="N260" s="269">
        <f>SUM(N261:N263)</f>
        <v>0</v>
      </c>
      <c r="O260" s="270">
        <f>SUM(O261:O263)</f>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 t="shared" si="109"/>
        <v>0</v>
      </c>
      <c r="K276" s="233">
        <f t="shared" si="109"/>
        <v>0</v>
      </c>
      <c r="L276" s="235">
        <f t="shared" si="109"/>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1523270</v>
      </c>
      <c r="D286" s="313">
        <f t="shared" ref="D286:O286" si="113">SUM(D283,D269,D230,D195,D187,D173,D75,D53)</f>
        <v>667871</v>
      </c>
      <c r="E286" s="471">
        <f t="shared" si="113"/>
        <v>0</v>
      </c>
      <c r="F286" s="517">
        <f t="shared" si="113"/>
        <v>667871</v>
      </c>
      <c r="G286" s="313">
        <f t="shared" si="113"/>
        <v>826986</v>
      </c>
      <c r="H286" s="315">
        <f t="shared" si="113"/>
        <v>0</v>
      </c>
      <c r="I286" s="316">
        <f t="shared" si="113"/>
        <v>826986</v>
      </c>
      <c r="J286" s="315">
        <f t="shared" si="113"/>
        <v>28413</v>
      </c>
      <c r="K286" s="314">
        <f t="shared" si="113"/>
        <v>0</v>
      </c>
      <c r="L286" s="316">
        <f t="shared" si="113"/>
        <v>28413</v>
      </c>
      <c r="M286" s="312">
        <f t="shared" si="113"/>
        <v>0</v>
      </c>
      <c r="N286" s="314">
        <f t="shared" si="113"/>
        <v>0</v>
      </c>
      <c r="O286" s="316">
        <f t="shared" si="113"/>
        <v>0</v>
      </c>
      <c r="P286" s="317"/>
    </row>
    <row r="287" spans="1:16" s="27" customFormat="1" ht="13.5" thickTop="1" thickBot="1" x14ac:dyDescent="0.3">
      <c r="A287" s="1253" t="s">
        <v>310</v>
      </c>
      <c r="B287" s="1254"/>
      <c r="C287" s="318">
        <f t="shared" si="110"/>
        <v>-8270</v>
      </c>
      <c r="D287" s="319">
        <f t="shared" ref="D287:I287" si="114">SUM(D24,D25,D41)-D51</f>
        <v>0</v>
      </c>
      <c r="E287" s="472">
        <f t="shared" si="114"/>
        <v>0</v>
      </c>
      <c r="F287" s="518">
        <f t="shared" si="114"/>
        <v>0</v>
      </c>
      <c r="G287" s="319">
        <f t="shared" si="114"/>
        <v>0</v>
      </c>
      <c r="H287" s="321">
        <f t="shared" si="114"/>
        <v>0</v>
      </c>
      <c r="I287" s="322">
        <f t="shared" si="114"/>
        <v>0</v>
      </c>
      <c r="J287" s="321">
        <f>(J26+J43)-J51</f>
        <v>-8270</v>
      </c>
      <c r="K287" s="320">
        <f>(K26+K43)-K51</f>
        <v>0</v>
      </c>
      <c r="L287" s="322">
        <f>(L26+L43)-L51</f>
        <v>-8270</v>
      </c>
      <c r="M287" s="318">
        <f>M45-M51</f>
        <v>0</v>
      </c>
      <c r="N287" s="320">
        <f>N45-N51</f>
        <v>0</v>
      </c>
      <c r="O287" s="322">
        <f>O45-O51</f>
        <v>0</v>
      </c>
      <c r="P287" s="323"/>
    </row>
    <row r="288" spans="1:16" s="27" customFormat="1" ht="12.75" thickTop="1" x14ac:dyDescent="0.25">
      <c r="A288" s="1255" t="s">
        <v>311</v>
      </c>
      <c r="B288" s="1256"/>
      <c r="C288" s="324">
        <f t="shared" si="110"/>
        <v>8270</v>
      </c>
      <c r="D288" s="325">
        <f t="shared" ref="D288:O288" si="115">SUM(D289,D290)-D297+D298</f>
        <v>0</v>
      </c>
      <c r="E288" s="473">
        <f t="shared" si="115"/>
        <v>0</v>
      </c>
      <c r="F288" s="519">
        <f t="shared" si="115"/>
        <v>0</v>
      </c>
      <c r="G288" s="325">
        <f t="shared" si="115"/>
        <v>0</v>
      </c>
      <c r="H288" s="327">
        <f t="shared" si="115"/>
        <v>0</v>
      </c>
      <c r="I288" s="328">
        <f t="shared" si="115"/>
        <v>0</v>
      </c>
      <c r="J288" s="327">
        <f t="shared" si="115"/>
        <v>8270</v>
      </c>
      <c r="K288" s="326">
        <f t="shared" si="115"/>
        <v>0</v>
      </c>
      <c r="L288" s="328">
        <f t="shared" si="115"/>
        <v>8270</v>
      </c>
      <c r="M288" s="324">
        <f t="shared" si="115"/>
        <v>0</v>
      </c>
      <c r="N288" s="326">
        <f t="shared" si="115"/>
        <v>0</v>
      </c>
      <c r="O288" s="328">
        <f t="shared" si="115"/>
        <v>0</v>
      </c>
      <c r="P288" s="329"/>
    </row>
    <row r="289" spans="1:16" s="27" customFormat="1" ht="12.75" thickBot="1" x14ac:dyDescent="0.3">
      <c r="A289" s="177" t="s">
        <v>312</v>
      </c>
      <c r="B289" s="177" t="s">
        <v>313</v>
      </c>
      <c r="C289" s="178">
        <f t="shared" si="110"/>
        <v>8270</v>
      </c>
      <c r="D289" s="179">
        <f t="shared" ref="D289:O289" si="116">D21-D283</f>
        <v>0</v>
      </c>
      <c r="E289" s="451">
        <f t="shared" si="116"/>
        <v>0</v>
      </c>
      <c r="F289" s="502">
        <f t="shared" si="116"/>
        <v>0</v>
      </c>
      <c r="G289" s="179">
        <f t="shared" si="116"/>
        <v>0</v>
      </c>
      <c r="H289" s="181">
        <f t="shared" si="116"/>
        <v>0</v>
      </c>
      <c r="I289" s="182">
        <f t="shared" si="116"/>
        <v>0</v>
      </c>
      <c r="J289" s="181">
        <f t="shared" si="116"/>
        <v>8270</v>
      </c>
      <c r="K289" s="180">
        <f t="shared" si="116"/>
        <v>0</v>
      </c>
      <c r="L289" s="182">
        <f t="shared" si="116"/>
        <v>8270</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sheetData>
  <sheetProtection algorithmName="SHA-512" hashValue="EHVqyr2NgxzPikE2S8qG/0xS23BT8kcAo1edxPpjofz5d5DeWzEmt9jZOwTsGpRXq5qPQUbqFs37ec8c/B9XoQ==" saltValue="Z4R09QBBTtGVbPg8SbdiYQ==" spinCount="100000" sheet="1" objects="1" scenarios="1" formatCells="0" formatColumns="0" formatRows="0"/>
  <autoFilter ref="A18:P298">
    <filterColumn colId="2">
      <filters blank="1">
        <filter val="1 147"/>
        <filter val="1 295 086"/>
        <filter val="1 300"/>
        <filter val="1 312"/>
        <filter val="1 476 521"/>
        <filter val="1 492"/>
        <filter val="1 494 857"/>
        <filter val="1 523 270"/>
        <filter val="1 561"/>
        <filter val="1 871"/>
        <filter val="1 997"/>
        <filter val="10 000"/>
        <filter val="124 248"/>
        <filter val="13 458"/>
        <filter val="13 594"/>
        <filter val="130"/>
        <filter val="16 462"/>
        <filter val="18 142"/>
        <filter val="181 435"/>
        <filter val="19 407"/>
        <filter val="2 185"/>
        <filter val="2 535"/>
        <filter val="2 807"/>
        <filter val="20 083"/>
        <filter val="22 600"/>
        <filter val="23 051"/>
        <filter val="23 282"/>
        <filter val="237"/>
        <filter val="246 738"/>
        <filter val="3 060"/>
        <filter val="3 111"/>
        <filter val="3 821"/>
        <filter val="30 460"/>
        <filter val="300"/>
        <filter val="312"/>
        <filter val="321 860"/>
        <filter val="37 499"/>
        <filter val="379"/>
        <filter val="390"/>
        <filter val="4 275"/>
        <filter val="4 367"/>
        <filter val="417"/>
        <filter val="45 449"/>
        <filter val="455"/>
        <filter val="46 749"/>
        <filter val="49 011"/>
        <filter val="5 250"/>
        <filter val="5 679"/>
        <filter val="5 921"/>
        <filter val="502"/>
        <filter val="53 426"/>
        <filter val="56 495"/>
        <filter val="580"/>
        <filter val="6 625"/>
        <filter val="60"/>
        <filter val="65"/>
        <filter val="73 075"/>
        <filter val="75 122"/>
        <filter val="8 142"/>
        <filter val="8 270"/>
        <filter val="-8 270"/>
        <filter val="8 305"/>
        <filter val="8 509"/>
        <filter val="8 929"/>
        <filter val="85"/>
        <filter val="895 876"/>
        <filter val="9 255"/>
        <filter val="9 400"/>
        <filter val="94 392"/>
        <filter val="973 22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Roman,Regular"&amp;9 140.pielikums Jūrmalas pilsētas domes
2019.gada 21.februāra saistošajiem noteikumiem Nr.8
(protokols Nr.2, 34.punkts)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7" sqref="T7"/>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879</v>
      </c>
      <c r="P1" s="1"/>
    </row>
    <row r="2" spans="1:17" ht="30.7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789</v>
      </c>
      <c r="D3" s="1296"/>
      <c r="E3" s="1296"/>
      <c r="F3" s="1296"/>
      <c r="G3" s="1296"/>
      <c r="H3" s="1296"/>
      <c r="I3" s="1296"/>
      <c r="J3" s="1296"/>
      <c r="K3" s="1296"/>
      <c r="L3" s="1296"/>
      <c r="M3" s="1296"/>
      <c r="N3" s="1296"/>
      <c r="O3" s="1296"/>
      <c r="P3" s="1297"/>
      <c r="Q3" s="525"/>
    </row>
    <row r="4" spans="1:17" ht="12.75" customHeight="1" x14ac:dyDescent="0.25">
      <c r="A4" s="5" t="s">
        <v>4</v>
      </c>
      <c r="B4" s="6"/>
      <c r="C4" s="1296" t="s">
        <v>880</v>
      </c>
      <c r="D4" s="1296"/>
      <c r="E4" s="1296"/>
      <c r="F4" s="1296"/>
      <c r="G4" s="1296"/>
      <c r="H4" s="1296"/>
      <c r="I4" s="1296"/>
      <c r="J4" s="1296"/>
      <c r="K4" s="1296"/>
      <c r="L4" s="1296"/>
      <c r="M4" s="1296"/>
      <c r="N4" s="1296"/>
      <c r="O4" s="1296"/>
      <c r="P4" s="1297"/>
      <c r="Q4" s="525"/>
    </row>
    <row r="5" spans="1:17" ht="12.75" customHeight="1" x14ac:dyDescent="0.25">
      <c r="A5" s="7" t="s">
        <v>6</v>
      </c>
      <c r="B5" s="8"/>
      <c r="C5" s="1291" t="s">
        <v>881</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3.25" customHeight="1" x14ac:dyDescent="0.25">
      <c r="A7" s="7" t="s">
        <v>10</v>
      </c>
      <c r="B7" s="8"/>
      <c r="C7" s="1296" t="s">
        <v>408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312" t="s">
        <v>882</v>
      </c>
      <c r="D9" s="1312"/>
      <c r="E9" s="1312"/>
      <c r="F9" s="1312"/>
      <c r="G9" s="1312"/>
      <c r="H9" s="1312"/>
      <c r="I9" s="1312"/>
      <c r="J9" s="1312"/>
      <c r="K9" s="1312"/>
      <c r="L9" s="1312"/>
      <c r="M9" s="1312"/>
      <c r="N9" s="1312"/>
      <c r="O9" s="1312"/>
      <c r="P9" s="1313"/>
      <c r="Q9" s="525"/>
    </row>
    <row r="10" spans="1:17" ht="12.75" customHeight="1" x14ac:dyDescent="0.25">
      <c r="A10" s="7"/>
      <c r="B10" s="8" t="s">
        <v>15</v>
      </c>
      <c r="C10" s="1291" t="s">
        <v>883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884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6.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421691</v>
      </c>
      <c r="D20" s="33">
        <f>SUM(D21,D24,D25,D41,D43)</f>
        <v>283742</v>
      </c>
      <c r="E20" s="432">
        <f t="shared" ref="E20:F20" si="0">SUM(E21,E24,E25,E41,E43)</f>
        <v>0</v>
      </c>
      <c r="F20" s="483">
        <f t="shared" si="0"/>
        <v>283742</v>
      </c>
      <c r="G20" s="33">
        <f>SUM(G21,G24,G43)</f>
        <v>133625</v>
      </c>
      <c r="H20" s="35">
        <f t="shared" ref="H20:I20" si="1">SUM(H21,H24,H43)</f>
        <v>0</v>
      </c>
      <c r="I20" s="36">
        <f t="shared" si="1"/>
        <v>133625</v>
      </c>
      <c r="J20" s="35">
        <f>SUM(J21,J26,J43)</f>
        <v>4324</v>
      </c>
      <c r="K20" s="34">
        <f t="shared" ref="K20:L20" si="2">SUM(K21,K26,K43)</f>
        <v>0</v>
      </c>
      <c r="L20" s="36">
        <f t="shared" si="2"/>
        <v>4324</v>
      </c>
      <c r="M20" s="32">
        <f>SUM(M21,M45)</f>
        <v>0</v>
      </c>
      <c r="N20" s="34">
        <f t="shared" ref="N20:O20" si="3">SUM(N21,N45)</f>
        <v>0</v>
      </c>
      <c r="O20" s="36">
        <f t="shared" si="3"/>
        <v>0</v>
      </c>
      <c r="P20" s="37"/>
    </row>
    <row r="21" spans="1:16" ht="12.75" thickTop="1" x14ac:dyDescent="0.25">
      <c r="A21" s="38"/>
      <c r="B21" s="39" t="s">
        <v>41</v>
      </c>
      <c r="C21" s="40">
        <f t="shared" ref="C21:C84" si="4">F21+I21+L21+O21</f>
        <v>664</v>
      </c>
      <c r="D21" s="41">
        <f>SUM(D22:D23)</f>
        <v>0</v>
      </c>
      <c r="E21" s="433">
        <f t="shared" ref="E21" si="5">SUM(E22:E23)</f>
        <v>0</v>
      </c>
      <c r="F21" s="484">
        <f>SUM(F22:F23)</f>
        <v>0</v>
      </c>
      <c r="G21" s="41">
        <f>SUM(G22:G23)</f>
        <v>0</v>
      </c>
      <c r="H21" s="43">
        <f t="shared" ref="H21:I21" si="6">SUM(H22:H23)</f>
        <v>0</v>
      </c>
      <c r="I21" s="44">
        <f t="shared" si="6"/>
        <v>0</v>
      </c>
      <c r="J21" s="43">
        <f>SUM(J22:J23)</f>
        <v>664</v>
      </c>
      <c r="K21" s="42">
        <f t="shared" ref="K21:L21" si="7">SUM(K22:K23)</f>
        <v>0</v>
      </c>
      <c r="L21" s="44">
        <f t="shared" si="7"/>
        <v>664</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97"/>
      <c r="B23" s="119" t="s">
        <v>43</v>
      </c>
      <c r="C23" s="369">
        <f t="shared" si="4"/>
        <v>664</v>
      </c>
      <c r="D23" s="370"/>
      <c r="E23" s="482"/>
      <c r="F23" s="509">
        <f>D23+E23</f>
        <v>0</v>
      </c>
      <c r="G23" s="370"/>
      <c r="H23" s="372"/>
      <c r="I23" s="166">
        <f>G23+H23</f>
        <v>0</v>
      </c>
      <c r="J23" s="372">
        <v>664</v>
      </c>
      <c r="K23" s="371"/>
      <c r="L23" s="166">
        <f>J23+K23</f>
        <v>664</v>
      </c>
      <c r="M23" s="373"/>
      <c r="N23" s="371"/>
      <c r="O23" s="166">
        <f>M23+N23</f>
        <v>0</v>
      </c>
      <c r="P23" s="374"/>
    </row>
    <row r="24" spans="1:16" s="27" customFormat="1" ht="24.75" thickBot="1" x14ac:dyDescent="0.3">
      <c r="A24" s="64">
        <v>19300</v>
      </c>
      <c r="B24" s="64" t="s">
        <v>44</v>
      </c>
      <c r="C24" s="65">
        <f>F24+I24</f>
        <v>417367</v>
      </c>
      <c r="D24" s="66">
        <v>283742</v>
      </c>
      <c r="E24" s="475"/>
      <c r="F24" s="520">
        <f>D24+E24</f>
        <v>283742</v>
      </c>
      <c r="G24" s="66">
        <v>133625</v>
      </c>
      <c r="H24" s="67"/>
      <c r="I24" s="68">
        <f>G24+H24</f>
        <v>133625</v>
      </c>
      <c r="J24" s="69" t="s">
        <v>45</v>
      </c>
      <c r="K24" s="70" t="s">
        <v>45</v>
      </c>
      <c r="L24" s="72" t="s">
        <v>45</v>
      </c>
      <c r="M24" s="71" t="s">
        <v>45</v>
      </c>
      <c r="N24" s="70" t="s">
        <v>45</v>
      </c>
      <c r="O24" s="72" t="s">
        <v>45</v>
      </c>
      <c r="P24" s="24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3660</v>
      </c>
      <c r="D26" s="78" t="s">
        <v>45</v>
      </c>
      <c r="E26" s="438" t="s">
        <v>45</v>
      </c>
      <c r="F26" s="489" t="s">
        <v>45</v>
      </c>
      <c r="G26" s="78" t="s">
        <v>45</v>
      </c>
      <c r="H26" s="79" t="s">
        <v>45</v>
      </c>
      <c r="I26" s="80" t="s">
        <v>45</v>
      </c>
      <c r="J26" s="84">
        <f>SUM(J27,J31,J33,J36)</f>
        <v>3660</v>
      </c>
      <c r="K26" s="85">
        <f t="shared" ref="K26:L26" si="9">SUM(K27,K31,K33,K36)</f>
        <v>0</v>
      </c>
      <c r="L26" s="208">
        <f t="shared" si="9"/>
        <v>3660</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x14ac:dyDescent="0.25">
      <c r="A33" s="86">
        <v>21380</v>
      </c>
      <c r="B33" s="75" t="s">
        <v>54</v>
      </c>
      <c r="C33" s="76">
        <f t="shared" si="10"/>
        <v>1800</v>
      </c>
      <c r="D33" s="78" t="s">
        <v>45</v>
      </c>
      <c r="E33" s="438" t="s">
        <v>45</v>
      </c>
      <c r="F33" s="489" t="s">
        <v>45</v>
      </c>
      <c r="G33" s="78" t="s">
        <v>45</v>
      </c>
      <c r="H33" s="79" t="s">
        <v>45</v>
      </c>
      <c r="I33" s="80" t="s">
        <v>45</v>
      </c>
      <c r="J33" s="84">
        <f>SUM(J34:J35)</f>
        <v>1800</v>
      </c>
      <c r="K33" s="85">
        <f t="shared" ref="K33:L33" si="13">SUM(K34:K35)</f>
        <v>0</v>
      </c>
      <c r="L33" s="208">
        <f t="shared" si="13"/>
        <v>1800</v>
      </c>
      <c r="M33" s="82" t="s">
        <v>45</v>
      </c>
      <c r="N33" s="81" t="s">
        <v>45</v>
      </c>
      <c r="O33" s="80" t="s">
        <v>45</v>
      </c>
      <c r="P33" s="83"/>
    </row>
    <row r="34" spans="1:16" x14ac:dyDescent="0.25">
      <c r="A34" s="47">
        <v>21381</v>
      </c>
      <c r="B34" s="87" t="s">
        <v>55</v>
      </c>
      <c r="C34" s="88">
        <f t="shared" si="10"/>
        <v>1800</v>
      </c>
      <c r="D34" s="89" t="s">
        <v>45</v>
      </c>
      <c r="E34" s="439" t="s">
        <v>45</v>
      </c>
      <c r="F34" s="490" t="s">
        <v>45</v>
      </c>
      <c r="G34" s="89" t="s">
        <v>45</v>
      </c>
      <c r="H34" s="91" t="s">
        <v>45</v>
      </c>
      <c r="I34" s="92" t="s">
        <v>45</v>
      </c>
      <c r="J34" s="93">
        <v>1800</v>
      </c>
      <c r="K34" s="94"/>
      <c r="L34" s="52">
        <f>J34+K34</f>
        <v>1800</v>
      </c>
      <c r="M34" s="95" t="s">
        <v>45</v>
      </c>
      <c r="N34" s="90" t="s">
        <v>45</v>
      </c>
      <c r="O34" s="92" t="s">
        <v>45</v>
      </c>
      <c r="P34" s="1148"/>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1860</v>
      </c>
      <c r="D36" s="78" t="s">
        <v>45</v>
      </c>
      <c r="E36" s="438" t="s">
        <v>45</v>
      </c>
      <c r="F36" s="489" t="s">
        <v>45</v>
      </c>
      <c r="G36" s="78" t="s">
        <v>45</v>
      </c>
      <c r="H36" s="79" t="s">
        <v>45</v>
      </c>
      <c r="I36" s="80" t="s">
        <v>45</v>
      </c>
      <c r="J36" s="84">
        <f>SUM(J37:J40)</f>
        <v>1860</v>
      </c>
      <c r="K36" s="85">
        <f t="shared" ref="K36:L36" si="14">SUM(K37:K40)</f>
        <v>0</v>
      </c>
      <c r="L36" s="208">
        <f t="shared" si="14"/>
        <v>1860</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10"/>
        <v>1860</v>
      </c>
      <c r="D40" s="123" t="s">
        <v>45</v>
      </c>
      <c r="E40" s="477" t="s">
        <v>45</v>
      </c>
      <c r="F40" s="521" t="s">
        <v>45</v>
      </c>
      <c r="G40" s="123" t="s">
        <v>45</v>
      </c>
      <c r="H40" s="125" t="s">
        <v>45</v>
      </c>
      <c r="I40" s="126" t="s">
        <v>45</v>
      </c>
      <c r="J40" s="127">
        <v>1860</v>
      </c>
      <c r="K40" s="128"/>
      <c r="L40" s="522">
        <f>J40+K40</f>
        <v>1860</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ht="5.25" customHeight="1"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421691</v>
      </c>
      <c r="D50" s="179">
        <f>SUM(D51,D283)</f>
        <v>283742</v>
      </c>
      <c r="E50" s="451">
        <f t="shared" ref="E50:F50" si="19">SUM(E51,E283)</f>
        <v>0</v>
      </c>
      <c r="F50" s="502">
        <f t="shared" si="19"/>
        <v>283742</v>
      </c>
      <c r="G50" s="179">
        <f>SUM(G51,G283)</f>
        <v>133625</v>
      </c>
      <c r="H50" s="181">
        <f t="shared" ref="H50:I50" si="20">SUM(H51,H283)</f>
        <v>0</v>
      </c>
      <c r="I50" s="182">
        <f t="shared" si="20"/>
        <v>133625</v>
      </c>
      <c r="J50" s="181">
        <f>SUM(J51,J283)</f>
        <v>4324</v>
      </c>
      <c r="K50" s="180">
        <f t="shared" ref="K50:L50" si="21">SUM(K51,K283)</f>
        <v>0</v>
      </c>
      <c r="L50" s="182">
        <f t="shared" si="21"/>
        <v>4324</v>
      </c>
      <c r="M50" s="178">
        <f>SUM(M51,M283)</f>
        <v>0</v>
      </c>
      <c r="N50" s="180">
        <f t="shared" ref="N50:O50" si="22">SUM(N51,N283)</f>
        <v>0</v>
      </c>
      <c r="O50" s="182">
        <f t="shared" si="22"/>
        <v>0</v>
      </c>
      <c r="P50" s="183"/>
    </row>
    <row r="51" spans="1:16" s="27" customFormat="1" ht="36.75" thickTop="1" x14ac:dyDescent="0.25">
      <c r="A51" s="184"/>
      <c r="B51" s="185" t="s">
        <v>71</v>
      </c>
      <c r="C51" s="186">
        <f t="shared" si="4"/>
        <v>421691</v>
      </c>
      <c r="D51" s="187">
        <f>SUM(D52,D194)</f>
        <v>283742</v>
      </c>
      <c r="E51" s="452">
        <f t="shared" ref="E51:F51" si="23">SUM(E52,E194)</f>
        <v>0</v>
      </c>
      <c r="F51" s="503">
        <f t="shared" si="23"/>
        <v>283742</v>
      </c>
      <c r="G51" s="187">
        <f>SUM(G52,G194)</f>
        <v>133625</v>
      </c>
      <c r="H51" s="189">
        <f t="shared" ref="H51:I51" si="24">SUM(H52,H194)</f>
        <v>0</v>
      </c>
      <c r="I51" s="190">
        <f t="shared" si="24"/>
        <v>133625</v>
      </c>
      <c r="J51" s="189">
        <f>SUM(J52,J194)</f>
        <v>4324</v>
      </c>
      <c r="K51" s="188">
        <f t="shared" ref="K51:L51" si="25">SUM(K52,K194)</f>
        <v>0</v>
      </c>
      <c r="L51" s="190">
        <f t="shared" si="25"/>
        <v>4324</v>
      </c>
      <c r="M51" s="186">
        <f>SUM(M52,M194)</f>
        <v>0</v>
      </c>
      <c r="N51" s="188">
        <f t="shared" ref="N51:O51" si="26">SUM(N52,N194)</f>
        <v>0</v>
      </c>
      <c r="O51" s="190">
        <f t="shared" si="26"/>
        <v>0</v>
      </c>
      <c r="P51" s="191"/>
    </row>
    <row r="52" spans="1:16" s="27" customFormat="1" ht="24" x14ac:dyDescent="0.25">
      <c r="A52" s="192"/>
      <c r="B52" s="20" t="s">
        <v>72</v>
      </c>
      <c r="C52" s="193">
        <f t="shared" si="4"/>
        <v>417226</v>
      </c>
      <c r="D52" s="194">
        <f>SUM(D53,D75,D173,D187)</f>
        <v>280077</v>
      </c>
      <c r="E52" s="453">
        <f t="shared" ref="E52:F52" si="27">SUM(E53,E75,E173,E187)</f>
        <v>0</v>
      </c>
      <c r="F52" s="504">
        <f t="shared" si="27"/>
        <v>280077</v>
      </c>
      <c r="G52" s="194">
        <f>SUM(G53,G75,G173,G187)</f>
        <v>132825</v>
      </c>
      <c r="H52" s="196">
        <f t="shared" ref="H52:I52" si="28">SUM(H53,H75,H173,H187)</f>
        <v>0</v>
      </c>
      <c r="I52" s="197">
        <f t="shared" si="28"/>
        <v>132825</v>
      </c>
      <c r="J52" s="196">
        <f>SUM(J53,J75,J173,J187)</f>
        <v>4324</v>
      </c>
      <c r="K52" s="195">
        <f t="shared" ref="K52:L52" si="29">SUM(K53,K75,K173,K187)</f>
        <v>0</v>
      </c>
      <c r="L52" s="197">
        <f t="shared" si="29"/>
        <v>4324</v>
      </c>
      <c r="M52" s="193">
        <f>SUM(M53,M75,M173,M187)</f>
        <v>0</v>
      </c>
      <c r="N52" s="195">
        <f t="shared" ref="N52:O52" si="30">SUM(N53,N75,N173,N187)</f>
        <v>0</v>
      </c>
      <c r="O52" s="197">
        <f t="shared" si="30"/>
        <v>0</v>
      </c>
      <c r="P52" s="198"/>
    </row>
    <row r="53" spans="1:16" s="27" customFormat="1" x14ac:dyDescent="0.25">
      <c r="A53" s="199">
        <v>1000</v>
      </c>
      <c r="B53" s="199" t="s">
        <v>73</v>
      </c>
      <c r="C53" s="200">
        <f t="shared" si="4"/>
        <v>349750</v>
      </c>
      <c r="D53" s="201">
        <f>SUM(D54,D67)</f>
        <v>218844</v>
      </c>
      <c r="E53" s="454">
        <f t="shared" ref="E53:F53" si="31">SUM(E54,E67)</f>
        <v>0</v>
      </c>
      <c r="F53" s="505">
        <f t="shared" si="31"/>
        <v>218844</v>
      </c>
      <c r="G53" s="201">
        <f>SUM(G54,G67)</f>
        <v>130906</v>
      </c>
      <c r="H53" s="203">
        <f t="shared" ref="H53:I53" si="32">SUM(H54,H67)</f>
        <v>0</v>
      </c>
      <c r="I53" s="204">
        <f t="shared" si="32"/>
        <v>130906</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263763</v>
      </c>
      <c r="D54" s="207">
        <f>SUM(D55,D58,D66)</f>
        <v>159395</v>
      </c>
      <c r="E54" s="455">
        <f t="shared" ref="E54:F54" si="35">SUM(E55,E58,E66)</f>
        <v>0</v>
      </c>
      <c r="F54" s="506">
        <f t="shared" si="35"/>
        <v>159395</v>
      </c>
      <c r="G54" s="207">
        <f>SUM(G55,G58,G66)</f>
        <v>104023</v>
      </c>
      <c r="H54" s="84">
        <f t="shared" ref="H54:I54" si="36">SUM(H55,H58,H66)</f>
        <v>345</v>
      </c>
      <c r="I54" s="208">
        <f t="shared" si="36"/>
        <v>104368</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230512</v>
      </c>
      <c r="D55" s="214">
        <f>SUM(D56:D57)</f>
        <v>135677</v>
      </c>
      <c r="E55" s="456">
        <f t="shared" ref="E55:F55" si="39">SUM(E56:E57)</f>
        <v>0</v>
      </c>
      <c r="F55" s="507">
        <f t="shared" si="39"/>
        <v>135677</v>
      </c>
      <c r="G55" s="214">
        <f>SUM(G56:G57)</f>
        <v>94490</v>
      </c>
      <c r="H55" s="216">
        <f t="shared" ref="H55:I55" si="40">SUM(H56:H57)</f>
        <v>345</v>
      </c>
      <c r="I55" s="217">
        <f t="shared" si="40"/>
        <v>94835</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75" customHeight="1" x14ac:dyDescent="0.25">
      <c r="A57" s="119">
        <v>1119</v>
      </c>
      <c r="B57" s="98" t="s">
        <v>77</v>
      </c>
      <c r="C57" s="99">
        <f t="shared" si="4"/>
        <v>230512</v>
      </c>
      <c r="D57" s="237">
        <v>135677</v>
      </c>
      <c r="E57" s="458"/>
      <c r="F57" s="509">
        <f t="shared" si="43"/>
        <v>135677</v>
      </c>
      <c r="G57" s="237">
        <v>94490</v>
      </c>
      <c r="H57" s="104">
        <v>345</v>
      </c>
      <c r="I57" s="235">
        <f t="shared" si="44"/>
        <v>94835</v>
      </c>
      <c r="J57" s="104"/>
      <c r="K57" s="105"/>
      <c r="L57" s="235">
        <f t="shared" si="45"/>
        <v>0</v>
      </c>
      <c r="M57" s="238"/>
      <c r="N57" s="105"/>
      <c r="O57" s="235">
        <f>M57+N57</f>
        <v>0</v>
      </c>
      <c r="P57" s="1149" t="s">
        <v>885</v>
      </c>
    </row>
    <row r="58" spans="1:16" ht="12.75" thickBot="1" x14ac:dyDescent="0.3">
      <c r="A58" s="231">
        <v>1140</v>
      </c>
      <c r="B58" s="98" t="s">
        <v>78</v>
      </c>
      <c r="C58" s="99">
        <f t="shared" si="4"/>
        <v>29686</v>
      </c>
      <c r="D58" s="232">
        <f>SUM(D59:D65)</f>
        <v>20153</v>
      </c>
      <c r="E58" s="459">
        <f t="shared" ref="E58:F58" si="46">SUM(E59:E65)</f>
        <v>0</v>
      </c>
      <c r="F58" s="509">
        <f t="shared" si="46"/>
        <v>20153</v>
      </c>
      <c r="G58" s="232">
        <f>SUM(G59:G65)</f>
        <v>9533</v>
      </c>
      <c r="H58" s="234">
        <f t="shared" ref="H58:I58" si="47">SUM(H59:H65)</f>
        <v>0</v>
      </c>
      <c r="I58" s="235">
        <f t="shared" si="47"/>
        <v>9533</v>
      </c>
      <c r="J58" s="234">
        <f>SUM(J59:J65)</f>
        <v>0</v>
      </c>
      <c r="K58" s="233">
        <f t="shared" ref="K58:L58" si="48">SUM(K59:K65)</f>
        <v>0</v>
      </c>
      <c r="L58" s="235">
        <f t="shared" si="48"/>
        <v>0</v>
      </c>
      <c r="M58" s="99">
        <f>SUM(M59:M65)</f>
        <v>0</v>
      </c>
      <c r="N58" s="233">
        <f t="shared" ref="N58:O58" si="49">SUM(N59:N65)</f>
        <v>0</v>
      </c>
      <c r="O58" s="235">
        <f t="shared" si="49"/>
        <v>0</v>
      </c>
      <c r="P58" s="639"/>
    </row>
    <row r="59" spans="1:16" ht="12.75" thickTop="1" x14ac:dyDescent="0.25">
      <c r="A59" s="119">
        <v>1141</v>
      </c>
      <c r="B59" s="98" t="s">
        <v>79</v>
      </c>
      <c r="C59" s="99">
        <f t="shared" si="4"/>
        <v>4153</v>
      </c>
      <c r="D59" s="237">
        <v>4153</v>
      </c>
      <c r="E59" s="458"/>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24.75" customHeight="1" x14ac:dyDescent="0.25">
      <c r="A60" s="119">
        <v>1142</v>
      </c>
      <c r="B60" s="98" t="s">
        <v>80</v>
      </c>
      <c r="C60" s="99">
        <f t="shared" si="4"/>
        <v>1093</v>
      </c>
      <c r="D60" s="237">
        <v>1093</v>
      </c>
      <c r="E60" s="458"/>
      <c r="F60" s="509">
        <f t="shared" si="50"/>
        <v>1093</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119">
        <v>1147</v>
      </c>
      <c r="B63" s="98" t="s">
        <v>83</v>
      </c>
      <c r="C63" s="99">
        <f t="shared" si="4"/>
        <v>2621</v>
      </c>
      <c r="D63" s="237">
        <v>2621</v>
      </c>
      <c r="E63" s="458"/>
      <c r="F63" s="509">
        <f t="shared" si="50"/>
        <v>2621</v>
      </c>
      <c r="G63" s="237"/>
      <c r="H63" s="104"/>
      <c r="I63" s="235">
        <f t="shared" si="51"/>
        <v>0</v>
      </c>
      <c r="J63" s="104"/>
      <c r="K63" s="105"/>
      <c r="L63" s="235">
        <f t="shared" si="52"/>
        <v>0</v>
      </c>
      <c r="M63" s="238"/>
      <c r="N63" s="105"/>
      <c r="O63" s="235">
        <f t="shared" si="53"/>
        <v>0</v>
      </c>
      <c r="P63" s="236"/>
    </row>
    <row r="64" spans="1:16" x14ac:dyDescent="0.25">
      <c r="A64" s="119">
        <v>1148</v>
      </c>
      <c r="B64" s="98" t="s">
        <v>84</v>
      </c>
      <c r="C64" s="99">
        <f t="shared" si="4"/>
        <v>19643</v>
      </c>
      <c r="D64" s="237">
        <v>12286</v>
      </c>
      <c r="E64" s="458"/>
      <c r="F64" s="509">
        <f t="shared" si="50"/>
        <v>12286</v>
      </c>
      <c r="G64" s="237">
        <v>7357</v>
      </c>
      <c r="H64" s="104"/>
      <c r="I64" s="235">
        <f t="shared" si="51"/>
        <v>7357</v>
      </c>
      <c r="J64" s="104"/>
      <c r="K64" s="105"/>
      <c r="L64" s="235">
        <f t="shared" si="52"/>
        <v>0</v>
      </c>
      <c r="M64" s="238"/>
      <c r="N64" s="105"/>
      <c r="O64" s="235">
        <f t="shared" si="53"/>
        <v>0</v>
      </c>
      <c r="P64" s="245"/>
    </row>
    <row r="65" spans="1:16" ht="23.25" customHeight="1" x14ac:dyDescent="0.25">
      <c r="A65" s="119">
        <v>1149</v>
      </c>
      <c r="B65" s="98" t="s">
        <v>85</v>
      </c>
      <c r="C65" s="99">
        <f>F65+I65+L65+O65</f>
        <v>2176</v>
      </c>
      <c r="D65" s="237"/>
      <c r="E65" s="458"/>
      <c r="F65" s="509">
        <f t="shared" si="50"/>
        <v>0</v>
      </c>
      <c r="G65" s="237">
        <v>2176</v>
      </c>
      <c r="H65" s="104"/>
      <c r="I65" s="235">
        <f t="shared" si="51"/>
        <v>2176</v>
      </c>
      <c r="J65" s="104"/>
      <c r="K65" s="105"/>
      <c r="L65" s="235">
        <f t="shared" si="52"/>
        <v>0</v>
      </c>
      <c r="M65" s="238"/>
      <c r="N65" s="105"/>
      <c r="O65" s="235">
        <f t="shared" si="53"/>
        <v>0</v>
      </c>
      <c r="P65" s="245"/>
    </row>
    <row r="66" spans="1:16" ht="36" x14ac:dyDescent="0.25">
      <c r="A66" s="213">
        <v>1150</v>
      </c>
      <c r="B66" s="157" t="s">
        <v>87</v>
      </c>
      <c r="C66" s="163">
        <f>F66+I66+L66+O66</f>
        <v>3565</v>
      </c>
      <c r="D66" s="239">
        <v>3565</v>
      </c>
      <c r="E66" s="464"/>
      <c r="F66" s="507">
        <f t="shared" si="50"/>
        <v>3565</v>
      </c>
      <c r="G66" s="239"/>
      <c r="H66" s="241"/>
      <c r="I66" s="217">
        <f t="shared" si="51"/>
        <v>0</v>
      </c>
      <c r="J66" s="241"/>
      <c r="K66" s="240"/>
      <c r="L66" s="217">
        <f t="shared" si="52"/>
        <v>0</v>
      </c>
      <c r="M66" s="242"/>
      <c r="N66" s="240"/>
      <c r="O66" s="217">
        <f t="shared" si="53"/>
        <v>0</v>
      </c>
      <c r="P66" s="648"/>
    </row>
    <row r="67" spans="1:16" ht="24" x14ac:dyDescent="0.25">
      <c r="A67" s="75">
        <v>1200</v>
      </c>
      <c r="B67" s="206" t="s">
        <v>88</v>
      </c>
      <c r="C67" s="76">
        <f t="shared" si="4"/>
        <v>85987</v>
      </c>
      <c r="D67" s="207">
        <f>SUM(D68:D69)</f>
        <v>59449</v>
      </c>
      <c r="E67" s="455">
        <f t="shared" ref="E67:F67" si="54">SUM(E68:E69)</f>
        <v>0</v>
      </c>
      <c r="F67" s="506">
        <f t="shared" si="54"/>
        <v>59449</v>
      </c>
      <c r="G67" s="207">
        <f>SUM(G68:G69)</f>
        <v>26883</v>
      </c>
      <c r="H67" s="84">
        <f t="shared" ref="H67:I67" si="55">SUM(H68:H69)</f>
        <v>-345</v>
      </c>
      <c r="I67" s="208">
        <f t="shared" si="55"/>
        <v>26538</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2">
        <v>1210</v>
      </c>
      <c r="B68" s="87" t="s">
        <v>89</v>
      </c>
      <c r="C68" s="88">
        <f t="shared" si="4"/>
        <v>66211</v>
      </c>
      <c r="D68" s="219">
        <v>41013</v>
      </c>
      <c r="E68" s="457"/>
      <c r="F68" s="508">
        <f>D68+E68</f>
        <v>41013</v>
      </c>
      <c r="G68" s="219">
        <v>25383</v>
      </c>
      <c r="H68" s="93">
        <v>-185</v>
      </c>
      <c r="I68" s="220">
        <f>G68+H68</f>
        <v>25198</v>
      </c>
      <c r="J68" s="93"/>
      <c r="K68" s="94"/>
      <c r="L68" s="220">
        <f>J68+K68</f>
        <v>0</v>
      </c>
      <c r="M68" s="221"/>
      <c r="N68" s="94"/>
      <c r="O68" s="220">
        <f>M68+N68</f>
        <v>0</v>
      </c>
      <c r="P68" s="245"/>
    </row>
    <row r="69" spans="1:16" ht="24" x14ac:dyDescent="0.25">
      <c r="A69" s="231">
        <v>1220</v>
      </c>
      <c r="B69" s="98" t="s">
        <v>90</v>
      </c>
      <c r="C69" s="99">
        <f t="shared" si="4"/>
        <v>19776</v>
      </c>
      <c r="D69" s="232">
        <f>SUM(D70:D74)</f>
        <v>18436</v>
      </c>
      <c r="E69" s="459">
        <f t="shared" ref="E69:F69" si="58">SUM(E70:E74)</f>
        <v>0</v>
      </c>
      <c r="F69" s="509">
        <f t="shared" si="58"/>
        <v>18436</v>
      </c>
      <c r="G69" s="232">
        <f>SUM(G70:G74)</f>
        <v>1500</v>
      </c>
      <c r="H69" s="234">
        <f t="shared" ref="H69:I69" si="59">SUM(H70:H74)</f>
        <v>-160</v>
      </c>
      <c r="I69" s="235">
        <f t="shared" si="59"/>
        <v>1340</v>
      </c>
      <c r="J69" s="234">
        <f>SUM(J70:J74)</f>
        <v>0</v>
      </c>
      <c r="K69" s="233">
        <f t="shared" ref="K69:L69" si="60">SUM(K70:K74)</f>
        <v>0</v>
      </c>
      <c r="L69" s="235">
        <f t="shared" si="60"/>
        <v>0</v>
      </c>
      <c r="M69" s="99">
        <f>SUM(M70:M74)</f>
        <v>0</v>
      </c>
      <c r="N69" s="233">
        <f t="shared" ref="N69:O69" si="61">SUM(N70:N74)</f>
        <v>0</v>
      </c>
      <c r="O69" s="235">
        <f t="shared" si="61"/>
        <v>0</v>
      </c>
      <c r="P69" s="245" t="s">
        <v>886</v>
      </c>
    </row>
    <row r="70" spans="1:16" ht="48" x14ac:dyDescent="0.25">
      <c r="A70" s="119">
        <v>1221</v>
      </c>
      <c r="B70" s="98" t="s">
        <v>91</v>
      </c>
      <c r="C70" s="99">
        <f t="shared" si="4"/>
        <v>12199</v>
      </c>
      <c r="D70" s="237">
        <v>10859</v>
      </c>
      <c r="E70" s="458"/>
      <c r="F70" s="509">
        <f t="shared" ref="F70:F74" si="62">D70+E70</f>
        <v>10859</v>
      </c>
      <c r="G70" s="237">
        <v>1500</v>
      </c>
      <c r="H70" s="104">
        <v>-160</v>
      </c>
      <c r="I70" s="235">
        <f t="shared" ref="I70:I74" si="63">G70+H70</f>
        <v>1340</v>
      </c>
      <c r="J70" s="104"/>
      <c r="K70" s="105"/>
      <c r="L70" s="235">
        <f t="shared" ref="L70:L74" si="64">J70+K70</f>
        <v>0</v>
      </c>
      <c r="M70" s="238"/>
      <c r="N70" s="105"/>
      <c r="O70" s="235">
        <f t="shared" ref="O70:O74" si="65">M70+N70</f>
        <v>0</v>
      </c>
      <c r="P70" s="245" t="s">
        <v>887</v>
      </c>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x14ac:dyDescent="0.25">
      <c r="A73" s="119">
        <v>1227</v>
      </c>
      <c r="B73" s="98" t="s">
        <v>94</v>
      </c>
      <c r="C73" s="99">
        <f t="shared" si="4"/>
        <v>7077</v>
      </c>
      <c r="D73" s="237">
        <v>7077</v>
      </c>
      <c r="E73" s="458"/>
      <c r="F73" s="509">
        <f t="shared" si="62"/>
        <v>7077</v>
      </c>
      <c r="G73" s="237"/>
      <c r="H73" s="104"/>
      <c r="I73" s="235">
        <f t="shared" si="63"/>
        <v>0</v>
      </c>
      <c r="J73" s="104"/>
      <c r="K73" s="105"/>
      <c r="L73" s="235">
        <f t="shared" si="64"/>
        <v>0</v>
      </c>
      <c r="M73" s="238"/>
      <c r="N73" s="105"/>
      <c r="O73" s="235">
        <f t="shared" si="65"/>
        <v>0</v>
      </c>
      <c r="P73" s="245"/>
    </row>
    <row r="74" spans="1:16" ht="48" x14ac:dyDescent="0.25">
      <c r="A74" s="119">
        <v>1228</v>
      </c>
      <c r="B74" s="98" t="s">
        <v>96</v>
      </c>
      <c r="C74" s="99">
        <f t="shared" si="4"/>
        <v>500</v>
      </c>
      <c r="D74" s="237">
        <v>500</v>
      </c>
      <c r="E74" s="458"/>
      <c r="F74" s="509">
        <f t="shared" si="62"/>
        <v>500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67476</v>
      </c>
      <c r="D75" s="201">
        <f>SUM(D76,D83,D130,D164,D165,D172)</f>
        <v>61233</v>
      </c>
      <c r="E75" s="454">
        <f t="shared" ref="E75:F75" si="66">SUM(E76,E83,E130,E164,E165,E172)</f>
        <v>0</v>
      </c>
      <c r="F75" s="505">
        <f t="shared" si="66"/>
        <v>61233</v>
      </c>
      <c r="G75" s="201">
        <f>SUM(G76,G83,G130,G164,G165,G172)</f>
        <v>1919</v>
      </c>
      <c r="H75" s="203">
        <f t="shared" ref="H75:I75" si="67">SUM(H76,H83,H130,H164,H165,H172)</f>
        <v>0</v>
      </c>
      <c r="I75" s="204">
        <f t="shared" si="67"/>
        <v>1919</v>
      </c>
      <c r="J75" s="203">
        <f>SUM(J76,J83,J130,J164,J165,J172)</f>
        <v>4324</v>
      </c>
      <c r="K75" s="202">
        <f t="shared" ref="K75:L75" si="68">SUM(K76,K83,K130,K164,K165,K172)</f>
        <v>0</v>
      </c>
      <c r="L75" s="204">
        <f t="shared" si="68"/>
        <v>4324</v>
      </c>
      <c r="M75" s="200">
        <f>SUM(M76,M83,M130,M164,M165,M172)</f>
        <v>0</v>
      </c>
      <c r="N75" s="202">
        <f t="shared" ref="N75:O75" si="69">SUM(N76,N83,N130,N164,N165,N172)</f>
        <v>0</v>
      </c>
      <c r="O75" s="204">
        <f t="shared" si="69"/>
        <v>0</v>
      </c>
      <c r="P75" s="205"/>
    </row>
    <row r="76" spans="1:16" ht="24" x14ac:dyDescent="0.25">
      <c r="A76" s="75">
        <v>2100</v>
      </c>
      <c r="B76" s="206" t="s">
        <v>98</v>
      </c>
      <c r="C76" s="76">
        <f t="shared" si="4"/>
        <v>50</v>
      </c>
      <c r="D76" s="207">
        <f>SUM(D77,D80)</f>
        <v>50</v>
      </c>
      <c r="E76" s="455">
        <f t="shared" ref="E76:F76" si="70">SUM(E77,E80)</f>
        <v>0</v>
      </c>
      <c r="F76" s="506">
        <f t="shared" si="70"/>
        <v>50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x14ac:dyDescent="0.25">
      <c r="A77" s="342">
        <v>2110</v>
      </c>
      <c r="B77" s="87" t="s">
        <v>99</v>
      </c>
      <c r="C77" s="88">
        <f t="shared" si="4"/>
        <v>50</v>
      </c>
      <c r="D77" s="246">
        <f>SUM(D78:D79)</f>
        <v>50</v>
      </c>
      <c r="E77" s="463">
        <f t="shared" ref="E77:F77" si="74">SUM(E78:E79)</f>
        <v>0</v>
      </c>
      <c r="F77" s="508">
        <f t="shared" si="74"/>
        <v>50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x14ac:dyDescent="0.25">
      <c r="A79" s="119">
        <v>2112</v>
      </c>
      <c r="B79" s="98" t="s">
        <v>101</v>
      </c>
      <c r="C79" s="99">
        <f t="shared" si="4"/>
        <v>50</v>
      </c>
      <c r="D79" s="237">
        <v>50</v>
      </c>
      <c r="E79" s="458"/>
      <c r="F79" s="509">
        <f t="shared" si="78"/>
        <v>50</v>
      </c>
      <c r="G79" s="237"/>
      <c r="H79" s="104"/>
      <c r="I79" s="235">
        <f t="shared" si="79"/>
        <v>0</v>
      </c>
      <c r="J79" s="104"/>
      <c r="K79" s="105"/>
      <c r="L79" s="235">
        <f t="shared" si="80"/>
        <v>0</v>
      </c>
      <c r="M79" s="238"/>
      <c r="N79" s="105"/>
      <c r="O79" s="235">
        <f t="shared" si="81"/>
        <v>0</v>
      </c>
      <c r="P79" s="245"/>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53117</v>
      </c>
      <c r="D83" s="207">
        <f>SUM(D84,D89,D95,D103,D112,D116,D122,D128)</f>
        <v>48373</v>
      </c>
      <c r="E83" s="455">
        <f t="shared" ref="E83:F83" si="90">SUM(E84,E89,E95,E103,E112,E116,E122,E128)</f>
        <v>0</v>
      </c>
      <c r="F83" s="506">
        <f t="shared" si="90"/>
        <v>48373</v>
      </c>
      <c r="G83" s="207">
        <f>SUM(G84,G89,G95,G103,G112,G116,G122,G128)</f>
        <v>742</v>
      </c>
      <c r="H83" s="84">
        <f t="shared" ref="H83:I83" si="91">SUM(H84,H89,H95,H103,H112,H116,H122,H128)</f>
        <v>0</v>
      </c>
      <c r="I83" s="208">
        <f t="shared" si="91"/>
        <v>742</v>
      </c>
      <c r="J83" s="84">
        <f>SUM(J84,J89,J95,J103,J112,J116,J122,J128)</f>
        <v>4002</v>
      </c>
      <c r="K83" s="85">
        <f t="shared" ref="K83:L83" si="92">SUM(K84,K89,K95,K103,K112,K116,K122,K128)</f>
        <v>0</v>
      </c>
      <c r="L83" s="208">
        <f t="shared" si="92"/>
        <v>4002</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1737</v>
      </c>
      <c r="D84" s="214">
        <f>SUM(D85:D88)</f>
        <v>1737</v>
      </c>
      <c r="E84" s="456">
        <f t="shared" ref="E84:F84" si="94">SUM(E85:E88)</f>
        <v>0</v>
      </c>
      <c r="F84" s="507">
        <f t="shared" si="94"/>
        <v>1737</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1428</v>
      </c>
      <c r="D86" s="237">
        <v>1428</v>
      </c>
      <c r="E86" s="458"/>
      <c r="F86" s="509">
        <f t="shared" si="99"/>
        <v>1428</v>
      </c>
      <c r="G86" s="237"/>
      <c r="H86" s="104"/>
      <c r="I86" s="235">
        <f t="shared" si="100"/>
        <v>0</v>
      </c>
      <c r="J86" s="104"/>
      <c r="K86" s="105"/>
      <c r="L86" s="235">
        <f t="shared" si="101"/>
        <v>0</v>
      </c>
      <c r="M86" s="238"/>
      <c r="N86" s="105"/>
      <c r="O86" s="235">
        <f t="shared" si="102"/>
        <v>0</v>
      </c>
      <c r="P86" s="245"/>
    </row>
    <row r="87" spans="1:16" ht="24" x14ac:dyDescent="0.25">
      <c r="A87" s="119">
        <v>2214</v>
      </c>
      <c r="B87" s="98" t="s">
        <v>107</v>
      </c>
      <c r="C87" s="99">
        <f t="shared" si="98"/>
        <v>215</v>
      </c>
      <c r="D87" s="237">
        <v>215</v>
      </c>
      <c r="E87" s="458"/>
      <c r="F87" s="509">
        <f t="shared" si="99"/>
        <v>215</v>
      </c>
      <c r="G87" s="237"/>
      <c r="H87" s="104"/>
      <c r="I87" s="235">
        <f t="shared" si="100"/>
        <v>0</v>
      </c>
      <c r="J87" s="104"/>
      <c r="K87" s="105"/>
      <c r="L87" s="235">
        <f t="shared" si="101"/>
        <v>0</v>
      </c>
      <c r="M87" s="238"/>
      <c r="N87" s="105"/>
      <c r="O87" s="235">
        <f t="shared" si="102"/>
        <v>0</v>
      </c>
      <c r="P87" s="245"/>
    </row>
    <row r="88" spans="1:16" x14ac:dyDescent="0.25">
      <c r="A88" s="119">
        <v>2219</v>
      </c>
      <c r="B88" s="98" t="s">
        <v>108</v>
      </c>
      <c r="C88" s="99">
        <f t="shared" si="98"/>
        <v>94</v>
      </c>
      <c r="D88" s="237">
        <v>94</v>
      </c>
      <c r="E88" s="458"/>
      <c r="F88" s="509">
        <f t="shared" si="99"/>
        <v>94</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37512</v>
      </c>
      <c r="D89" s="232">
        <f>SUM(D90:D94)</f>
        <v>35870</v>
      </c>
      <c r="E89" s="459">
        <f t="shared" ref="E89:F89" si="103">SUM(E90:E94)</f>
        <v>0</v>
      </c>
      <c r="F89" s="509">
        <f t="shared" si="103"/>
        <v>35870</v>
      </c>
      <c r="G89" s="232">
        <f>SUM(G90:G94)</f>
        <v>0</v>
      </c>
      <c r="H89" s="234">
        <f t="shared" ref="H89:I89" si="104">SUM(H90:H94)</f>
        <v>0</v>
      </c>
      <c r="I89" s="235">
        <f t="shared" si="104"/>
        <v>0</v>
      </c>
      <c r="J89" s="234">
        <f>SUM(J90:J94)</f>
        <v>1642</v>
      </c>
      <c r="K89" s="233">
        <f t="shared" ref="K89:L89" si="105">SUM(K90:K94)</f>
        <v>0</v>
      </c>
      <c r="L89" s="235">
        <f t="shared" si="105"/>
        <v>1642</v>
      </c>
      <c r="M89" s="99">
        <f>SUM(M90:M94)</f>
        <v>0</v>
      </c>
      <c r="N89" s="233">
        <f t="shared" ref="N89:O89" si="106">SUM(N90:N94)</f>
        <v>0</v>
      </c>
      <c r="O89" s="235">
        <f t="shared" si="106"/>
        <v>0</v>
      </c>
      <c r="P89" s="236"/>
    </row>
    <row r="90" spans="1:16" ht="24" x14ac:dyDescent="0.25">
      <c r="A90" s="119">
        <v>2221</v>
      </c>
      <c r="B90" s="98" t="s">
        <v>110</v>
      </c>
      <c r="C90" s="99">
        <f t="shared" si="98"/>
        <v>28589</v>
      </c>
      <c r="D90" s="237">
        <v>27739</v>
      </c>
      <c r="E90" s="458"/>
      <c r="F90" s="509">
        <f t="shared" ref="F90:F94" si="107">D90+E90</f>
        <v>27739</v>
      </c>
      <c r="G90" s="237"/>
      <c r="H90" s="104"/>
      <c r="I90" s="235">
        <f t="shared" ref="I90:I94" si="108">G90+H90</f>
        <v>0</v>
      </c>
      <c r="J90" s="238">
        <v>850</v>
      </c>
      <c r="K90" s="105"/>
      <c r="L90" s="235">
        <f>J90+K90</f>
        <v>850</v>
      </c>
      <c r="M90" s="238"/>
      <c r="N90" s="105"/>
      <c r="O90" s="235">
        <f>M90+N90</f>
        <v>0</v>
      </c>
      <c r="P90" s="245"/>
    </row>
    <row r="91" spans="1:16" x14ac:dyDescent="0.25">
      <c r="A91" s="119">
        <v>2222</v>
      </c>
      <c r="B91" s="98" t="s">
        <v>112</v>
      </c>
      <c r="C91" s="99">
        <f t="shared" si="98"/>
        <v>1187</v>
      </c>
      <c r="D91" s="237">
        <v>937</v>
      </c>
      <c r="E91" s="458"/>
      <c r="F91" s="509">
        <f t="shared" si="107"/>
        <v>937</v>
      </c>
      <c r="G91" s="237"/>
      <c r="H91" s="104"/>
      <c r="I91" s="235">
        <f t="shared" si="108"/>
        <v>0</v>
      </c>
      <c r="J91" s="238">
        <v>250</v>
      </c>
      <c r="K91" s="105"/>
      <c r="L91" s="235">
        <f>J91+K91</f>
        <v>250</v>
      </c>
      <c r="M91" s="238"/>
      <c r="N91" s="105"/>
      <c r="O91" s="235">
        <f>M91+N91</f>
        <v>0</v>
      </c>
      <c r="P91" s="245"/>
    </row>
    <row r="92" spans="1:16" x14ac:dyDescent="0.25">
      <c r="A92" s="119">
        <v>2223</v>
      </c>
      <c r="B92" s="98" t="s">
        <v>113</v>
      </c>
      <c r="C92" s="99">
        <f t="shared" si="98"/>
        <v>7279</v>
      </c>
      <c r="D92" s="237">
        <v>6901</v>
      </c>
      <c r="E92" s="458"/>
      <c r="F92" s="509">
        <f t="shared" si="107"/>
        <v>6901</v>
      </c>
      <c r="G92" s="237"/>
      <c r="H92" s="104"/>
      <c r="I92" s="235">
        <f t="shared" si="108"/>
        <v>0</v>
      </c>
      <c r="J92" s="238">
        <v>378</v>
      </c>
      <c r="K92" s="105"/>
      <c r="L92" s="235">
        <f>J92+K92</f>
        <v>378</v>
      </c>
      <c r="M92" s="238"/>
      <c r="N92" s="105"/>
      <c r="O92" s="235">
        <f>M92+N92</f>
        <v>0</v>
      </c>
      <c r="P92" s="245"/>
    </row>
    <row r="93" spans="1:16" ht="48" x14ac:dyDescent="0.25">
      <c r="A93" s="119">
        <v>2224</v>
      </c>
      <c r="B93" s="98" t="s">
        <v>114</v>
      </c>
      <c r="C93" s="99">
        <f t="shared" si="98"/>
        <v>457</v>
      </c>
      <c r="D93" s="237">
        <v>293</v>
      </c>
      <c r="E93" s="458"/>
      <c r="F93" s="509">
        <f t="shared" si="107"/>
        <v>293</v>
      </c>
      <c r="G93" s="237"/>
      <c r="H93" s="104"/>
      <c r="I93" s="235">
        <f t="shared" si="108"/>
        <v>0</v>
      </c>
      <c r="J93" s="238">
        <v>164</v>
      </c>
      <c r="K93" s="105"/>
      <c r="L93" s="235">
        <f>J93+K93</f>
        <v>164</v>
      </c>
      <c r="M93" s="238"/>
      <c r="N93" s="105"/>
      <c r="O93" s="235">
        <f>M93+N93</f>
        <v>0</v>
      </c>
      <c r="P93" s="236"/>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ref="L94" si="109">J94+K94</f>
        <v>0</v>
      </c>
      <c r="M94" s="238"/>
      <c r="N94" s="105"/>
      <c r="O94" s="235">
        <f t="shared" ref="O94" si="110">M94+N94</f>
        <v>0</v>
      </c>
      <c r="P94" s="236"/>
    </row>
    <row r="95" spans="1:16" ht="36" x14ac:dyDescent="0.25">
      <c r="A95" s="231">
        <v>2230</v>
      </c>
      <c r="B95" s="98" t="s">
        <v>116</v>
      </c>
      <c r="C95" s="99">
        <f t="shared" si="98"/>
        <v>1927</v>
      </c>
      <c r="D95" s="232">
        <f>SUM(D96:D102)</f>
        <v>1927</v>
      </c>
      <c r="E95" s="459">
        <f t="shared" ref="E95:F95" si="111">SUM(E96:E102)</f>
        <v>0</v>
      </c>
      <c r="F95" s="509">
        <f t="shared" si="111"/>
        <v>1927</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1927</v>
      </c>
      <c r="D102" s="237">
        <v>1927</v>
      </c>
      <c r="E102" s="458"/>
      <c r="F102" s="509">
        <f t="shared" si="115"/>
        <v>1927</v>
      </c>
      <c r="G102" s="237"/>
      <c r="H102" s="104"/>
      <c r="I102" s="235">
        <f t="shared" si="116"/>
        <v>0</v>
      </c>
      <c r="J102" s="104"/>
      <c r="K102" s="105"/>
      <c r="L102" s="235">
        <f t="shared" si="117"/>
        <v>0</v>
      </c>
      <c r="M102" s="238"/>
      <c r="N102" s="105"/>
      <c r="O102" s="235">
        <f t="shared" si="118"/>
        <v>0</v>
      </c>
      <c r="P102" s="236"/>
    </row>
    <row r="103" spans="1:16" ht="36" x14ac:dyDescent="0.25">
      <c r="A103" s="231">
        <v>2240</v>
      </c>
      <c r="B103" s="98" t="s">
        <v>124</v>
      </c>
      <c r="C103" s="99">
        <f t="shared" si="98"/>
        <v>7061</v>
      </c>
      <c r="D103" s="232">
        <f>SUM(D104:D111)</f>
        <v>6561</v>
      </c>
      <c r="E103" s="459">
        <f t="shared" ref="E103:F103" si="119">SUM(E104:E111)</f>
        <v>0</v>
      </c>
      <c r="F103" s="509">
        <f t="shared" si="119"/>
        <v>6561</v>
      </c>
      <c r="G103" s="232">
        <f>SUM(G104:G111)</f>
        <v>0</v>
      </c>
      <c r="H103" s="234">
        <f t="shared" ref="H103:I103" si="120">SUM(H104:H111)</f>
        <v>0</v>
      </c>
      <c r="I103" s="235">
        <f t="shared" si="120"/>
        <v>0</v>
      </c>
      <c r="J103" s="234">
        <f>SUM(J104:J111)</f>
        <v>500</v>
      </c>
      <c r="K103" s="233">
        <f t="shared" ref="K103:L103" si="121">SUM(K104:K111)</f>
        <v>0</v>
      </c>
      <c r="L103" s="235">
        <f t="shared" si="121"/>
        <v>500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x14ac:dyDescent="0.25">
      <c r="A105" s="119">
        <v>2242</v>
      </c>
      <c r="B105" s="98" t="s">
        <v>126</v>
      </c>
      <c r="C105" s="99">
        <f t="shared" si="98"/>
        <v>474</v>
      </c>
      <c r="D105" s="237">
        <v>474</v>
      </c>
      <c r="E105" s="458"/>
      <c r="F105" s="509">
        <f t="shared" si="123"/>
        <v>474</v>
      </c>
      <c r="G105" s="237"/>
      <c r="H105" s="104"/>
      <c r="I105" s="235">
        <f t="shared" si="124"/>
        <v>0</v>
      </c>
      <c r="J105" s="104"/>
      <c r="K105" s="105"/>
      <c r="L105" s="235">
        <f t="shared" si="125"/>
        <v>0</v>
      </c>
      <c r="M105" s="238"/>
      <c r="N105" s="105"/>
      <c r="O105" s="235">
        <f t="shared" si="126"/>
        <v>0</v>
      </c>
      <c r="P105" s="236"/>
    </row>
    <row r="106" spans="1:16" ht="24" x14ac:dyDescent="0.25">
      <c r="A106" s="119">
        <v>2243</v>
      </c>
      <c r="B106" s="98" t="s">
        <v>127</v>
      </c>
      <c r="C106" s="99">
        <f t="shared" si="98"/>
        <v>631</v>
      </c>
      <c r="D106" s="237">
        <v>631</v>
      </c>
      <c r="E106" s="458"/>
      <c r="F106" s="509">
        <f t="shared" si="123"/>
        <v>631</v>
      </c>
      <c r="G106" s="237"/>
      <c r="H106" s="104"/>
      <c r="I106" s="235">
        <f t="shared" si="124"/>
        <v>0</v>
      </c>
      <c r="J106" s="104"/>
      <c r="K106" s="105"/>
      <c r="L106" s="235">
        <f t="shared" si="125"/>
        <v>0</v>
      </c>
      <c r="M106" s="238"/>
      <c r="N106" s="105"/>
      <c r="O106" s="235">
        <f t="shared" si="126"/>
        <v>0</v>
      </c>
      <c r="P106" s="236"/>
    </row>
    <row r="107" spans="1:16" x14ac:dyDescent="0.25">
      <c r="A107" s="119">
        <v>2244</v>
      </c>
      <c r="B107" s="98" t="s">
        <v>128</v>
      </c>
      <c r="C107" s="99">
        <f t="shared" si="98"/>
        <v>5917</v>
      </c>
      <c r="D107" s="237">
        <v>5417</v>
      </c>
      <c r="E107" s="458"/>
      <c r="F107" s="509">
        <f t="shared" si="123"/>
        <v>5417</v>
      </c>
      <c r="G107" s="237"/>
      <c r="H107" s="104"/>
      <c r="I107" s="235">
        <f t="shared" si="124"/>
        <v>0</v>
      </c>
      <c r="J107" s="104">
        <v>500</v>
      </c>
      <c r="K107" s="105"/>
      <c r="L107" s="235">
        <f t="shared" si="125"/>
        <v>500</v>
      </c>
      <c r="M107" s="238"/>
      <c r="N107" s="105"/>
      <c r="O107" s="235">
        <f t="shared" si="126"/>
        <v>0</v>
      </c>
      <c r="P107" s="245"/>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x14ac:dyDescent="0.25">
      <c r="A109" s="119">
        <v>2247</v>
      </c>
      <c r="B109" s="98" t="s">
        <v>130</v>
      </c>
      <c r="C109" s="99">
        <f t="shared" si="98"/>
        <v>39</v>
      </c>
      <c r="D109" s="237">
        <v>39</v>
      </c>
      <c r="E109" s="458"/>
      <c r="F109" s="509">
        <f t="shared" si="123"/>
        <v>39</v>
      </c>
      <c r="G109" s="237"/>
      <c r="H109" s="104"/>
      <c r="I109" s="235">
        <f t="shared" si="124"/>
        <v>0</v>
      </c>
      <c r="J109" s="104"/>
      <c r="K109" s="105"/>
      <c r="L109" s="235">
        <f t="shared" si="125"/>
        <v>0</v>
      </c>
      <c r="M109" s="238"/>
      <c r="N109" s="105"/>
      <c r="O109" s="235">
        <f t="shared" si="126"/>
        <v>0</v>
      </c>
      <c r="P109" s="245"/>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236"/>
    </row>
    <row r="112" spans="1:16" x14ac:dyDescent="0.25">
      <c r="A112" s="231">
        <v>2250</v>
      </c>
      <c r="B112" s="98" t="s">
        <v>133</v>
      </c>
      <c r="C112" s="99">
        <f t="shared" si="98"/>
        <v>617</v>
      </c>
      <c r="D112" s="232">
        <f>SUM(D113:D115)</f>
        <v>617</v>
      </c>
      <c r="E112" s="459">
        <f t="shared" ref="E112:F112" si="127">SUM(E113:E115)</f>
        <v>0</v>
      </c>
      <c r="F112" s="509">
        <f t="shared" si="127"/>
        <v>617</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85</v>
      </c>
      <c r="D113" s="237">
        <v>85</v>
      </c>
      <c r="E113" s="458"/>
      <c r="F113" s="509">
        <f t="shared" ref="F113:F115" si="131">D113+E113</f>
        <v>85</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x14ac:dyDescent="0.25">
      <c r="A115" s="119">
        <v>2259</v>
      </c>
      <c r="B115" s="98" t="s">
        <v>136</v>
      </c>
      <c r="C115" s="99">
        <f t="shared" si="98"/>
        <v>532</v>
      </c>
      <c r="D115" s="237">
        <v>532</v>
      </c>
      <c r="E115" s="458"/>
      <c r="F115" s="509">
        <f t="shared" si="131"/>
        <v>532</v>
      </c>
      <c r="G115" s="237"/>
      <c r="H115" s="104"/>
      <c r="I115" s="235">
        <f t="shared" si="132"/>
        <v>0</v>
      </c>
      <c r="J115" s="104"/>
      <c r="K115" s="105"/>
      <c r="L115" s="235">
        <f t="shared" si="133"/>
        <v>0</v>
      </c>
      <c r="M115" s="238"/>
      <c r="N115" s="105"/>
      <c r="O115" s="235">
        <f t="shared" si="134"/>
        <v>0</v>
      </c>
      <c r="P115" s="245"/>
    </row>
    <row r="116" spans="1:16" x14ac:dyDescent="0.25">
      <c r="A116" s="231">
        <v>2260</v>
      </c>
      <c r="B116" s="98" t="s">
        <v>137</v>
      </c>
      <c r="C116" s="99">
        <f t="shared" si="98"/>
        <v>2951</v>
      </c>
      <c r="D116" s="232">
        <f>SUM(D117:D121)</f>
        <v>566</v>
      </c>
      <c r="E116" s="459">
        <f t="shared" ref="E116:F116" si="135">SUM(E117:E121)</f>
        <v>0</v>
      </c>
      <c r="F116" s="509">
        <f t="shared" si="135"/>
        <v>566</v>
      </c>
      <c r="G116" s="232">
        <f>SUM(G117:G121)</f>
        <v>525</v>
      </c>
      <c r="H116" s="234">
        <f t="shared" ref="H116:I116" si="136">SUM(H117:H121)</f>
        <v>0</v>
      </c>
      <c r="I116" s="235">
        <f t="shared" si="136"/>
        <v>525</v>
      </c>
      <c r="J116" s="234">
        <f>SUM(J117:J121)</f>
        <v>1860</v>
      </c>
      <c r="K116" s="233">
        <f t="shared" ref="K116:L116" si="137">SUM(K117:K121)</f>
        <v>0</v>
      </c>
      <c r="L116" s="235">
        <f t="shared" si="137"/>
        <v>1860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x14ac:dyDescent="0.25">
      <c r="A118" s="119">
        <v>2262</v>
      </c>
      <c r="B118" s="98" t="s">
        <v>139</v>
      </c>
      <c r="C118" s="99">
        <f t="shared" si="98"/>
        <v>2925</v>
      </c>
      <c r="D118" s="237">
        <v>540</v>
      </c>
      <c r="E118" s="458"/>
      <c r="F118" s="509">
        <f t="shared" si="139"/>
        <v>540</v>
      </c>
      <c r="G118" s="237">
        <v>525</v>
      </c>
      <c r="H118" s="104"/>
      <c r="I118" s="235">
        <f t="shared" si="140"/>
        <v>525</v>
      </c>
      <c r="J118" s="104">
        <v>1860</v>
      </c>
      <c r="K118" s="105"/>
      <c r="L118" s="235">
        <f t="shared" si="141"/>
        <v>1860</v>
      </c>
      <c r="M118" s="238"/>
      <c r="N118" s="105"/>
      <c r="O118" s="235">
        <f t="shared" si="142"/>
        <v>0</v>
      </c>
      <c r="P118" s="245"/>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x14ac:dyDescent="0.25">
      <c r="A121" s="119">
        <v>2269</v>
      </c>
      <c r="B121" s="98" t="s">
        <v>142</v>
      </c>
      <c r="C121" s="99">
        <f t="shared" si="98"/>
        <v>26</v>
      </c>
      <c r="D121" s="237">
        <v>26</v>
      </c>
      <c r="E121" s="458"/>
      <c r="F121" s="509">
        <f t="shared" si="139"/>
        <v>26</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1312</v>
      </c>
      <c r="D122" s="232">
        <f>SUM(D123:D127)</f>
        <v>1095</v>
      </c>
      <c r="E122" s="459">
        <f t="shared" ref="E122:F122" si="143">SUM(E123:E127)</f>
        <v>0</v>
      </c>
      <c r="F122" s="509">
        <f t="shared" si="143"/>
        <v>1095</v>
      </c>
      <c r="G122" s="232">
        <f>SUM(G123:G127)</f>
        <v>217</v>
      </c>
      <c r="H122" s="234">
        <f t="shared" ref="H122:I122" si="144">SUM(H123:H127)</f>
        <v>0</v>
      </c>
      <c r="I122" s="235">
        <f t="shared" si="144"/>
        <v>217</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v>0</v>
      </c>
      <c r="E125" s="458"/>
      <c r="F125" s="509">
        <f t="shared" si="147"/>
        <v>0</v>
      </c>
      <c r="G125" s="237"/>
      <c r="H125" s="104"/>
      <c r="I125" s="235">
        <f t="shared" si="148"/>
        <v>0</v>
      </c>
      <c r="J125" s="104"/>
      <c r="K125" s="105"/>
      <c r="L125" s="235">
        <f t="shared" si="149"/>
        <v>0</v>
      </c>
      <c r="M125" s="238"/>
      <c r="N125" s="105"/>
      <c r="O125" s="235">
        <f t="shared" si="150"/>
        <v>0</v>
      </c>
      <c r="P125" s="1150"/>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x14ac:dyDescent="0.25">
      <c r="A127" s="119">
        <v>2279</v>
      </c>
      <c r="B127" s="98" t="s">
        <v>148</v>
      </c>
      <c r="C127" s="99">
        <f t="shared" si="98"/>
        <v>1312</v>
      </c>
      <c r="D127" s="237">
        <v>1095</v>
      </c>
      <c r="E127" s="458"/>
      <c r="F127" s="509">
        <f t="shared" si="147"/>
        <v>1095</v>
      </c>
      <c r="G127" s="237">
        <v>217</v>
      </c>
      <c r="H127" s="104"/>
      <c r="I127" s="235">
        <f t="shared" si="148"/>
        <v>217</v>
      </c>
      <c r="J127" s="104"/>
      <c r="K127" s="105"/>
      <c r="L127" s="235">
        <f t="shared" si="149"/>
        <v>0</v>
      </c>
      <c r="M127" s="238"/>
      <c r="N127" s="105"/>
      <c r="O127" s="235">
        <f t="shared" si="150"/>
        <v>0</v>
      </c>
      <c r="P127" s="1151"/>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14046</v>
      </c>
      <c r="D130" s="207">
        <f>SUM(D131,D136,D140,D141,D144,D151,D159,D160,D163)</f>
        <v>12547</v>
      </c>
      <c r="E130" s="455">
        <f t="shared" ref="E130:F130" si="152">SUM(E131,E136,E140,E141,E144,E151,E159,E160,E163)</f>
        <v>0</v>
      </c>
      <c r="F130" s="506">
        <f t="shared" si="152"/>
        <v>12547</v>
      </c>
      <c r="G130" s="207">
        <f>SUM(G131,G136,G140,G141,G144,G151,G159,G160,G163)</f>
        <v>1177</v>
      </c>
      <c r="H130" s="84">
        <f t="shared" ref="H130:I130" si="153">SUM(H131,H136,H140,H141,H144,H151,H159,H160,H163)</f>
        <v>0</v>
      </c>
      <c r="I130" s="208">
        <f t="shared" si="153"/>
        <v>1177</v>
      </c>
      <c r="J130" s="84">
        <f>SUM(J131,J136,J140,J141,J144,J151,J159,J160,J163)</f>
        <v>322</v>
      </c>
      <c r="K130" s="85">
        <f t="shared" ref="K130:L130" si="154">SUM(K131,K136,K140,K141,K144,K151,K159,K160,K163)</f>
        <v>0</v>
      </c>
      <c r="L130" s="208">
        <f t="shared" si="154"/>
        <v>322</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3358</v>
      </c>
      <c r="D131" s="246">
        <f t="shared" ref="D131:O131" si="156">SUM(D132:D135)</f>
        <v>3358</v>
      </c>
      <c r="E131" s="463">
        <f t="shared" si="156"/>
        <v>0</v>
      </c>
      <c r="F131" s="508">
        <f t="shared" si="156"/>
        <v>3358</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x14ac:dyDescent="0.25">
      <c r="A132" s="119">
        <v>2311</v>
      </c>
      <c r="B132" s="98" t="s">
        <v>153</v>
      </c>
      <c r="C132" s="99">
        <f t="shared" si="98"/>
        <v>650</v>
      </c>
      <c r="D132" s="237">
        <v>650</v>
      </c>
      <c r="E132" s="458"/>
      <c r="F132" s="509">
        <f t="shared" ref="F132:F135" si="157">D132+E132</f>
        <v>650</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119">
        <v>2312</v>
      </c>
      <c r="B133" s="98" t="s">
        <v>154</v>
      </c>
      <c r="C133" s="99">
        <f t="shared" si="98"/>
        <v>2167</v>
      </c>
      <c r="D133" s="237">
        <v>2167</v>
      </c>
      <c r="E133" s="458"/>
      <c r="F133" s="509">
        <f t="shared" si="157"/>
        <v>2167</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customHeight="1" x14ac:dyDescent="0.25">
      <c r="A135" s="119">
        <v>2314</v>
      </c>
      <c r="B135" s="98" t="s">
        <v>156</v>
      </c>
      <c r="C135" s="99">
        <f t="shared" si="98"/>
        <v>541</v>
      </c>
      <c r="D135" s="237">
        <v>541</v>
      </c>
      <c r="E135" s="458"/>
      <c r="F135" s="509">
        <f t="shared" si="157"/>
        <v>541</v>
      </c>
      <c r="G135" s="237"/>
      <c r="H135" s="104"/>
      <c r="I135" s="235">
        <f t="shared" si="158"/>
        <v>0</v>
      </c>
      <c r="J135" s="104"/>
      <c r="K135" s="105"/>
      <c r="L135" s="235">
        <f t="shared" si="159"/>
        <v>0</v>
      </c>
      <c r="M135" s="238"/>
      <c r="N135" s="105"/>
      <c r="O135" s="235">
        <f t="shared" si="160"/>
        <v>0</v>
      </c>
      <c r="P135" s="73"/>
    </row>
    <row r="136" spans="1:16" x14ac:dyDescent="0.25">
      <c r="A136" s="231">
        <v>2320</v>
      </c>
      <c r="B136" s="98" t="s">
        <v>157</v>
      </c>
      <c r="C136" s="99">
        <f t="shared" si="98"/>
        <v>976</v>
      </c>
      <c r="D136" s="232">
        <f>SUM(D137:D139)</f>
        <v>854</v>
      </c>
      <c r="E136" s="459">
        <f t="shared" ref="E136:F136" si="161">SUM(E137:E139)</f>
        <v>0</v>
      </c>
      <c r="F136" s="509">
        <f t="shared" si="161"/>
        <v>854</v>
      </c>
      <c r="G136" s="232">
        <f>SUM(G137:G139)</f>
        <v>0</v>
      </c>
      <c r="H136" s="234">
        <f t="shared" ref="H136:I136" si="162">SUM(H137:H139)</f>
        <v>0</v>
      </c>
      <c r="I136" s="235">
        <f t="shared" si="162"/>
        <v>0</v>
      </c>
      <c r="J136" s="234">
        <f>SUM(J137:J139)</f>
        <v>122</v>
      </c>
      <c r="K136" s="233">
        <f t="shared" ref="K136:L136" si="163">SUM(K137:K139)</f>
        <v>0</v>
      </c>
      <c r="L136" s="235">
        <f t="shared" si="163"/>
        <v>122</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x14ac:dyDescent="0.25">
      <c r="A138" s="119">
        <v>2322</v>
      </c>
      <c r="B138" s="98" t="s">
        <v>159</v>
      </c>
      <c r="C138" s="99">
        <f t="shared" si="98"/>
        <v>976</v>
      </c>
      <c r="D138" s="237">
        <v>854</v>
      </c>
      <c r="E138" s="458"/>
      <c r="F138" s="509">
        <f t="shared" si="165"/>
        <v>854</v>
      </c>
      <c r="G138" s="237"/>
      <c r="H138" s="104"/>
      <c r="I138" s="235">
        <f t="shared" si="166"/>
        <v>0</v>
      </c>
      <c r="J138" s="104">
        <v>122</v>
      </c>
      <c r="K138" s="105"/>
      <c r="L138" s="235">
        <f t="shared" si="167"/>
        <v>122</v>
      </c>
      <c r="M138" s="238"/>
      <c r="N138" s="105"/>
      <c r="O138" s="235">
        <f t="shared" si="168"/>
        <v>0</v>
      </c>
      <c r="P138" s="245"/>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100</v>
      </c>
      <c r="D141" s="232">
        <f>SUM(D142:D143)</f>
        <v>100</v>
      </c>
      <c r="E141" s="459">
        <f t="shared" ref="E141:F141" si="169">SUM(E142:E143)</f>
        <v>0</v>
      </c>
      <c r="F141" s="509">
        <f t="shared" si="169"/>
        <v>100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100</v>
      </c>
      <c r="D142" s="237">
        <v>100</v>
      </c>
      <c r="E142" s="458"/>
      <c r="F142" s="509">
        <f t="shared" ref="F142:F143" si="173">D142+E142</f>
        <v>100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3392</v>
      </c>
      <c r="D144" s="214">
        <f>SUM(D145:D150)</f>
        <v>3192</v>
      </c>
      <c r="E144" s="456">
        <f t="shared" ref="E144:F144" si="177">SUM(E145:E150)</f>
        <v>0</v>
      </c>
      <c r="F144" s="507">
        <f t="shared" si="177"/>
        <v>3192</v>
      </c>
      <c r="G144" s="214">
        <f>SUM(G145:G150)</f>
        <v>0</v>
      </c>
      <c r="H144" s="216">
        <f t="shared" ref="H144:I144" si="178">SUM(H145:H150)</f>
        <v>0</v>
      </c>
      <c r="I144" s="217">
        <f t="shared" si="178"/>
        <v>0</v>
      </c>
      <c r="J144" s="216">
        <f>SUM(J145:J150)</f>
        <v>200</v>
      </c>
      <c r="K144" s="215">
        <f t="shared" ref="K144:L144" si="179">SUM(K145:K150)</f>
        <v>0</v>
      </c>
      <c r="L144" s="217">
        <f t="shared" si="179"/>
        <v>200</v>
      </c>
      <c r="M144" s="163">
        <f>SUM(M145:M150)</f>
        <v>0</v>
      </c>
      <c r="N144" s="215">
        <f t="shared" ref="N144:O144" si="180">SUM(N145:N150)</f>
        <v>0</v>
      </c>
      <c r="O144" s="217">
        <f t="shared" si="180"/>
        <v>0</v>
      </c>
      <c r="P144" s="218"/>
    </row>
    <row r="145" spans="1:16" x14ac:dyDescent="0.25">
      <c r="A145" s="47">
        <v>2351</v>
      </c>
      <c r="B145" s="87" t="s">
        <v>166</v>
      </c>
      <c r="C145" s="88">
        <f t="shared" si="98"/>
        <v>1200</v>
      </c>
      <c r="D145" s="219">
        <v>1150</v>
      </c>
      <c r="E145" s="457"/>
      <c r="F145" s="508">
        <f t="shared" ref="F145:F150" si="181">D145+E145</f>
        <v>1150</v>
      </c>
      <c r="G145" s="219"/>
      <c r="H145" s="93"/>
      <c r="I145" s="220">
        <f t="shared" ref="I145:I150" si="182">G145+H145</f>
        <v>0</v>
      </c>
      <c r="J145" s="221">
        <v>50</v>
      </c>
      <c r="K145" s="94"/>
      <c r="L145" s="220">
        <f t="shared" ref="L145:L150" si="183">J145+K145</f>
        <v>50</v>
      </c>
      <c r="M145" s="221"/>
      <c r="N145" s="94"/>
      <c r="O145" s="220">
        <f t="shared" ref="O145:O150" si="184">M145+N145</f>
        <v>0</v>
      </c>
      <c r="P145" s="222"/>
    </row>
    <row r="146" spans="1:16" x14ac:dyDescent="0.25">
      <c r="A146" s="119">
        <v>2352</v>
      </c>
      <c r="B146" s="98" t="s">
        <v>167</v>
      </c>
      <c r="C146" s="99">
        <f t="shared" si="98"/>
        <v>1482</v>
      </c>
      <c r="D146" s="237">
        <v>1332</v>
      </c>
      <c r="E146" s="458"/>
      <c r="F146" s="509">
        <f t="shared" si="181"/>
        <v>1332</v>
      </c>
      <c r="G146" s="237"/>
      <c r="H146" s="104"/>
      <c r="I146" s="235">
        <f t="shared" si="182"/>
        <v>0</v>
      </c>
      <c r="J146" s="238">
        <v>150</v>
      </c>
      <c r="K146" s="105"/>
      <c r="L146" s="235">
        <f t="shared" si="183"/>
        <v>150</v>
      </c>
      <c r="M146" s="238"/>
      <c r="N146" s="105"/>
      <c r="O146" s="235">
        <f t="shared" si="184"/>
        <v>0</v>
      </c>
      <c r="P146" s="236"/>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x14ac:dyDescent="0.25">
      <c r="A148" s="119">
        <v>2354</v>
      </c>
      <c r="B148" s="98" t="s">
        <v>169</v>
      </c>
      <c r="C148" s="99">
        <f t="shared" si="98"/>
        <v>440</v>
      </c>
      <c r="D148" s="237">
        <v>440</v>
      </c>
      <c r="E148" s="458"/>
      <c r="F148" s="509">
        <f t="shared" si="181"/>
        <v>440</v>
      </c>
      <c r="G148" s="237"/>
      <c r="H148" s="104"/>
      <c r="I148" s="235">
        <f t="shared" si="182"/>
        <v>0</v>
      </c>
      <c r="J148" s="104"/>
      <c r="K148" s="105"/>
      <c r="L148" s="235">
        <f t="shared" si="183"/>
        <v>0</v>
      </c>
      <c r="M148" s="238"/>
      <c r="N148" s="105"/>
      <c r="O148" s="235">
        <f t="shared" si="184"/>
        <v>0</v>
      </c>
      <c r="P148" s="236"/>
    </row>
    <row r="149" spans="1:16" ht="24" x14ac:dyDescent="0.25">
      <c r="A149" s="119">
        <v>2355</v>
      </c>
      <c r="B149" s="98" t="s">
        <v>170</v>
      </c>
      <c r="C149" s="99">
        <f t="shared" ref="C149:C212" si="185">F149+I149+L149+O149</f>
        <v>270</v>
      </c>
      <c r="D149" s="237">
        <v>270</v>
      </c>
      <c r="E149" s="458"/>
      <c r="F149" s="509">
        <f t="shared" si="181"/>
        <v>270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2393</v>
      </c>
      <c r="D151" s="232">
        <f>SUM(D152:D158)</f>
        <v>2393</v>
      </c>
      <c r="E151" s="459">
        <f t="shared" ref="E151:F151" si="186">SUM(E152:E158)</f>
        <v>0</v>
      </c>
      <c r="F151" s="509">
        <f t="shared" si="186"/>
        <v>2393</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x14ac:dyDescent="0.25">
      <c r="A152" s="97">
        <v>2361</v>
      </c>
      <c r="B152" s="98" t="s">
        <v>173</v>
      </c>
      <c r="C152" s="99">
        <f t="shared" si="185"/>
        <v>293</v>
      </c>
      <c r="D152" s="237">
        <v>293</v>
      </c>
      <c r="E152" s="458"/>
      <c r="F152" s="509">
        <f t="shared" ref="F152:F159" si="190">D152+E152</f>
        <v>293</v>
      </c>
      <c r="G152" s="237"/>
      <c r="H152" s="104"/>
      <c r="I152" s="235">
        <f t="shared" ref="I152:I159" si="191">G152+H152</f>
        <v>0</v>
      </c>
      <c r="J152" s="104"/>
      <c r="K152" s="105"/>
      <c r="L152" s="235">
        <f t="shared" ref="L152:L159" si="192">J152+K152</f>
        <v>0</v>
      </c>
      <c r="M152" s="238"/>
      <c r="N152" s="105"/>
      <c r="O152" s="235">
        <f t="shared" ref="O152:O159" si="193">M152+N152</f>
        <v>0</v>
      </c>
      <c r="P152" s="73"/>
    </row>
    <row r="153" spans="1:16" ht="24" hidden="1" x14ac:dyDescent="0.25">
      <c r="A153" s="97">
        <v>2362</v>
      </c>
      <c r="B153" s="98" t="s">
        <v>174</v>
      </c>
      <c r="C153" s="99">
        <f t="shared" si="185"/>
        <v>0</v>
      </c>
      <c r="D153" s="237"/>
      <c r="E153" s="458"/>
      <c r="F153" s="509">
        <f t="shared" si="190"/>
        <v>0</v>
      </c>
      <c r="G153" s="237"/>
      <c r="H153" s="104"/>
      <c r="I153" s="235">
        <f t="shared" si="191"/>
        <v>0</v>
      </c>
      <c r="J153" s="104"/>
      <c r="K153" s="105"/>
      <c r="L153" s="235">
        <f t="shared" si="192"/>
        <v>0</v>
      </c>
      <c r="M153" s="238"/>
      <c r="N153" s="105"/>
      <c r="O153" s="235">
        <f t="shared" si="193"/>
        <v>0</v>
      </c>
      <c r="P153" s="236"/>
    </row>
    <row r="154" spans="1:16" x14ac:dyDescent="0.25">
      <c r="A154" s="97">
        <v>2363</v>
      </c>
      <c r="B154" s="98" t="s">
        <v>175</v>
      </c>
      <c r="C154" s="99">
        <f t="shared" si="185"/>
        <v>2100</v>
      </c>
      <c r="D154" s="237">
        <v>2100</v>
      </c>
      <c r="E154" s="458"/>
      <c r="F154" s="509">
        <f t="shared" si="190"/>
        <v>2100</v>
      </c>
      <c r="G154" s="237"/>
      <c r="H154" s="104"/>
      <c r="I154" s="235">
        <f t="shared" si="191"/>
        <v>0</v>
      </c>
      <c r="J154" s="104"/>
      <c r="K154" s="105"/>
      <c r="L154" s="235">
        <f t="shared" si="192"/>
        <v>0</v>
      </c>
      <c r="M154" s="238"/>
      <c r="N154" s="105"/>
      <c r="O154" s="235">
        <f t="shared" si="193"/>
        <v>0</v>
      </c>
      <c r="P154" s="73"/>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3627</v>
      </c>
      <c r="D159" s="239">
        <v>2450</v>
      </c>
      <c r="E159" s="464"/>
      <c r="F159" s="507">
        <f t="shared" si="190"/>
        <v>2450</v>
      </c>
      <c r="G159" s="239">
        <v>1177</v>
      </c>
      <c r="H159" s="241"/>
      <c r="I159" s="217">
        <f t="shared" si="191"/>
        <v>1177</v>
      </c>
      <c r="J159" s="241"/>
      <c r="K159" s="240"/>
      <c r="L159" s="217">
        <f t="shared" si="192"/>
        <v>0</v>
      </c>
      <c r="M159" s="242"/>
      <c r="N159" s="240"/>
      <c r="O159" s="217">
        <f t="shared" si="193"/>
        <v>0</v>
      </c>
      <c r="P159" s="1152"/>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x14ac:dyDescent="0.25">
      <c r="A163" s="213">
        <v>2390</v>
      </c>
      <c r="B163" s="157" t="s">
        <v>184</v>
      </c>
      <c r="C163" s="163">
        <f t="shared" si="185"/>
        <v>200</v>
      </c>
      <c r="D163" s="239">
        <v>200</v>
      </c>
      <c r="E163" s="464"/>
      <c r="F163" s="507">
        <f t="shared" si="198"/>
        <v>200</v>
      </c>
      <c r="G163" s="239"/>
      <c r="H163" s="241"/>
      <c r="I163" s="217">
        <f t="shared" si="199"/>
        <v>0</v>
      </c>
      <c r="J163" s="241"/>
      <c r="K163" s="240"/>
      <c r="L163" s="217">
        <f t="shared" si="200"/>
        <v>0</v>
      </c>
      <c r="M163" s="242"/>
      <c r="N163" s="240"/>
      <c r="O163" s="217">
        <f t="shared" si="201"/>
        <v>0</v>
      </c>
      <c r="P163" s="218"/>
    </row>
    <row r="164" spans="1:16" x14ac:dyDescent="0.25">
      <c r="A164" s="75">
        <v>2400</v>
      </c>
      <c r="B164" s="206" t="s">
        <v>185</v>
      </c>
      <c r="C164" s="76">
        <f t="shared" si="185"/>
        <v>182</v>
      </c>
      <c r="D164" s="265">
        <v>182</v>
      </c>
      <c r="E164" s="465"/>
      <c r="F164" s="506">
        <f t="shared" si="198"/>
        <v>182</v>
      </c>
      <c r="G164" s="265"/>
      <c r="H164" s="267"/>
      <c r="I164" s="208">
        <f t="shared" si="199"/>
        <v>0</v>
      </c>
      <c r="J164" s="267"/>
      <c r="K164" s="266"/>
      <c r="L164" s="208">
        <f t="shared" si="200"/>
        <v>0</v>
      </c>
      <c r="M164" s="268"/>
      <c r="N164" s="266"/>
      <c r="O164" s="208">
        <f t="shared" si="201"/>
        <v>0</v>
      </c>
      <c r="P164" s="243"/>
    </row>
    <row r="165" spans="1:16" ht="24" x14ac:dyDescent="0.25">
      <c r="A165" s="75">
        <v>2500</v>
      </c>
      <c r="B165" s="206" t="s">
        <v>186</v>
      </c>
      <c r="C165" s="76">
        <f t="shared" si="185"/>
        <v>81</v>
      </c>
      <c r="D165" s="207">
        <f>SUM(D166,D171)</f>
        <v>81</v>
      </c>
      <c r="E165" s="455">
        <f t="shared" ref="E165:O165" si="202">SUM(E166,E171)</f>
        <v>0</v>
      </c>
      <c r="F165" s="506">
        <f t="shared" si="202"/>
        <v>81</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customHeight="1" x14ac:dyDescent="0.25">
      <c r="A166" s="342">
        <v>2510</v>
      </c>
      <c r="B166" s="87" t="s">
        <v>187</v>
      </c>
      <c r="C166" s="88">
        <f t="shared" si="185"/>
        <v>81</v>
      </c>
      <c r="D166" s="246">
        <f>SUM(D167:D170)</f>
        <v>81</v>
      </c>
      <c r="E166" s="463">
        <f t="shared" ref="E166:O166" si="203">SUM(E167:E170)</f>
        <v>0</v>
      </c>
      <c r="F166" s="508">
        <f t="shared" si="203"/>
        <v>81</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x14ac:dyDescent="0.25">
      <c r="A170" s="119">
        <v>2519</v>
      </c>
      <c r="B170" s="98" t="s">
        <v>191</v>
      </c>
      <c r="C170" s="99">
        <f t="shared" si="185"/>
        <v>81</v>
      </c>
      <c r="D170" s="237">
        <v>81</v>
      </c>
      <c r="E170" s="458"/>
      <c r="F170" s="509">
        <f t="shared" si="204"/>
        <v>81</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4465</v>
      </c>
      <c r="D194" s="194">
        <f>SUM(D195,D230,D269)</f>
        <v>3665</v>
      </c>
      <c r="E194" s="453">
        <f t="shared" ref="E194:F194" si="251">SUM(E195,E230,E269)</f>
        <v>0</v>
      </c>
      <c r="F194" s="504">
        <f t="shared" si="251"/>
        <v>3665</v>
      </c>
      <c r="G194" s="194">
        <f>SUM(G195,G230,G269)</f>
        <v>800</v>
      </c>
      <c r="H194" s="196">
        <f t="shared" ref="H194:I194" si="252">SUM(H195,H230,H269)</f>
        <v>0</v>
      </c>
      <c r="I194" s="197">
        <f t="shared" si="252"/>
        <v>800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4465</v>
      </c>
      <c r="D195" s="201">
        <f>D196+D204</f>
        <v>3665</v>
      </c>
      <c r="E195" s="454">
        <f t="shared" ref="E195:F195" si="255">E196+E204</f>
        <v>0</v>
      </c>
      <c r="F195" s="505">
        <f t="shared" si="255"/>
        <v>3665</v>
      </c>
      <c r="G195" s="201">
        <f>G196+G204</f>
        <v>800</v>
      </c>
      <c r="H195" s="203">
        <f t="shared" ref="H195:I195" si="256">H196+H204</f>
        <v>0</v>
      </c>
      <c r="I195" s="204">
        <f t="shared" si="256"/>
        <v>800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x14ac:dyDescent="0.25">
      <c r="A196" s="75">
        <v>5100</v>
      </c>
      <c r="B196" s="206" t="s">
        <v>217</v>
      </c>
      <c r="C196" s="76">
        <f t="shared" si="185"/>
        <v>65</v>
      </c>
      <c r="D196" s="207">
        <f>D197+D198+D201+D202+D203</f>
        <v>65</v>
      </c>
      <c r="E196" s="455">
        <f t="shared" ref="E196:F196" si="259">E197+E198+E201+E202+E203</f>
        <v>0</v>
      </c>
      <c r="F196" s="506">
        <f t="shared" si="259"/>
        <v>65</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185"/>
        <v>65</v>
      </c>
      <c r="D198" s="232">
        <f>D199+D200</f>
        <v>65</v>
      </c>
      <c r="E198" s="459">
        <f t="shared" ref="E198:F198" si="263">E199+E200</f>
        <v>0</v>
      </c>
      <c r="F198" s="509">
        <f t="shared" si="263"/>
        <v>65</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x14ac:dyDescent="0.25">
      <c r="A199" s="119">
        <v>5121</v>
      </c>
      <c r="B199" s="98" t="s">
        <v>220</v>
      </c>
      <c r="C199" s="99">
        <f t="shared" si="185"/>
        <v>65</v>
      </c>
      <c r="D199" s="237">
        <v>65</v>
      </c>
      <c r="E199" s="458"/>
      <c r="F199" s="509">
        <f t="shared" ref="F199:F203" si="267">D199+E199</f>
        <v>65</v>
      </c>
      <c r="G199" s="237"/>
      <c r="H199" s="104"/>
      <c r="I199" s="235">
        <f t="shared" ref="I199:I203" si="268">G199+H199</f>
        <v>0</v>
      </c>
      <c r="J199" s="104"/>
      <c r="K199" s="105"/>
      <c r="L199" s="235">
        <f t="shared" ref="L199:L203" si="269">J199+K199</f>
        <v>0</v>
      </c>
      <c r="M199" s="238"/>
      <c r="N199" s="105"/>
      <c r="O199" s="235">
        <f t="shared" ref="O199:O203" si="270">M199+N199</f>
        <v>0</v>
      </c>
      <c r="P199" s="245"/>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4400</v>
      </c>
      <c r="D204" s="207">
        <f>D205+D215+D216+D225+D226+D227+D229</f>
        <v>3600</v>
      </c>
      <c r="E204" s="455">
        <f t="shared" ref="E204:F204" si="271">E205+E215+E216+E225+E226+E227+E229</f>
        <v>0</v>
      </c>
      <c r="F204" s="506">
        <f t="shared" si="271"/>
        <v>3600</v>
      </c>
      <c r="G204" s="207">
        <f>G205+G215+G216+G225+G226+G227+G229</f>
        <v>800</v>
      </c>
      <c r="H204" s="84">
        <f t="shared" ref="H204:I204" si="272">H205+H215+H216+H225+H226+H227+H229</f>
        <v>0</v>
      </c>
      <c r="I204" s="208">
        <f t="shared" si="272"/>
        <v>800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4400</v>
      </c>
      <c r="D216" s="232">
        <f>SUM(D217:D224)</f>
        <v>3600</v>
      </c>
      <c r="E216" s="459">
        <f t="shared" ref="E216:F216" si="284">SUM(E217:E224)</f>
        <v>0</v>
      </c>
      <c r="F216" s="509">
        <f t="shared" si="284"/>
        <v>3600</v>
      </c>
      <c r="G216" s="232">
        <f>SUM(G217:G224)</f>
        <v>800</v>
      </c>
      <c r="H216" s="234">
        <f t="shared" ref="H216:I216" si="285">SUM(H217:H224)</f>
        <v>0</v>
      </c>
      <c r="I216" s="235">
        <f t="shared" si="285"/>
        <v>800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119">
        <v>5232</v>
      </c>
      <c r="B218" s="98" t="s">
        <v>239</v>
      </c>
      <c r="C218" s="99">
        <f t="shared" si="283"/>
        <v>1500</v>
      </c>
      <c r="D218" s="237">
        <v>1500</v>
      </c>
      <c r="E218" s="458"/>
      <c r="F218" s="509">
        <f t="shared" si="288"/>
        <v>1500</v>
      </c>
      <c r="G218" s="237"/>
      <c r="H218" s="104"/>
      <c r="I218" s="235">
        <f t="shared" si="289"/>
        <v>0</v>
      </c>
      <c r="J218" s="104"/>
      <c r="K218" s="105"/>
      <c r="L218" s="235">
        <f t="shared" si="290"/>
        <v>0</v>
      </c>
      <c r="M218" s="238"/>
      <c r="N218" s="105"/>
      <c r="O218" s="235">
        <f t="shared" si="291"/>
        <v>0</v>
      </c>
      <c r="P218" s="236"/>
    </row>
    <row r="219" spans="1:16" x14ac:dyDescent="0.25">
      <c r="A219" s="119">
        <v>5233</v>
      </c>
      <c r="B219" s="98" t="s">
        <v>240</v>
      </c>
      <c r="C219" s="99">
        <f t="shared" si="283"/>
        <v>1800</v>
      </c>
      <c r="D219" s="237">
        <v>1000</v>
      </c>
      <c r="E219" s="458"/>
      <c r="F219" s="509">
        <f t="shared" si="288"/>
        <v>1000</v>
      </c>
      <c r="G219" s="237">
        <v>800</v>
      </c>
      <c r="H219" s="104"/>
      <c r="I219" s="235">
        <f t="shared" si="289"/>
        <v>800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x14ac:dyDescent="0.25">
      <c r="A223" s="119">
        <v>5238</v>
      </c>
      <c r="B223" s="98" t="s">
        <v>244</v>
      </c>
      <c r="C223" s="99">
        <f t="shared" si="283"/>
        <v>1100</v>
      </c>
      <c r="D223" s="237">
        <v>1100</v>
      </c>
      <c r="E223" s="458"/>
      <c r="F223" s="509">
        <f t="shared" si="288"/>
        <v>1100</v>
      </c>
      <c r="G223" s="237"/>
      <c r="H223" s="104"/>
      <c r="I223" s="235">
        <f t="shared" si="289"/>
        <v>0</v>
      </c>
      <c r="J223" s="104"/>
      <c r="K223" s="105"/>
      <c r="L223" s="235">
        <f t="shared" si="290"/>
        <v>0</v>
      </c>
      <c r="M223" s="238"/>
      <c r="N223" s="105"/>
      <c r="O223" s="235">
        <f t="shared" si="291"/>
        <v>0</v>
      </c>
      <c r="P223" s="245"/>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421691</v>
      </c>
      <c r="D286" s="313">
        <f t="shared" ref="D286:O286" si="382">SUM(D283,D269,D230,D195,D187,D173,D75,D53)</f>
        <v>283742</v>
      </c>
      <c r="E286" s="471">
        <f t="shared" si="382"/>
        <v>0</v>
      </c>
      <c r="F286" s="517">
        <f t="shared" si="382"/>
        <v>283742</v>
      </c>
      <c r="G286" s="313">
        <f t="shared" si="382"/>
        <v>133625</v>
      </c>
      <c r="H286" s="315">
        <f t="shared" si="382"/>
        <v>0</v>
      </c>
      <c r="I286" s="316">
        <f t="shared" si="382"/>
        <v>133625</v>
      </c>
      <c r="J286" s="315">
        <f t="shared" si="382"/>
        <v>4324</v>
      </c>
      <c r="K286" s="314">
        <f t="shared" si="382"/>
        <v>0</v>
      </c>
      <c r="L286" s="316">
        <f t="shared" si="382"/>
        <v>4324</v>
      </c>
      <c r="M286" s="312">
        <f t="shared" si="382"/>
        <v>0</v>
      </c>
      <c r="N286" s="314">
        <f t="shared" si="382"/>
        <v>0</v>
      </c>
      <c r="O286" s="316">
        <f t="shared" si="382"/>
        <v>0</v>
      </c>
      <c r="P286" s="317"/>
    </row>
    <row r="287" spans="1:16" s="27" customFormat="1" ht="13.5" thickTop="1" thickBot="1" x14ac:dyDescent="0.3">
      <c r="A287" s="1253" t="s">
        <v>310</v>
      </c>
      <c r="B287" s="1254"/>
      <c r="C287" s="318">
        <f t="shared" si="368"/>
        <v>-664</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-664</v>
      </c>
      <c r="K287" s="320">
        <f t="shared" ref="K287:L287" si="385">(K26+K43)-K51</f>
        <v>0</v>
      </c>
      <c r="L287" s="322">
        <f t="shared" si="385"/>
        <v>-664</v>
      </c>
      <c r="M287" s="318">
        <f>M45-M51</f>
        <v>0</v>
      </c>
      <c r="N287" s="320">
        <f t="shared" ref="N287:O287" si="386">N45-N51</f>
        <v>0</v>
      </c>
      <c r="O287" s="322">
        <f t="shared" si="386"/>
        <v>0</v>
      </c>
      <c r="P287" s="323"/>
    </row>
    <row r="288" spans="1:16" s="27" customFormat="1" ht="12.75" thickTop="1" x14ac:dyDescent="0.25">
      <c r="A288" s="1255" t="s">
        <v>311</v>
      </c>
      <c r="B288" s="1256"/>
      <c r="C288" s="324">
        <f t="shared" si="368"/>
        <v>664</v>
      </c>
      <c r="D288" s="325">
        <f t="shared" ref="D288:O288" si="387">SUM(D289,D290)-D297+D298</f>
        <v>0</v>
      </c>
      <c r="E288" s="473">
        <f t="shared" si="387"/>
        <v>0</v>
      </c>
      <c r="F288" s="519">
        <f t="shared" si="387"/>
        <v>0</v>
      </c>
      <c r="G288" s="325">
        <f t="shared" si="387"/>
        <v>0</v>
      </c>
      <c r="H288" s="327">
        <f t="shared" si="387"/>
        <v>0</v>
      </c>
      <c r="I288" s="328">
        <f t="shared" si="387"/>
        <v>0</v>
      </c>
      <c r="J288" s="327">
        <f t="shared" si="387"/>
        <v>664</v>
      </c>
      <c r="K288" s="326">
        <f t="shared" si="387"/>
        <v>0</v>
      </c>
      <c r="L288" s="328">
        <f t="shared" si="387"/>
        <v>664</v>
      </c>
      <c r="M288" s="324">
        <f t="shared" si="387"/>
        <v>0</v>
      </c>
      <c r="N288" s="326">
        <f t="shared" si="387"/>
        <v>0</v>
      </c>
      <c r="O288" s="328">
        <f t="shared" si="387"/>
        <v>0</v>
      </c>
      <c r="P288" s="329"/>
    </row>
    <row r="289" spans="1:16" s="27" customFormat="1" ht="12.75" thickBot="1" x14ac:dyDescent="0.3">
      <c r="A289" s="177" t="s">
        <v>312</v>
      </c>
      <c r="B289" s="177" t="s">
        <v>313</v>
      </c>
      <c r="C289" s="178">
        <f t="shared" si="368"/>
        <v>664</v>
      </c>
      <c r="D289" s="179">
        <f t="shared" ref="D289:O289" si="388">D21-D283</f>
        <v>0</v>
      </c>
      <c r="E289" s="451">
        <f t="shared" si="388"/>
        <v>0</v>
      </c>
      <c r="F289" s="502">
        <f t="shared" si="388"/>
        <v>0</v>
      </c>
      <c r="G289" s="179">
        <f t="shared" si="388"/>
        <v>0</v>
      </c>
      <c r="H289" s="181">
        <f t="shared" si="388"/>
        <v>0</v>
      </c>
      <c r="I289" s="182">
        <f t="shared" si="388"/>
        <v>0</v>
      </c>
      <c r="J289" s="181">
        <f t="shared" si="388"/>
        <v>664</v>
      </c>
      <c r="K289" s="180">
        <f t="shared" si="388"/>
        <v>0</v>
      </c>
      <c r="L289" s="182">
        <f t="shared" si="388"/>
        <v>664</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5U1pzA7ndNCJyrJVvYBiTN/JHedpMRBww9Tobys2g2Wcy4xO0kGqmHb5skiOLVyT1UZFcvwl7B1ZJyTZIssGZQ==" saltValue="xHQH14lhYoqerWlFpdZkuw==" spinCount="100000" sheet="1" objects="1" scenarios="1" formatCells="0" formatColumns="0" formatRows="0"/>
  <autoFilter ref="A18:P298">
    <filterColumn colId="2">
      <filters blank="1">
        <filter val="1 093"/>
        <filter val="1 100"/>
        <filter val="1 187"/>
        <filter val="1 200"/>
        <filter val="1 312"/>
        <filter val="1 428"/>
        <filter val="1 482"/>
        <filter val="1 500"/>
        <filter val="1 737"/>
        <filter val="1 800"/>
        <filter val="1 860"/>
        <filter val="1 927"/>
        <filter val="100"/>
        <filter val="12 199"/>
        <filter val="14 046"/>
        <filter val="182"/>
        <filter val="19 643"/>
        <filter val="19 776"/>
        <filter val="2 100"/>
        <filter val="2 167"/>
        <filter val="2 176"/>
        <filter val="2 393"/>
        <filter val="2 621"/>
        <filter val="2 925"/>
        <filter val="2 951"/>
        <filter val="200"/>
        <filter val="215"/>
        <filter val="230 512"/>
        <filter val="26"/>
        <filter val="263 763"/>
        <filter val="270"/>
        <filter val="28 589"/>
        <filter val="29 686"/>
        <filter val="293"/>
        <filter val="3 358"/>
        <filter val="3 392"/>
        <filter val="3 565"/>
        <filter val="3 627"/>
        <filter val="3 660"/>
        <filter val="349 750"/>
        <filter val="37 512"/>
        <filter val="39"/>
        <filter val="4 153"/>
        <filter val="4 400"/>
        <filter val="4 465"/>
        <filter val="417 226"/>
        <filter val="417 367"/>
        <filter val="421 691"/>
        <filter val="440"/>
        <filter val="457"/>
        <filter val="474"/>
        <filter val="5 917"/>
        <filter val="50"/>
        <filter val="500"/>
        <filter val="53 117"/>
        <filter val="532"/>
        <filter val="541"/>
        <filter val="617"/>
        <filter val="631"/>
        <filter val="65"/>
        <filter val="650"/>
        <filter val="66 211"/>
        <filter val="664"/>
        <filter val="-664"/>
        <filter val="67 476"/>
        <filter val="7 061"/>
        <filter val="7 077"/>
        <filter val="7 279"/>
        <filter val="81"/>
        <filter val="85"/>
        <filter val="85 987"/>
        <filter val="94"/>
        <filter val="97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Roman,Regular"&amp;9 141.pielikums Jūrmalas pilsētas domes
2019.gada 21.februāra saistošajiem noteikumiem Nr.8
(protokols Nr.2, 34.punkts)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view="pageLayout" zoomScaleNormal="100" workbookViewId="0">
      <selection activeCell="R7" sqref="R7"/>
    </sheetView>
  </sheetViews>
  <sheetFormatPr defaultColWidth="9.140625" defaultRowHeight="15" outlineLevelCol="1" x14ac:dyDescent="0.25"/>
  <cols>
    <col min="1" max="1" width="10.140625" customWidth="1"/>
    <col min="2" max="2" width="28" customWidth="1"/>
    <col min="3" max="3" width="9.85546875" customWidth="1"/>
    <col min="4" max="5" width="7.7109375" hidden="1" customWidth="1" outlineLevel="1"/>
    <col min="6" max="6" width="7.7109375" customWidth="1" collapsed="1"/>
    <col min="7" max="7" width="9.7109375" hidden="1" customWidth="1" outlineLevel="1"/>
    <col min="8" max="8" width="9.42578125" hidden="1" customWidth="1" outlineLevel="1"/>
    <col min="9" max="9" width="7.7109375" customWidth="1" collapsed="1"/>
    <col min="10" max="11" width="7.7109375" hidden="1" customWidth="1" outlineLevel="1"/>
    <col min="12" max="12" width="7.7109375" customWidth="1" collapsed="1"/>
    <col min="13" max="14" width="7.7109375" hidden="1" customWidth="1" outlineLevel="1"/>
    <col min="15" max="15" width="7.7109375" customWidth="1" collapsed="1"/>
    <col min="16" max="16" width="40.85546875" hidden="1" customWidth="1" outlineLevel="1"/>
    <col min="17" max="17" width="9.140625" collapsed="1"/>
  </cols>
  <sheetData>
    <row r="1" spans="1:17" x14ac:dyDescent="0.25">
      <c r="A1" s="252"/>
      <c r="B1" s="252"/>
      <c r="C1" s="252"/>
      <c r="D1" s="252"/>
      <c r="E1" s="252"/>
      <c r="F1" s="252"/>
      <c r="G1" s="252"/>
      <c r="H1" s="252"/>
      <c r="I1" s="252"/>
      <c r="J1" s="252"/>
      <c r="K1" s="252"/>
      <c r="L1" s="252"/>
      <c r="M1" s="252"/>
      <c r="N1" s="1153"/>
      <c r="O1" s="1154" t="s">
        <v>888</v>
      </c>
      <c r="P1" s="725"/>
      <c r="Q1" s="252"/>
    </row>
    <row r="2" spans="1:17" ht="35.25" customHeight="1" x14ac:dyDescent="0.25">
      <c r="A2" s="1350" t="s">
        <v>1</v>
      </c>
      <c r="B2" s="1351"/>
      <c r="C2" s="1351"/>
      <c r="D2" s="1351"/>
      <c r="E2" s="1351"/>
      <c r="F2" s="1351"/>
      <c r="G2" s="1351"/>
      <c r="H2" s="1351"/>
      <c r="I2" s="1351"/>
      <c r="J2" s="1351"/>
      <c r="K2" s="1351"/>
      <c r="L2" s="1351"/>
      <c r="M2" s="1351"/>
      <c r="N2" s="1351"/>
      <c r="O2" s="1351"/>
      <c r="P2" s="1352"/>
      <c r="Q2" s="1155"/>
    </row>
    <row r="3" spans="1:17" ht="12.75" customHeight="1" x14ac:dyDescent="0.25">
      <c r="A3" s="1156" t="s">
        <v>2</v>
      </c>
      <c r="B3" s="1157"/>
      <c r="C3" s="1353" t="s">
        <v>796</v>
      </c>
      <c r="D3" s="1353"/>
      <c r="E3" s="1353"/>
      <c r="F3" s="1353"/>
      <c r="G3" s="1353"/>
      <c r="H3" s="1353"/>
      <c r="I3" s="1353"/>
      <c r="J3" s="1353"/>
      <c r="K3" s="1353"/>
      <c r="L3" s="1353"/>
      <c r="M3" s="1353"/>
      <c r="N3" s="1353"/>
      <c r="O3" s="1353"/>
      <c r="P3" s="1354"/>
      <c r="Q3" s="1155"/>
    </row>
    <row r="4" spans="1:17" ht="12.75" customHeight="1" x14ac:dyDescent="0.25">
      <c r="A4" s="1156" t="s">
        <v>4</v>
      </c>
      <c r="B4" s="1157"/>
      <c r="C4" s="1353" t="s">
        <v>889</v>
      </c>
      <c r="D4" s="1353"/>
      <c r="E4" s="1353"/>
      <c r="F4" s="1353"/>
      <c r="G4" s="1353"/>
      <c r="H4" s="1353"/>
      <c r="I4" s="1353"/>
      <c r="J4" s="1353"/>
      <c r="K4" s="1353"/>
      <c r="L4" s="1353"/>
      <c r="M4" s="1353"/>
      <c r="N4" s="1353"/>
      <c r="O4" s="1353"/>
      <c r="P4" s="1354"/>
      <c r="Q4" s="1155"/>
    </row>
    <row r="5" spans="1:17" ht="12.75" customHeight="1" x14ac:dyDescent="0.25">
      <c r="A5" s="1158" t="s">
        <v>6</v>
      </c>
      <c r="B5" s="1159"/>
      <c r="C5" s="1348" t="s">
        <v>890</v>
      </c>
      <c r="D5" s="1348"/>
      <c r="E5" s="1348"/>
      <c r="F5" s="1348"/>
      <c r="G5" s="1348"/>
      <c r="H5" s="1348"/>
      <c r="I5" s="1348"/>
      <c r="J5" s="1348"/>
      <c r="K5" s="1348"/>
      <c r="L5" s="1348"/>
      <c r="M5" s="1348"/>
      <c r="N5" s="1348"/>
      <c r="O5" s="1348"/>
      <c r="P5" s="1349"/>
      <c r="Q5" s="1155"/>
    </row>
    <row r="6" spans="1:17" ht="12.75" customHeight="1" x14ac:dyDescent="0.25">
      <c r="A6" s="1158" t="s">
        <v>8</v>
      </c>
      <c r="B6" s="1159"/>
      <c r="C6" s="1348" t="s">
        <v>381</v>
      </c>
      <c r="D6" s="1348"/>
      <c r="E6" s="1348"/>
      <c r="F6" s="1348"/>
      <c r="G6" s="1348"/>
      <c r="H6" s="1348"/>
      <c r="I6" s="1348"/>
      <c r="J6" s="1348"/>
      <c r="K6" s="1348"/>
      <c r="L6" s="1348"/>
      <c r="M6" s="1348"/>
      <c r="N6" s="1348"/>
      <c r="O6" s="1348"/>
      <c r="P6" s="1349"/>
      <c r="Q6" s="1155"/>
    </row>
    <row r="7" spans="1:17" ht="26.25" customHeight="1" x14ac:dyDescent="0.25">
      <c r="A7" s="1158" t="s">
        <v>10</v>
      </c>
      <c r="B7" s="1159"/>
      <c r="C7" s="1353" t="s">
        <v>408</v>
      </c>
      <c r="D7" s="1353"/>
      <c r="E7" s="1353"/>
      <c r="F7" s="1353"/>
      <c r="G7" s="1353"/>
      <c r="H7" s="1353"/>
      <c r="I7" s="1353"/>
      <c r="J7" s="1353"/>
      <c r="K7" s="1353"/>
      <c r="L7" s="1353"/>
      <c r="M7" s="1353"/>
      <c r="N7" s="1353"/>
      <c r="O7" s="1353"/>
      <c r="P7" s="1354"/>
      <c r="Q7" s="1155"/>
    </row>
    <row r="8" spans="1:17" ht="12.75" customHeight="1" x14ac:dyDescent="0.25">
      <c r="A8" s="1160" t="s">
        <v>12</v>
      </c>
      <c r="B8" s="1159"/>
      <c r="C8" s="1355"/>
      <c r="D8" s="1355"/>
      <c r="E8" s="1355"/>
      <c r="F8" s="1355"/>
      <c r="G8" s="1355"/>
      <c r="H8" s="1355"/>
      <c r="I8" s="1355"/>
      <c r="J8" s="1355"/>
      <c r="K8" s="1355"/>
      <c r="L8" s="1355"/>
      <c r="M8" s="1355"/>
      <c r="N8" s="1355"/>
      <c r="O8" s="1355"/>
      <c r="P8" s="1356"/>
      <c r="Q8" s="1155"/>
    </row>
    <row r="9" spans="1:17" ht="12.75" customHeight="1" x14ac:dyDescent="0.25">
      <c r="A9" s="1158"/>
      <c r="B9" s="1159" t="s">
        <v>13</v>
      </c>
      <c r="C9" s="1348" t="s">
        <v>891</v>
      </c>
      <c r="D9" s="1348"/>
      <c r="E9" s="1348"/>
      <c r="F9" s="1348"/>
      <c r="G9" s="1348"/>
      <c r="H9" s="1348"/>
      <c r="I9" s="1348"/>
      <c r="J9" s="1348"/>
      <c r="K9" s="1348"/>
      <c r="L9" s="1348"/>
      <c r="M9" s="1348"/>
      <c r="N9" s="1348"/>
      <c r="O9" s="1348"/>
      <c r="P9" s="1349"/>
      <c r="Q9" s="1155"/>
    </row>
    <row r="10" spans="1:17" ht="12.75" customHeight="1" x14ac:dyDescent="0.25">
      <c r="A10" s="1158"/>
      <c r="B10" s="1159" t="s">
        <v>15</v>
      </c>
      <c r="C10" s="1348" t="s">
        <v>892</v>
      </c>
      <c r="D10" s="1348"/>
      <c r="E10" s="1348"/>
      <c r="F10" s="1348"/>
      <c r="G10" s="1348"/>
      <c r="H10" s="1348"/>
      <c r="I10" s="1348"/>
      <c r="J10" s="1348"/>
      <c r="K10" s="1348"/>
      <c r="L10" s="1348"/>
      <c r="M10" s="1348"/>
      <c r="N10" s="1348"/>
      <c r="O10" s="1348"/>
      <c r="P10" s="1349"/>
      <c r="Q10" s="1155"/>
    </row>
    <row r="11" spans="1:17" ht="12.75" customHeight="1" x14ac:dyDescent="0.25">
      <c r="A11" s="1158"/>
      <c r="B11" s="1159" t="s">
        <v>17</v>
      </c>
      <c r="C11" s="1355"/>
      <c r="D11" s="1355"/>
      <c r="E11" s="1355"/>
      <c r="F11" s="1355"/>
      <c r="G11" s="1355"/>
      <c r="H11" s="1355"/>
      <c r="I11" s="1355"/>
      <c r="J11" s="1355"/>
      <c r="K11" s="1355"/>
      <c r="L11" s="1355"/>
      <c r="M11" s="1355"/>
      <c r="N11" s="1355"/>
      <c r="O11" s="1355"/>
      <c r="P11" s="1356"/>
      <c r="Q11" s="1155"/>
    </row>
    <row r="12" spans="1:17" ht="12.75" customHeight="1" x14ac:dyDescent="0.25">
      <c r="A12" s="1158"/>
      <c r="B12" s="1159" t="s">
        <v>18</v>
      </c>
      <c r="C12" s="1348" t="s">
        <v>893</v>
      </c>
      <c r="D12" s="1348"/>
      <c r="E12" s="1348"/>
      <c r="F12" s="1348"/>
      <c r="G12" s="1348"/>
      <c r="H12" s="1348"/>
      <c r="I12" s="1348"/>
      <c r="J12" s="1348"/>
      <c r="K12" s="1348"/>
      <c r="L12" s="1348"/>
      <c r="M12" s="1348"/>
      <c r="N12" s="1348"/>
      <c r="O12" s="1348"/>
      <c r="P12" s="1349"/>
      <c r="Q12" s="1155"/>
    </row>
    <row r="13" spans="1:17" ht="12.75" customHeight="1" x14ac:dyDescent="0.25">
      <c r="A13" s="1158"/>
      <c r="B13" s="1159" t="s">
        <v>20</v>
      </c>
      <c r="C13" s="1348"/>
      <c r="D13" s="1348"/>
      <c r="E13" s="1348"/>
      <c r="F13" s="1348"/>
      <c r="G13" s="1348"/>
      <c r="H13" s="1348"/>
      <c r="I13" s="1348"/>
      <c r="J13" s="1348"/>
      <c r="K13" s="1348"/>
      <c r="L13" s="1348"/>
      <c r="M13" s="1348"/>
      <c r="N13" s="1348"/>
      <c r="O13" s="1348"/>
      <c r="P13" s="1349"/>
      <c r="Q13" s="1155"/>
    </row>
    <row r="14" spans="1:17" ht="12.75" customHeight="1" x14ac:dyDescent="0.25">
      <c r="A14" s="1161"/>
      <c r="B14" s="1162"/>
      <c r="C14" s="1318"/>
      <c r="D14" s="1318"/>
      <c r="E14" s="1318"/>
      <c r="F14" s="1318"/>
      <c r="G14" s="1318"/>
      <c r="H14" s="1318"/>
      <c r="I14" s="1318"/>
      <c r="J14" s="1318"/>
      <c r="K14" s="1318"/>
      <c r="L14" s="1318"/>
      <c r="M14" s="1318"/>
      <c r="N14" s="1318"/>
      <c r="O14" s="1318"/>
      <c r="P14" s="1319"/>
      <c r="Q14" s="1155"/>
    </row>
    <row r="15" spans="1:17" s="1164" customFormat="1" ht="12.75" customHeight="1" x14ac:dyDescent="0.25">
      <c r="A15" s="1320" t="s">
        <v>21</v>
      </c>
      <c r="B15" s="1323" t="s">
        <v>22</v>
      </c>
      <c r="C15" s="1325" t="s">
        <v>23</v>
      </c>
      <c r="D15" s="1326"/>
      <c r="E15" s="1326"/>
      <c r="F15" s="1326"/>
      <c r="G15" s="1326"/>
      <c r="H15" s="1326"/>
      <c r="I15" s="1326"/>
      <c r="J15" s="1326"/>
      <c r="K15" s="1326"/>
      <c r="L15" s="1326"/>
      <c r="M15" s="1326"/>
      <c r="N15" s="1326"/>
      <c r="O15" s="1326"/>
      <c r="P15" s="1327"/>
      <c r="Q15" s="1163"/>
    </row>
    <row r="16" spans="1:17" s="1164" customFormat="1" ht="12.75" customHeight="1" x14ac:dyDescent="0.25">
      <c r="A16" s="1321"/>
      <c r="B16" s="1324"/>
      <c r="C16" s="1328" t="s">
        <v>24</v>
      </c>
      <c r="D16" s="1330" t="s">
        <v>25</v>
      </c>
      <c r="E16" s="1332" t="s">
        <v>26</v>
      </c>
      <c r="F16" s="1334" t="s">
        <v>27</v>
      </c>
      <c r="G16" s="1336" t="s">
        <v>28</v>
      </c>
      <c r="H16" s="1338" t="s">
        <v>29</v>
      </c>
      <c r="I16" s="1314" t="s">
        <v>30</v>
      </c>
      <c r="J16" s="1316" t="s">
        <v>31</v>
      </c>
      <c r="K16" s="1316" t="s">
        <v>32</v>
      </c>
      <c r="L16" s="1340" t="s">
        <v>33</v>
      </c>
      <c r="M16" s="1344" t="s">
        <v>34</v>
      </c>
      <c r="N16" s="1346" t="s">
        <v>35</v>
      </c>
      <c r="O16" s="1340" t="s">
        <v>36</v>
      </c>
      <c r="P16" s="1342" t="s">
        <v>37</v>
      </c>
    </row>
    <row r="17" spans="1:16" s="1165" customFormat="1" ht="71.25" customHeight="1" thickBot="1" x14ac:dyDescent="0.3">
      <c r="A17" s="1322"/>
      <c r="B17" s="1324"/>
      <c r="C17" s="1329"/>
      <c r="D17" s="1331"/>
      <c r="E17" s="1333"/>
      <c r="F17" s="1335"/>
      <c r="G17" s="1337"/>
      <c r="H17" s="1339"/>
      <c r="I17" s="1315"/>
      <c r="J17" s="1317"/>
      <c r="K17" s="1317"/>
      <c r="L17" s="1341"/>
      <c r="M17" s="1345"/>
      <c r="N17" s="1347"/>
      <c r="O17" s="1341"/>
      <c r="P17" s="1343"/>
    </row>
    <row r="18" spans="1:16" s="1165" customFormat="1" ht="9.75" customHeight="1" thickTop="1" x14ac:dyDescent="0.25">
      <c r="A18" s="1166" t="s">
        <v>38</v>
      </c>
      <c r="B18" s="1166">
        <v>2</v>
      </c>
      <c r="C18" s="1167">
        <v>3</v>
      </c>
      <c r="D18" s="1168">
        <v>4</v>
      </c>
      <c r="E18" s="1169">
        <v>5</v>
      </c>
      <c r="F18" s="1166">
        <v>6</v>
      </c>
      <c r="G18" s="1168">
        <v>7</v>
      </c>
      <c r="H18" s="1170">
        <v>8</v>
      </c>
      <c r="I18" s="1171">
        <v>9</v>
      </c>
      <c r="J18" s="1170">
        <v>10</v>
      </c>
      <c r="K18" s="1172">
        <v>11</v>
      </c>
      <c r="L18" s="1171">
        <v>12</v>
      </c>
      <c r="M18" s="1167">
        <v>13</v>
      </c>
      <c r="N18" s="1172">
        <v>14</v>
      </c>
      <c r="O18" s="1171">
        <v>15</v>
      </c>
      <c r="P18" s="1173">
        <v>16</v>
      </c>
    </row>
    <row r="19" spans="1:16" s="656" customFormat="1" ht="12" x14ac:dyDescent="0.25">
      <c r="A19" s="662"/>
      <c r="B19" s="663" t="s">
        <v>39</v>
      </c>
      <c r="C19" s="1174"/>
      <c r="D19" s="1175"/>
      <c r="E19" s="1176"/>
      <c r="F19" s="693"/>
      <c r="G19" s="1175"/>
      <c r="H19" s="1177"/>
      <c r="I19" s="1178"/>
      <c r="J19" s="1177"/>
      <c r="K19" s="1179"/>
      <c r="L19" s="1178"/>
      <c r="M19" s="1180"/>
      <c r="N19" s="1179"/>
      <c r="O19" s="1178"/>
      <c r="P19" s="1181"/>
    </row>
    <row r="20" spans="1:16" s="656" customFormat="1" ht="12.75" thickBot="1" x14ac:dyDescent="0.3">
      <c r="A20" s="674"/>
      <c r="B20" s="1182" t="s">
        <v>40</v>
      </c>
      <c r="C20" s="1183">
        <f>F20+I20+L20+O20</f>
        <v>1124056</v>
      </c>
      <c r="D20" s="1184">
        <f>SUM(D21,D24,D25,D41,D43)</f>
        <v>544456</v>
      </c>
      <c r="E20" s="1185">
        <f t="shared" ref="E20:F20" si="0">SUM(E21,E24,E25,E41,E43)</f>
        <v>0</v>
      </c>
      <c r="F20" s="1186">
        <f t="shared" si="0"/>
        <v>544456</v>
      </c>
      <c r="G20" s="1184">
        <f>SUM(G21,G24,G43)</f>
        <v>555411</v>
      </c>
      <c r="H20" s="1187">
        <f t="shared" ref="H20:I20" si="1">SUM(H21,H24,H43)</f>
        <v>0</v>
      </c>
      <c r="I20" s="1188">
        <f t="shared" si="1"/>
        <v>555411</v>
      </c>
      <c r="J20" s="1187">
        <f>SUM(J21,J26,J43)</f>
        <v>24189</v>
      </c>
      <c r="K20" s="1189">
        <f t="shared" ref="K20:L20" si="2">SUM(K21,K26,K43)</f>
        <v>0</v>
      </c>
      <c r="L20" s="1188">
        <f t="shared" si="2"/>
        <v>24189</v>
      </c>
      <c r="M20" s="1183">
        <f>SUM(M21,M45)</f>
        <v>0</v>
      </c>
      <c r="N20" s="1189">
        <f t="shared" ref="N20:O20" si="3">SUM(N21,N45)</f>
        <v>0</v>
      </c>
      <c r="O20" s="1188">
        <f t="shared" si="3"/>
        <v>0</v>
      </c>
      <c r="P20" s="1190"/>
    </row>
    <row r="21" spans="1:16" ht="15.75" thickTop="1" x14ac:dyDescent="0.25">
      <c r="A21" s="1191"/>
      <c r="B21" s="1192" t="s">
        <v>41</v>
      </c>
      <c r="C21" s="1193">
        <f t="shared" ref="C21:C84" si="4">F21+I21+L21+O21</f>
        <v>4775</v>
      </c>
      <c r="D21" s="1194">
        <f>SUM(D22:D23)</f>
        <v>0</v>
      </c>
      <c r="E21" s="1195">
        <f t="shared" ref="E21" si="5">SUM(E22:E23)</f>
        <v>0</v>
      </c>
      <c r="F21" s="1196">
        <f>SUM(F22:F23)</f>
        <v>0</v>
      </c>
      <c r="G21" s="1194">
        <f>SUM(G22:G23)</f>
        <v>0</v>
      </c>
      <c r="H21" s="1197">
        <f t="shared" ref="H21:I21" si="6">SUM(H22:H23)</f>
        <v>0</v>
      </c>
      <c r="I21" s="1198">
        <f t="shared" si="6"/>
        <v>0</v>
      </c>
      <c r="J21" s="1197">
        <f>SUM(J22:J23)</f>
        <v>4775</v>
      </c>
      <c r="K21" s="1199">
        <f t="shared" ref="K21:L21" si="7">SUM(K22:K23)</f>
        <v>0</v>
      </c>
      <c r="L21" s="1198">
        <f t="shared" si="7"/>
        <v>4775</v>
      </c>
      <c r="M21" s="1193">
        <f>SUM(M22:M23)</f>
        <v>0</v>
      </c>
      <c r="N21" s="1199">
        <f t="shared" ref="N21:O21" si="8">SUM(N22:N23)</f>
        <v>0</v>
      </c>
      <c r="O21" s="1198">
        <f t="shared" si="8"/>
        <v>0</v>
      </c>
      <c r="P21" s="1200"/>
    </row>
    <row r="22" spans="1:16" hidden="1" x14ac:dyDescent="0.25">
      <c r="A22" s="727"/>
      <c r="B22" s="256" t="s">
        <v>42</v>
      </c>
      <c r="C22" s="1201">
        <f t="shared" si="4"/>
        <v>0</v>
      </c>
      <c r="D22" s="738"/>
      <c r="E22" s="739"/>
      <c r="F22" s="740">
        <f>D22+E22</f>
        <v>0</v>
      </c>
      <c r="G22" s="738"/>
      <c r="H22" s="741"/>
      <c r="I22" s="742">
        <f>G22+H22</f>
        <v>0</v>
      </c>
      <c r="J22" s="741"/>
      <c r="K22" s="743"/>
      <c r="L22" s="742">
        <f>J22+K22</f>
        <v>0</v>
      </c>
      <c r="M22" s="744"/>
      <c r="N22" s="743"/>
      <c r="O22" s="742">
        <f>M22+N22</f>
        <v>0</v>
      </c>
      <c r="P22" s="1202"/>
    </row>
    <row r="23" spans="1:16" x14ac:dyDescent="0.25">
      <c r="A23" s="55"/>
      <c r="B23" s="56" t="s">
        <v>43</v>
      </c>
      <c r="C23" s="57">
        <f t="shared" si="4"/>
        <v>4775</v>
      </c>
      <c r="D23" s="58"/>
      <c r="E23" s="435"/>
      <c r="F23" s="486">
        <f>D23+E23</f>
        <v>0</v>
      </c>
      <c r="G23" s="58"/>
      <c r="H23" s="60"/>
      <c r="I23" s="61">
        <f>G23+H23</f>
        <v>0</v>
      </c>
      <c r="J23" s="60">
        <v>4775</v>
      </c>
      <c r="K23" s="59">
        <v>0</v>
      </c>
      <c r="L23" s="61">
        <f>J23+K23</f>
        <v>4775</v>
      </c>
      <c r="M23" s="62"/>
      <c r="N23" s="59"/>
      <c r="O23" s="61">
        <f>M23+N23</f>
        <v>0</v>
      </c>
      <c r="P23" s="1203"/>
    </row>
    <row r="24" spans="1:16" s="656" customFormat="1" ht="24.75" thickBot="1" x14ac:dyDescent="0.3">
      <c r="A24" s="347">
        <v>19300</v>
      </c>
      <c r="B24" s="347" t="s">
        <v>44</v>
      </c>
      <c r="C24" s="348">
        <f>F24+I24</f>
        <v>1099867</v>
      </c>
      <c r="D24" s="349">
        <v>544456</v>
      </c>
      <c r="E24" s="436"/>
      <c r="F24" s="487">
        <f>D24+E24</f>
        <v>544456</v>
      </c>
      <c r="G24" s="349">
        <v>555411</v>
      </c>
      <c r="H24" s="350"/>
      <c r="I24" s="351">
        <f>G24+H24</f>
        <v>555411</v>
      </c>
      <c r="J24" s="352" t="s">
        <v>45</v>
      </c>
      <c r="K24" s="353" t="s">
        <v>45</v>
      </c>
      <c r="L24" s="355" t="s">
        <v>45</v>
      </c>
      <c r="M24" s="354" t="s">
        <v>45</v>
      </c>
      <c r="N24" s="353" t="s">
        <v>45</v>
      </c>
      <c r="O24" s="355" t="s">
        <v>45</v>
      </c>
      <c r="P24" s="655"/>
    </row>
    <row r="25" spans="1:16" s="656" customFormat="1" ht="24.75" hidden="1" thickTop="1" x14ac:dyDescent="0.25">
      <c r="A25" s="379"/>
      <c r="B25" s="380" t="s">
        <v>46</v>
      </c>
      <c r="C25" s="381">
        <f>F25</f>
        <v>0</v>
      </c>
      <c r="D25" s="382"/>
      <c r="E25" s="437"/>
      <c r="F25" s="488">
        <f>D25+E25</f>
        <v>0</v>
      </c>
      <c r="G25" s="383" t="s">
        <v>45</v>
      </c>
      <c r="H25" s="384" t="s">
        <v>45</v>
      </c>
      <c r="I25" s="385" t="s">
        <v>45</v>
      </c>
      <c r="J25" s="384" t="s">
        <v>45</v>
      </c>
      <c r="K25" s="386" t="s">
        <v>45</v>
      </c>
      <c r="L25" s="385" t="s">
        <v>45</v>
      </c>
      <c r="M25" s="387" t="s">
        <v>45</v>
      </c>
      <c r="N25" s="386" t="s">
        <v>45</v>
      </c>
      <c r="O25" s="385" t="s">
        <v>45</v>
      </c>
      <c r="P25" s="1204"/>
    </row>
    <row r="26" spans="1:16" s="656" customFormat="1" ht="36.75" thickTop="1" x14ac:dyDescent="0.25">
      <c r="A26" s="380">
        <v>21300</v>
      </c>
      <c r="B26" s="380" t="s">
        <v>47</v>
      </c>
      <c r="C26" s="381">
        <f>L26</f>
        <v>19414</v>
      </c>
      <c r="D26" s="383" t="s">
        <v>45</v>
      </c>
      <c r="E26" s="447" t="s">
        <v>45</v>
      </c>
      <c r="F26" s="499" t="s">
        <v>45</v>
      </c>
      <c r="G26" s="383" t="s">
        <v>45</v>
      </c>
      <c r="H26" s="384" t="s">
        <v>45</v>
      </c>
      <c r="I26" s="385" t="s">
        <v>45</v>
      </c>
      <c r="J26" s="584">
        <f>SUM(J27,J31,J33,J36)</f>
        <v>19414</v>
      </c>
      <c r="K26" s="585">
        <f t="shared" ref="K26:L26" si="9">SUM(K27,K31,K33,K36)</f>
        <v>0</v>
      </c>
      <c r="L26" s="586">
        <f t="shared" si="9"/>
        <v>19414</v>
      </c>
      <c r="M26" s="387" t="s">
        <v>45</v>
      </c>
      <c r="N26" s="386" t="s">
        <v>45</v>
      </c>
      <c r="O26" s="385" t="s">
        <v>45</v>
      </c>
      <c r="P26" s="1204"/>
    </row>
    <row r="27" spans="1:16" s="656" customFormat="1" ht="24" hidden="1" x14ac:dyDescent="0.25">
      <c r="A27" s="400">
        <v>21350</v>
      </c>
      <c r="B27" s="380" t="s">
        <v>48</v>
      </c>
      <c r="C27" s="381">
        <f t="shared" ref="C27:C40" si="10">L27</f>
        <v>0</v>
      </c>
      <c r="D27" s="383" t="s">
        <v>45</v>
      </c>
      <c r="E27" s="447" t="s">
        <v>45</v>
      </c>
      <c r="F27" s="499" t="s">
        <v>45</v>
      </c>
      <c r="G27" s="383" t="s">
        <v>45</v>
      </c>
      <c r="H27" s="384" t="s">
        <v>45</v>
      </c>
      <c r="I27" s="385" t="s">
        <v>45</v>
      </c>
      <c r="J27" s="584">
        <f>SUM(J28:J30)</f>
        <v>0</v>
      </c>
      <c r="K27" s="585">
        <f t="shared" ref="K27:L27" si="11">SUM(K28:K30)</f>
        <v>0</v>
      </c>
      <c r="L27" s="586">
        <f t="shared" si="11"/>
        <v>0</v>
      </c>
      <c r="M27" s="387" t="s">
        <v>45</v>
      </c>
      <c r="N27" s="386" t="s">
        <v>45</v>
      </c>
      <c r="O27" s="385" t="s">
        <v>45</v>
      </c>
      <c r="P27" s="1204"/>
    </row>
    <row r="28" spans="1:16" hidden="1" x14ac:dyDescent="0.25">
      <c r="A28" s="727">
        <v>21351</v>
      </c>
      <c r="B28" s="257" t="s">
        <v>49</v>
      </c>
      <c r="C28" s="258">
        <f t="shared" si="10"/>
        <v>0</v>
      </c>
      <c r="D28" s="1205" t="s">
        <v>45</v>
      </c>
      <c r="E28" s="1206" t="s">
        <v>45</v>
      </c>
      <c r="F28" s="1207" t="s">
        <v>45</v>
      </c>
      <c r="G28" s="1205" t="s">
        <v>45</v>
      </c>
      <c r="H28" s="1208" t="s">
        <v>45</v>
      </c>
      <c r="I28" s="1139" t="s">
        <v>45</v>
      </c>
      <c r="J28" s="261"/>
      <c r="K28" s="260"/>
      <c r="L28" s="742">
        <f>J28+K28</f>
        <v>0</v>
      </c>
      <c r="M28" s="1140" t="s">
        <v>45</v>
      </c>
      <c r="N28" s="1141" t="s">
        <v>45</v>
      </c>
      <c r="O28" s="1139" t="s">
        <v>45</v>
      </c>
      <c r="P28" s="1209"/>
    </row>
    <row r="29" spans="1:16" hidden="1" x14ac:dyDescent="0.25">
      <c r="A29" s="55">
        <v>21352</v>
      </c>
      <c r="B29" s="223" t="s">
        <v>50</v>
      </c>
      <c r="C29" s="224">
        <f t="shared" si="10"/>
        <v>0</v>
      </c>
      <c r="D29" s="1210" t="s">
        <v>45</v>
      </c>
      <c r="E29" s="1211" t="s">
        <v>45</v>
      </c>
      <c r="F29" s="1212" t="s">
        <v>45</v>
      </c>
      <c r="G29" s="1210" t="s">
        <v>45</v>
      </c>
      <c r="H29" s="1213" t="s">
        <v>45</v>
      </c>
      <c r="I29" s="1143" t="s">
        <v>45</v>
      </c>
      <c r="J29" s="227"/>
      <c r="K29" s="226"/>
      <c r="L29" s="61">
        <f>J29+K29</f>
        <v>0</v>
      </c>
      <c r="M29" s="1144" t="s">
        <v>45</v>
      </c>
      <c r="N29" s="1145" t="s">
        <v>45</v>
      </c>
      <c r="O29" s="1143" t="s">
        <v>45</v>
      </c>
      <c r="P29" s="536"/>
    </row>
    <row r="30" spans="1:16" ht="24" hidden="1" x14ac:dyDescent="0.25">
      <c r="A30" s="55">
        <v>21359</v>
      </c>
      <c r="B30" s="223" t="s">
        <v>51</v>
      </c>
      <c r="C30" s="224">
        <f t="shared" si="10"/>
        <v>0</v>
      </c>
      <c r="D30" s="1210" t="s">
        <v>45</v>
      </c>
      <c r="E30" s="1211" t="s">
        <v>45</v>
      </c>
      <c r="F30" s="1212" t="s">
        <v>45</v>
      </c>
      <c r="G30" s="1210" t="s">
        <v>45</v>
      </c>
      <c r="H30" s="1213" t="s">
        <v>45</v>
      </c>
      <c r="I30" s="1143" t="s">
        <v>45</v>
      </c>
      <c r="J30" s="227"/>
      <c r="K30" s="226"/>
      <c r="L30" s="61">
        <f>J30+K30</f>
        <v>0</v>
      </c>
      <c r="M30" s="1144" t="s">
        <v>45</v>
      </c>
      <c r="N30" s="1145" t="s">
        <v>45</v>
      </c>
      <c r="O30" s="1143" t="s">
        <v>45</v>
      </c>
      <c r="P30" s="536"/>
    </row>
    <row r="31" spans="1:16" s="656" customFormat="1" ht="36" hidden="1" x14ac:dyDescent="0.25">
      <c r="A31" s="400">
        <v>21370</v>
      </c>
      <c r="B31" s="380" t="s">
        <v>52</v>
      </c>
      <c r="C31" s="381">
        <f t="shared" si="10"/>
        <v>0</v>
      </c>
      <c r="D31" s="383" t="s">
        <v>45</v>
      </c>
      <c r="E31" s="447" t="s">
        <v>45</v>
      </c>
      <c r="F31" s="499" t="s">
        <v>45</v>
      </c>
      <c r="G31" s="383" t="s">
        <v>45</v>
      </c>
      <c r="H31" s="384" t="s">
        <v>45</v>
      </c>
      <c r="I31" s="385" t="s">
        <v>45</v>
      </c>
      <c r="J31" s="584">
        <f>SUM(J32)</f>
        <v>0</v>
      </c>
      <c r="K31" s="585">
        <f t="shared" ref="K31:L31" si="12">SUM(K32)</f>
        <v>0</v>
      </c>
      <c r="L31" s="586">
        <f t="shared" si="12"/>
        <v>0</v>
      </c>
      <c r="M31" s="387" t="s">
        <v>45</v>
      </c>
      <c r="N31" s="386" t="s">
        <v>45</v>
      </c>
      <c r="O31" s="385" t="s">
        <v>45</v>
      </c>
      <c r="P31" s="1204"/>
    </row>
    <row r="32" spans="1:16" ht="36" hidden="1" x14ac:dyDescent="0.25">
      <c r="A32" s="1214">
        <v>21379</v>
      </c>
      <c r="B32" s="1215" t="s">
        <v>53</v>
      </c>
      <c r="C32" s="734">
        <f t="shared" si="10"/>
        <v>0</v>
      </c>
      <c r="D32" s="1216" t="s">
        <v>45</v>
      </c>
      <c r="E32" s="1217" t="s">
        <v>45</v>
      </c>
      <c r="F32" s="1218" t="s">
        <v>45</v>
      </c>
      <c r="G32" s="1216" t="s">
        <v>45</v>
      </c>
      <c r="H32" s="1219" t="s">
        <v>45</v>
      </c>
      <c r="I32" s="414" t="s">
        <v>45</v>
      </c>
      <c r="J32" s="784"/>
      <c r="K32" s="785"/>
      <c r="L32" s="411">
        <f>J32+K32</f>
        <v>0</v>
      </c>
      <c r="M32" s="412" t="s">
        <v>45</v>
      </c>
      <c r="N32" s="413" t="s">
        <v>45</v>
      </c>
      <c r="O32" s="414" t="s">
        <v>45</v>
      </c>
      <c r="P32" s="1220"/>
    </row>
    <row r="33" spans="1:16" s="656" customFormat="1" ht="12" x14ac:dyDescent="0.25">
      <c r="A33" s="400">
        <v>21380</v>
      </c>
      <c r="B33" s="380" t="s">
        <v>54</v>
      </c>
      <c r="C33" s="381">
        <f t="shared" si="10"/>
        <v>15414</v>
      </c>
      <c r="D33" s="383" t="s">
        <v>45</v>
      </c>
      <c r="E33" s="447" t="s">
        <v>45</v>
      </c>
      <c r="F33" s="499" t="s">
        <v>45</v>
      </c>
      <c r="G33" s="383" t="s">
        <v>45</v>
      </c>
      <c r="H33" s="384" t="s">
        <v>45</v>
      </c>
      <c r="I33" s="385" t="s">
        <v>45</v>
      </c>
      <c r="J33" s="584">
        <f>SUM(J34:J35)</f>
        <v>15414</v>
      </c>
      <c r="K33" s="585">
        <f t="shared" ref="K33:L33" si="13">SUM(K34:K35)</f>
        <v>0</v>
      </c>
      <c r="L33" s="586">
        <f t="shared" si="13"/>
        <v>15414</v>
      </c>
      <c r="M33" s="387" t="s">
        <v>45</v>
      </c>
      <c r="N33" s="386" t="s">
        <v>45</v>
      </c>
      <c r="O33" s="385" t="s">
        <v>45</v>
      </c>
      <c r="P33" s="1204"/>
    </row>
    <row r="34" spans="1:16" x14ac:dyDescent="0.25">
      <c r="A34" s="1214">
        <v>21381</v>
      </c>
      <c r="B34" s="1215" t="s">
        <v>55</v>
      </c>
      <c r="C34" s="498">
        <f t="shared" si="10"/>
        <v>15414</v>
      </c>
      <c r="D34" s="1205" t="s">
        <v>45</v>
      </c>
      <c r="E34" s="1206" t="s">
        <v>45</v>
      </c>
      <c r="F34" s="1218" t="s">
        <v>45</v>
      </c>
      <c r="G34" s="1205" t="s">
        <v>45</v>
      </c>
      <c r="H34" s="1208" t="s">
        <v>45</v>
      </c>
      <c r="I34" s="414" t="s">
        <v>45</v>
      </c>
      <c r="J34" s="261">
        <v>15414</v>
      </c>
      <c r="K34" s="260"/>
      <c r="L34" s="411">
        <f>J34+K34</f>
        <v>15414</v>
      </c>
      <c r="M34" s="1140" t="s">
        <v>45</v>
      </c>
      <c r="N34" s="1141" t="s">
        <v>45</v>
      </c>
      <c r="O34" s="414" t="s">
        <v>45</v>
      </c>
      <c r="P34" s="728"/>
    </row>
    <row r="35" spans="1:16" ht="24" hidden="1" x14ac:dyDescent="0.25">
      <c r="A35" s="56">
        <v>21383</v>
      </c>
      <c r="B35" s="223" t="s">
        <v>56</v>
      </c>
      <c r="C35" s="224">
        <f t="shared" si="10"/>
        <v>0</v>
      </c>
      <c r="D35" s="1210" t="s">
        <v>45</v>
      </c>
      <c r="E35" s="1211" t="s">
        <v>45</v>
      </c>
      <c r="F35" s="1212" t="s">
        <v>45</v>
      </c>
      <c r="G35" s="1210" t="s">
        <v>45</v>
      </c>
      <c r="H35" s="1213" t="s">
        <v>45</v>
      </c>
      <c r="I35" s="1143" t="s">
        <v>45</v>
      </c>
      <c r="J35" s="227"/>
      <c r="K35" s="226"/>
      <c r="L35" s="61">
        <f>J35+K35</f>
        <v>0</v>
      </c>
      <c r="M35" s="1144" t="s">
        <v>45</v>
      </c>
      <c r="N35" s="1145" t="s">
        <v>45</v>
      </c>
      <c r="O35" s="1143" t="s">
        <v>45</v>
      </c>
      <c r="P35" s="536"/>
    </row>
    <row r="36" spans="1:16" s="656" customFormat="1" ht="25.5" customHeight="1" x14ac:dyDescent="0.25">
      <c r="A36" s="400">
        <v>21390</v>
      </c>
      <c r="B36" s="380" t="s">
        <v>57</v>
      </c>
      <c r="C36" s="381">
        <f t="shared" si="10"/>
        <v>4000</v>
      </c>
      <c r="D36" s="383" t="s">
        <v>45</v>
      </c>
      <c r="E36" s="447" t="s">
        <v>45</v>
      </c>
      <c r="F36" s="499" t="s">
        <v>45</v>
      </c>
      <c r="G36" s="383" t="s">
        <v>45</v>
      </c>
      <c r="H36" s="384" t="s">
        <v>45</v>
      </c>
      <c r="I36" s="385" t="s">
        <v>45</v>
      </c>
      <c r="J36" s="584">
        <f>SUM(J37:J40)</f>
        <v>4000</v>
      </c>
      <c r="K36" s="585">
        <f t="shared" ref="K36:L36" si="14">SUM(K37:K40)</f>
        <v>0</v>
      </c>
      <c r="L36" s="586">
        <f t="shared" si="14"/>
        <v>4000</v>
      </c>
      <c r="M36" s="387" t="s">
        <v>45</v>
      </c>
      <c r="N36" s="386" t="s">
        <v>45</v>
      </c>
      <c r="O36" s="385" t="s">
        <v>45</v>
      </c>
      <c r="P36" s="1204"/>
    </row>
    <row r="37" spans="1:16" ht="24" hidden="1" x14ac:dyDescent="0.25">
      <c r="A37" s="256">
        <v>21391</v>
      </c>
      <c r="B37" s="257" t="s">
        <v>58</v>
      </c>
      <c r="C37" s="258">
        <f t="shared" si="10"/>
        <v>0</v>
      </c>
      <c r="D37" s="1205" t="s">
        <v>45</v>
      </c>
      <c r="E37" s="1206" t="s">
        <v>45</v>
      </c>
      <c r="F37" s="1207" t="s">
        <v>45</v>
      </c>
      <c r="G37" s="1205" t="s">
        <v>45</v>
      </c>
      <c r="H37" s="1208" t="s">
        <v>45</v>
      </c>
      <c r="I37" s="1139" t="s">
        <v>45</v>
      </c>
      <c r="J37" s="261"/>
      <c r="K37" s="260"/>
      <c r="L37" s="742">
        <f>J37+K37</f>
        <v>0</v>
      </c>
      <c r="M37" s="1140" t="s">
        <v>45</v>
      </c>
      <c r="N37" s="1141" t="s">
        <v>45</v>
      </c>
      <c r="O37" s="1139" t="s">
        <v>45</v>
      </c>
      <c r="P37" s="1209"/>
    </row>
    <row r="38" spans="1:16" hidden="1" x14ac:dyDescent="0.25">
      <c r="A38" s="56">
        <v>21393</v>
      </c>
      <c r="B38" s="223" t="s">
        <v>59</v>
      </c>
      <c r="C38" s="224">
        <f t="shared" si="10"/>
        <v>0</v>
      </c>
      <c r="D38" s="1210" t="s">
        <v>45</v>
      </c>
      <c r="E38" s="1211" t="s">
        <v>45</v>
      </c>
      <c r="F38" s="1212" t="s">
        <v>45</v>
      </c>
      <c r="G38" s="1210" t="s">
        <v>45</v>
      </c>
      <c r="H38" s="1213" t="s">
        <v>45</v>
      </c>
      <c r="I38" s="1143" t="s">
        <v>45</v>
      </c>
      <c r="J38" s="227"/>
      <c r="K38" s="226"/>
      <c r="L38" s="61">
        <f>J38+K38</f>
        <v>0</v>
      </c>
      <c r="M38" s="1144" t="s">
        <v>45</v>
      </c>
      <c r="N38" s="1145" t="s">
        <v>45</v>
      </c>
      <c r="O38" s="1143" t="s">
        <v>45</v>
      </c>
      <c r="P38" s="536"/>
    </row>
    <row r="39" spans="1:16" hidden="1" x14ac:dyDescent="0.25">
      <c r="A39" s="56">
        <v>21395</v>
      </c>
      <c r="B39" s="223" t="s">
        <v>60</v>
      </c>
      <c r="C39" s="224">
        <f t="shared" si="10"/>
        <v>0</v>
      </c>
      <c r="D39" s="1210" t="s">
        <v>45</v>
      </c>
      <c r="E39" s="1211" t="s">
        <v>45</v>
      </c>
      <c r="F39" s="1212" t="s">
        <v>45</v>
      </c>
      <c r="G39" s="1210" t="s">
        <v>45</v>
      </c>
      <c r="H39" s="1213" t="s">
        <v>45</v>
      </c>
      <c r="I39" s="1143" t="s">
        <v>45</v>
      </c>
      <c r="J39" s="227"/>
      <c r="K39" s="226"/>
      <c r="L39" s="61">
        <f>J39+K39</f>
        <v>0</v>
      </c>
      <c r="M39" s="1144" t="s">
        <v>45</v>
      </c>
      <c r="N39" s="1145" t="s">
        <v>45</v>
      </c>
      <c r="O39" s="1143" t="s">
        <v>45</v>
      </c>
      <c r="P39" s="536"/>
    </row>
    <row r="40" spans="1:16" ht="24" x14ac:dyDescent="0.25">
      <c r="A40" s="356">
        <v>21399</v>
      </c>
      <c r="B40" s="357" t="s">
        <v>61</v>
      </c>
      <c r="C40" s="358">
        <f t="shared" si="10"/>
        <v>4000</v>
      </c>
      <c r="D40" s="359" t="s">
        <v>45</v>
      </c>
      <c r="E40" s="442" t="s">
        <v>45</v>
      </c>
      <c r="F40" s="493" t="s">
        <v>45</v>
      </c>
      <c r="G40" s="359" t="s">
        <v>45</v>
      </c>
      <c r="H40" s="361" t="s">
        <v>45</v>
      </c>
      <c r="I40" s="362" t="s">
        <v>45</v>
      </c>
      <c r="J40" s="363">
        <v>4000</v>
      </c>
      <c r="K40" s="364"/>
      <c r="L40" s="494">
        <f>J40+K40</f>
        <v>4000</v>
      </c>
      <c r="M40" s="365" t="s">
        <v>45</v>
      </c>
      <c r="N40" s="360" t="s">
        <v>45</v>
      </c>
      <c r="O40" s="362" t="s">
        <v>45</v>
      </c>
      <c r="P40" s="1221"/>
    </row>
    <row r="41" spans="1:16" s="656" customFormat="1" ht="26.25" hidden="1" customHeight="1" x14ac:dyDescent="0.25">
      <c r="A41" s="388">
        <v>21420</v>
      </c>
      <c r="B41" s="389" t="s">
        <v>62</v>
      </c>
      <c r="C41" s="390">
        <f>F41</f>
        <v>0</v>
      </c>
      <c r="D41" s="391">
        <f>SUM(D42)</f>
        <v>0</v>
      </c>
      <c r="E41" s="443">
        <f t="shared" ref="E41:F41" si="15">SUM(E42)</f>
        <v>0</v>
      </c>
      <c r="F41" s="495">
        <f t="shared" si="15"/>
        <v>0</v>
      </c>
      <c r="G41" s="392" t="s">
        <v>45</v>
      </c>
      <c r="H41" s="393" t="s">
        <v>45</v>
      </c>
      <c r="I41" s="394" t="s">
        <v>45</v>
      </c>
      <c r="J41" s="393" t="s">
        <v>45</v>
      </c>
      <c r="K41" s="395" t="s">
        <v>45</v>
      </c>
      <c r="L41" s="394" t="s">
        <v>45</v>
      </c>
      <c r="M41" s="396" t="s">
        <v>45</v>
      </c>
      <c r="N41" s="395" t="s">
        <v>45</v>
      </c>
      <c r="O41" s="394" t="s">
        <v>45</v>
      </c>
      <c r="P41" s="1222"/>
    </row>
    <row r="42" spans="1:16" s="656" customFormat="1" ht="26.25" hidden="1" customHeight="1" x14ac:dyDescent="0.25">
      <c r="A42" s="356">
        <v>21429</v>
      </c>
      <c r="B42" s="357" t="s">
        <v>63</v>
      </c>
      <c r="C42" s="358">
        <f>F42</f>
        <v>0</v>
      </c>
      <c r="D42" s="398"/>
      <c r="E42" s="444"/>
      <c r="F42" s="496">
        <f>D42+E42</f>
        <v>0</v>
      </c>
      <c r="G42" s="359" t="s">
        <v>45</v>
      </c>
      <c r="H42" s="361" t="s">
        <v>45</v>
      </c>
      <c r="I42" s="362" t="s">
        <v>45</v>
      </c>
      <c r="J42" s="361" t="s">
        <v>45</v>
      </c>
      <c r="K42" s="360" t="s">
        <v>45</v>
      </c>
      <c r="L42" s="362" t="s">
        <v>45</v>
      </c>
      <c r="M42" s="365" t="s">
        <v>45</v>
      </c>
      <c r="N42" s="360" t="s">
        <v>45</v>
      </c>
      <c r="O42" s="362" t="s">
        <v>45</v>
      </c>
      <c r="P42" s="1221"/>
    </row>
    <row r="43" spans="1:16" s="656" customFormat="1" ht="24" hidden="1" x14ac:dyDescent="0.25">
      <c r="A43" s="400">
        <v>21490</v>
      </c>
      <c r="B43" s="380" t="s">
        <v>64</v>
      </c>
      <c r="C43" s="401">
        <f>F43+I43+L43</f>
        <v>0</v>
      </c>
      <c r="D43" s="402">
        <f>D44</f>
        <v>0</v>
      </c>
      <c r="E43" s="445">
        <f t="shared" ref="E43:L43" si="16">E44</f>
        <v>0</v>
      </c>
      <c r="F43" s="497">
        <f t="shared" si="16"/>
        <v>0</v>
      </c>
      <c r="G43" s="402">
        <f t="shared" si="16"/>
        <v>0</v>
      </c>
      <c r="H43" s="404">
        <f t="shared" si="16"/>
        <v>0</v>
      </c>
      <c r="I43" s="405">
        <f t="shared" si="16"/>
        <v>0</v>
      </c>
      <c r="J43" s="404">
        <f t="shared" si="16"/>
        <v>0</v>
      </c>
      <c r="K43" s="403">
        <f t="shared" si="16"/>
        <v>0</v>
      </c>
      <c r="L43" s="405">
        <f t="shared" si="16"/>
        <v>0</v>
      </c>
      <c r="M43" s="387" t="s">
        <v>45</v>
      </c>
      <c r="N43" s="386" t="s">
        <v>45</v>
      </c>
      <c r="O43" s="385" t="s">
        <v>45</v>
      </c>
      <c r="P43" s="1204"/>
    </row>
    <row r="44" spans="1:16" s="656" customFormat="1" ht="24" hidden="1" x14ac:dyDescent="0.25">
      <c r="A44" s="56">
        <v>21499</v>
      </c>
      <c r="B44" s="223" t="s">
        <v>65</v>
      </c>
      <c r="C44" s="407">
        <f>F44+I44+L44</f>
        <v>0</v>
      </c>
      <c r="D44" s="408"/>
      <c r="E44" s="446"/>
      <c r="F44" s="498">
        <f>D44+E44</f>
        <v>0</v>
      </c>
      <c r="G44" s="408"/>
      <c r="H44" s="410"/>
      <c r="I44" s="411">
        <f>G44+H44</f>
        <v>0</v>
      </c>
      <c r="J44" s="410"/>
      <c r="K44" s="409"/>
      <c r="L44" s="411">
        <f>J44+K44</f>
        <v>0</v>
      </c>
      <c r="M44" s="412" t="s">
        <v>45</v>
      </c>
      <c r="N44" s="413" t="s">
        <v>45</v>
      </c>
      <c r="O44" s="414" t="s">
        <v>45</v>
      </c>
      <c r="P44" s="1220"/>
    </row>
    <row r="45" spans="1:16" ht="12.75" hidden="1" customHeight="1" x14ac:dyDescent="0.25">
      <c r="A45" s="416">
        <v>23000</v>
      </c>
      <c r="B45" s="417" t="s">
        <v>66</v>
      </c>
      <c r="C45" s="401">
        <f>O45</f>
        <v>0</v>
      </c>
      <c r="D45" s="383" t="s">
        <v>45</v>
      </c>
      <c r="E45" s="447" t="s">
        <v>45</v>
      </c>
      <c r="F45" s="499" t="s">
        <v>45</v>
      </c>
      <c r="G45" s="383" t="s">
        <v>45</v>
      </c>
      <c r="H45" s="384" t="s">
        <v>45</v>
      </c>
      <c r="I45" s="385" t="s">
        <v>45</v>
      </c>
      <c r="J45" s="384" t="s">
        <v>45</v>
      </c>
      <c r="K45" s="386" t="s">
        <v>45</v>
      </c>
      <c r="L45" s="385" t="s">
        <v>45</v>
      </c>
      <c r="M45" s="401">
        <f>SUM(M46:M47)</f>
        <v>0</v>
      </c>
      <c r="N45" s="403">
        <f t="shared" ref="N45:O45" si="17">SUM(N46:N47)</f>
        <v>0</v>
      </c>
      <c r="O45" s="405">
        <f t="shared" si="17"/>
        <v>0</v>
      </c>
      <c r="P45" s="1223"/>
    </row>
    <row r="46" spans="1:16" ht="24" hidden="1" x14ac:dyDescent="0.25">
      <c r="A46" s="761">
        <v>23410</v>
      </c>
      <c r="B46" s="420" t="s">
        <v>67</v>
      </c>
      <c r="C46" s="390">
        <f t="shared" ref="C46:C47" si="18">O46</f>
        <v>0</v>
      </c>
      <c r="D46" s="392" t="s">
        <v>45</v>
      </c>
      <c r="E46" s="1224" t="s">
        <v>45</v>
      </c>
      <c r="F46" s="1225" t="s">
        <v>45</v>
      </c>
      <c r="G46" s="392" t="s">
        <v>45</v>
      </c>
      <c r="H46" s="393" t="s">
        <v>45</v>
      </c>
      <c r="I46" s="394" t="s">
        <v>45</v>
      </c>
      <c r="J46" s="393" t="s">
        <v>45</v>
      </c>
      <c r="K46" s="395" t="s">
        <v>45</v>
      </c>
      <c r="L46" s="394" t="s">
        <v>45</v>
      </c>
      <c r="M46" s="1226"/>
      <c r="N46" s="1227"/>
      <c r="O46" s="1228">
        <f>M46+N46</f>
        <v>0</v>
      </c>
      <c r="P46" s="1229"/>
    </row>
    <row r="47" spans="1:16" ht="24" hidden="1" x14ac:dyDescent="0.25">
      <c r="A47" s="761">
        <v>23510</v>
      </c>
      <c r="B47" s="420" t="s">
        <v>68</v>
      </c>
      <c r="C47" s="390">
        <f t="shared" si="18"/>
        <v>0</v>
      </c>
      <c r="D47" s="392" t="s">
        <v>45</v>
      </c>
      <c r="E47" s="1224" t="s">
        <v>45</v>
      </c>
      <c r="F47" s="1225" t="s">
        <v>45</v>
      </c>
      <c r="G47" s="392" t="s">
        <v>45</v>
      </c>
      <c r="H47" s="393" t="s">
        <v>45</v>
      </c>
      <c r="I47" s="394" t="s">
        <v>45</v>
      </c>
      <c r="J47" s="393" t="s">
        <v>45</v>
      </c>
      <c r="K47" s="395" t="s">
        <v>45</v>
      </c>
      <c r="L47" s="394" t="s">
        <v>45</v>
      </c>
      <c r="M47" s="1226"/>
      <c r="N47" s="1227"/>
      <c r="O47" s="1228">
        <f>M47+N47</f>
        <v>0</v>
      </c>
      <c r="P47" s="1229"/>
    </row>
    <row r="48" spans="1:16" x14ac:dyDescent="0.25">
      <c r="A48" s="808"/>
      <c r="B48" s="420"/>
      <c r="C48" s="421"/>
      <c r="D48" s="1230"/>
      <c r="E48" s="1231"/>
      <c r="F48" s="1225"/>
      <c r="G48" s="1230"/>
      <c r="H48" s="1232"/>
      <c r="I48" s="61"/>
      <c r="J48" s="1233"/>
      <c r="K48" s="1227"/>
      <c r="L48" s="1228"/>
      <c r="M48" s="1226"/>
      <c r="N48" s="1227"/>
      <c r="O48" s="1228"/>
      <c r="P48" s="1229"/>
    </row>
    <row r="49" spans="1:16" s="656" customFormat="1" ht="12" x14ac:dyDescent="0.25">
      <c r="A49" s="662"/>
      <c r="B49" s="663" t="s">
        <v>69</v>
      </c>
      <c r="C49" s="664"/>
      <c r="D49" s="665"/>
      <c r="E49" s="666"/>
      <c r="F49" s="667"/>
      <c r="G49" s="665"/>
      <c r="H49" s="668"/>
      <c r="I49" s="669"/>
      <c r="J49" s="668"/>
      <c r="K49" s="670"/>
      <c r="L49" s="669"/>
      <c r="M49" s="671"/>
      <c r="N49" s="670"/>
      <c r="O49" s="669"/>
      <c r="P49" s="1234"/>
    </row>
    <row r="50" spans="1:16" s="656" customFormat="1" ht="12.75" thickBot="1" x14ac:dyDescent="0.3">
      <c r="A50" s="673"/>
      <c r="B50" s="674" t="s">
        <v>70</v>
      </c>
      <c r="C50" s="675">
        <f t="shared" si="4"/>
        <v>1124056</v>
      </c>
      <c r="D50" s="676">
        <f>SUM(D51,D283)</f>
        <v>544456</v>
      </c>
      <c r="E50" s="677">
        <f t="shared" ref="E50:F50" si="19">SUM(E51,E283)</f>
        <v>0</v>
      </c>
      <c r="F50" s="678">
        <f t="shared" si="19"/>
        <v>544456</v>
      </c>
      <c r="G50" s="676">
        <f>SUM(G51,G283)</f>
        <v>555411</v>
      </c>
      <c r="H50" s="679">
        <f t="shared" ref="H50:I50" si="20">SUM(H51,H283)</f>
        <v>0</v>
      </c>
      <c r="I50" s="680">
        <f t="shared" si="20"/>
        <v>555411</v>
      </c>
      <c r="J50" s="679">
        <f>SUM(J51,J283)</f>
        <v>24189</v>
      </c>
      <c r="K50" s="681">
        <f t="shared" ref="K50:L50" si="21">SUM(K51,K283)</f>
        <v>0</v>
      </c>
      <c r="L50" s="680">
        <f t="shared" si="21"/>
        <v>24189</v>
      </c>
      <c r="M50" s="675">
        <f>SUM(M51,M283)</f>
        <v>0</v>
      </c>
      <c r="N50" s="681">
        <f t="shared" ref="N50:O50" si="22">SUM(N51,N283)</f>
        <v>0</v>
      </c>
      <c r="O50" s="680">
        <f t="shared" si="22"/>
        <v>0</v>
      </c>
      <c r="P50" s="1235"/>
    </row>
    <row r="51" spans="1:16" s="656" customFormat="1" ht="36.75" thickTop="1" x14ac:dyDescent="0.25">
      <c r="A51" s="683"/>
      <c r="B51" s="684" t="s">
        <v>71</v>
      </c>
      <c r="C51" s="685">
        <f t="shared" si="4"/>
        <v>1124056</v>
      </c>
      <c r="D51" s="686">
        <f>SUM(D52,D194)</f>
        <v>544456</v>
      </c>
      <c r="E51" s="687">
        <f t="shared" ref="E51:F51" si="23">SUM(E52,E194)</f>
        <v>0</v>
      </c>
      <c r="F51" s="688">
        <f t="shared" si="23"/>
        <v>544456</v>
      </c>
      <c r="G51" s="686">
        <f>SUM(G52,G194)</f>
        <v>555411</v>
      </c>
      <c r="H51" s="689">
        <f t="shared" ref="H51:I51" si="24">SUM(H52,H194)</f>
        <v>0</v>
      </c>
      <c r="I51" s="690">
        <f t="shared" si="24"/>
        <v>555411</v>
      </c>
      <c r="J51" s="689">
        <f>SUM(J52,J194)</f>
        <v>24189</v>
      </c>
      <c r="K51" s="691">
        <f t="shared" ref="K51:L51" si="25">SUM(K52,K194)</f>
        <v>0</v>
      </c>
      <c r="L51" s="690">
        <f t="shared" si="25"/>
        <v>24189</v>
      </c>
      <c r="M51" s="685">
        <f>SUM(M52,M194)</f>
        <v>0</v>
      </c>
      <c r="N51" s="691">
        <f t="shared" ref="N51:O51" si="26">SUM(N52,N194)</f>
        <v>0</v>
      </c>
      <c r="O51" s="690">
        <f t="shared" si="26"/>
        <v>0</v>
      </c>
      <c r="P51" s="1236"/>
    </row>
    <row r="52" spans="1:16" s="656" customFormat="1" ht="24" x14ac:dyDescent="0.25">
      <c r="A52" s="693"/>
      <c r="B52" s="662" t="s">
        <v>72</v>
      </c>
      <c r="C52" s="664">
        <f t="shared" si="4"/>
        <v>1087435</v>
      </c>
      <c r="D52" s="694">
        <f>SUM(D53,D75,D173,D187)</f>
        <v>511835</v>
      </c>
      <c r="E52" s="695">
        <f t="shared" ref="E52:F52" si="27">SUM(E53,E75,E173,E187)</f>
        <v>0</v>
      </c>
      <c r="F52" s="667">
        <f t="shared" si="27"/>
        <v>511835</v>
      </c>
      <c r="G52" s="694">
        <f>SUM(G53,G75,G173,G187)</f>
        <v>551411</v>
      </c>
      <c r="H52" s="696">
        <f t="shared" ref="H52:I52" si="28">SUM(H53,H75,H173,H187)</f>
        <v>0</v>
      </c>
      <c r="I52" s="669">
        <f t="shared" si="28"/>
        <v>551411</v>
      </c>
      <c r="J52" s="696">
        <f>SUM(J53,J75,J173,J187)</f>
        <v>24189</v>
      </c>
      <c r="K52" s="697">
        <f t="shared" ref="K52:L52" si="29">SUM(K53,K75,K173,K187)</f>
        <v>0</v>
      </c>
      <c r="L52" s="669">
        <f t="shared" si="29"/>
        <v>24189</v>
      </c>
      <c r="M52" s="664">
        <f>SUM(M53,M75,M173,M187)</f>
        <v>0</v>
      </c>
      <c r="N52" s="697">
        <f t="shared" ref="N52:O52" si="30">SUM(N53,N75,N173,N187)</f>
        <v>0</v>
      </c>
      <c r="O52" s="669">
        <f t="shared" si="30"/>
        <v>0</v>
      </c>
      <c r="P52" s="1234"/>
    </row>
    <row r="53" spans="1:16" s="656" customFormat="1" ht="12" x14ac:dyDescent="0.25">
      <c r="A53" s="698">
        <v>1000</v>
      </c>
      <c r="B53" s="698" t="s">
        <v>73</v>
      </c>
      <c r="C53" s="699">
        <f t="shared" si="4"/>
        <v>955948</v>
      </c>
      <c r="D53" s="700">
        <f>SUM(D54,D67)</f>
        <v>411981</v>
      </c>
      <c r="E53" s="701">
        <f t="shared" ref="E53:F53" si="31">SUM(E54,E67)</f>
        <v>0</v>
      </c>
      <c r="F53" s="702">
        <f t="shared" si="31"/>
        <v>411981</v>
      </c>
      <c r="G53" s="700">
        <f>SUM(G54,G67)</f>
        <v>543967</v>
      </c>
      <c r="H53" s="703">
        <f t="shared" ref="H53:I53" si="32">SUM(H54,H67)</f>
        <v>0</v>
      </c>
      <c r="I53" s="704">
        <f t="shared" si="32"/>
        <v>543967</v>
      </c>
      <c r="J53" s="703">
        <f>SUM(J54,J67)</f>
        <v>0</v>
      </c>
      <c r="K53" s="705">
        <f t="shared" ref="K53:L53" si="33">SUM(K54,K67)</f>
        <v>0</v>
      </c>
      <c r="L53" s="704">
        <f t="shared" si="33"/>
        <v>0</v>
      </c>
      <c r="M53" s="699">
        <f>SUM(M54,M67)</f>
        <v>0</v>
      </c>
      <c r="N53" s="705">
        <f t="shared" ref="N53:O53" si="34">SUM(N54,N67)</f>
        <v>0</v>
      </c>
      <c r="O53" s="704">
        <f t="shared" si="34"/>
        <v>0</v>
      </c>
      <c r="P53" s="1237"/>
    </row>
    <row r="54" spans="1:16" x14ac:dyDescent="0.25">
      <c r="A54" s="380">
        <v>1100</v>
      </c>
      <c r="B54" s="580" t="s">
        <v>74</v>
      </c>
      <c r="C54" s="381">
        <f t="shared" si="4"/>
        <v>717864</v>
      </c>
      <c r="D54" s="581">
        <f>SUM(D55,D58,D66)</f>
        <v>286209</v>
      </c>
      <c r="E54" s="582">
        <f t="shared" ref="E54:F54" si="35">SUM(E55,E58,E66)</f>
        <v>0</v>
      </c>
      <c r="F54" s="488">
        <f t="shared" si="35"/>
        <v>286209</v>
      </c>
      <c r="G54" s="581">
        <f>SUM(G55,G58,G66)</f>
        <v>431655</v>
      </c>
      <c r="H54" s="584">
        <f t="shared" ref="H54:I54" si="36">SUM(H55,H58,H66)</f>
        <v>0</v>
      </c>
      <c r="I54" s="586">
        <f t="shared" si="36"/>
        <v>431655</v>
      </c>
      <c r="J54" s="584">
        <f>SUM(J55,J58,J66)</f>
        <v>0</v>
      </c>
      <c r="K54" s="585">
        <f t="shared" ref="K54:L54" si="37">SUM(K55,K58,K66)</f>
        <v>0</v>
      </c>
      <c r="L54" s="586">
        <f t="shared" si="37"/>
        <v>0</v>
      </c>
      <c r="M54" s="707">
        <f>SUM(M55,M58,M66)</f>
        <v>0</v>
      </c>
      <c r="N54" s="708">
        <f t="shared" ref="N54:O54" si="38">SUM(N55,N58,N66)</f>
        <v>0</v>
      </c>
      <c r="O54" s="709">
        <f t="shared" si="38"/>
        <v>0</v>
      </c>
      <c r="P54" s="1238"/>
    </row>
    <row r="55" spans="1:16" x14ac:dyDescent="0.25">
      <c r="A55" s="419">
        <v>1110</v>
      </c>
      <c r="B55" s="420" t="s">
        <v>75</v>
      </c>
      <c r="C55" s="421">
        <f t="shared" si="4"/>
        <v>657248</v>
      </c>
      <c r="D55" s="596">
        <f>SUM(D56:D57)</f>
        <v>243424</v>
      </c>
      <c r="E55" s="597">
        <f t="shared" ref="E55:F55" si="39">SUM(E56:E57)</f>
        <v>0</v>
      </c>
      <c r="F55" s="510">
        <f t="shared" si="39"/>
        <v>243424</v>
      </c>
      <c r="G55" s="596">
        <f>SUM(G56:G57)</f>
        <v>413947</v>
      </c>
      <c r="H55" s="599">
        <f t="shared" ref="H55:I55" si="40">SUM(H56:H57)</f>
        <v>-123</v>
      </c>
      <c r="I55" s="425">
        <f t="shared" si="40"/>
        <v>413824</v>
      </c>
      <c r="J55" s="599">
        <f>SUM(J56:J57)</f>
        <v>0</v>
      </c>
      <c r="K55" s="600">
        <f t="shared" ref="K55:L55" si="41">SUM(K56:K57)</f>
        <v>0</v>
      </c>
      <c r="L55" s="425">
        <f t="shared" si="41"/>
        <v>0</v>
      </c>
      <c r="M55" s="421">
        <f>SUM(M56:M57)</f>
        <v>0</v>
      </c>
      <c r="N55" s="600">
        <f t="shared" ref="N55:O55" si="42">SUM(N56:N57)</f>
        <v>0</v>
      </c>
      <c r="O55" s="425">
        <f t="shared" si="42"/>
        <v>0</v>
      </c>
      <c r="P55" s="427"/>
    </row>
    <row r="56" spans="1:16" hidden="1" x14ac:dyDescent="0.25">
      <c r="A56" s="256">
        <v>1111</v>
      </c>
      <c r="B56" s="257" t="s">
        <v>76</v>
      </c>
      <c r="C56" s="258">
        <f t="shared" si="4"/>
        <v>0</v>
      </c>
      <c r="D56" s="259"/>
      <c r="E56" s="462"/>
      <c r="F56" s="511">
        <f t="shared" ref="F56:F57" si="43">D56+E56</f>
        <v>0</v>
      </c>
      <c r="G56" s="259"/>
      <c r="H56" s="261"/>
      <c r="I56" s="262">
        <f t="shared" ref="I56:I57" si="44">G56+H56</f>
        <v>0</v>
      </c>
      <c r="J56" s="261"/>
      <c r="K56" s="260"/>
      <c r="L56" s="262">
        <f t="shared" ref="L56:L57" si="45">J56+K56</f>
        <v>0</v>
      </c>
      <c r="M56" s="263"/>
      <c r="N56" s="260"/>
      <c r="O56" s="262">
        <f>M56+N56</f>
        <v>0</v>
      </c>
      <c r="P56" s="264"/>
    </row>
    <row r="57" spans="1:16" ht="36" x14ac:dyDescent="0.25">
      <c r="A57" s="56">
        <v>1119</v>
      </c>
      <c r="B57" s="223" t="s">
        <v>77</v>
      </c>
      <c r="C57" s="224">
        <f t="shared" si="4"/>
        <v>657248</v>
      </c>
      <c r="D57" s="225">
        <v>243424</v>
      </c>
      <c r="E57" s="460"/>
      <c r="F57" s="486">
        <f t="shared" si="43"/>
        <v>243424</v>
      </c>
      <c r="G57" s="225">
        <v>413947</v>
      </c>
      <c r="H57" s="227">
        <v>-123</v>
      </c>
      <c r="I57" s="228">
        <f t="shared" si="44"/>
        <v>413824</v>
      </c>
      <c r="J57" s="227"/>
      <c r="K57" s="226"/>
      <c r="L57" s="228">
        <f t="shared" si="45"/>
        <v>0</v>
      </c>
      <c r="M57" s="229"/>
      <c r="N57" s="226"/>
      <c r="O57" s="228">
        <f>M57+N57</f>
        <v>0</v>
      </c>
      <c r="P57" s="230" t="s">
        <v>894</v>
      </c>
    </row>
    <row r="58" spans="1:16" x14ac:dyDescent="0.25">
      <c r="A58" s="368">
        <v>1140</v>
      </c>
      <c r="B58" s="223" t="s">
        <v>78</v>
      </c>
      <c r="C58" s="224">
        <f t="shared" si="4"/>
        <v>58095</v>
      </c>
      <c r="D58" s="572">
        <f>SUM(D59:D65)</f>
        <v>40264</v>
      </c>
      <c r="E58" s="573">
        <f t="shared" ref="E58:F58" si="46">SUM(E59:E65)</f>
        <v>0</v>
      </c>
      <c r="F58" s="486">
        <f t="shared" si="46"/>
        <v>40264</v>
      </c>
      <c r="G58" s="572">
        <f>SUM(G59:G65)</f>
        <v>17708</v>
      </c>
      <c r="H58" s="575">
        <f t="shared" ref="H58:I58" si="47">SUM(H59:H65)</f>
        <v>123</v>
      </c>
      <c r="I58" s="228">
        <f t="shared" si="47"/>
        <v>17831</v>
      </c>
      <c r="J58" s="575">
        <f>SUM(J59:J65)</f>
        <v>0</v>
      </c>
      <c r="K58" s="576">
        <f t="shared" ref="K58:L58" si="48">SUM(K59:K65)</f>
        <v>0</v>
      </c>
      <c r="L58" s="228">
        <f t="shared" si="48"/>
        <v>0</v>
      </c>
      <c r="M58" s="224">
        <f>SUM(M59:M65)</f>
        <v>0</v>
      </c>
      <c r="N58" s="576">
        <f t="shared" ref="N58:O58" si="49">SUM(N59:N65)</f>
        <v>0</v>
      </c>
      <c r="O58" s="228">
        <f t="shared" si="49"/>
        <v>0</v>
      </c>
      <c r="P58" s="230"/>
    </row>
    <row r="59" spans="1:16" x14ac:dyDescent="0.25">
      <c r="A59" s="56">
        <v>1141</v>
      </c>
      <c r="B59" s="223" t="s">
        <v>79</v>
      </c>
      <c r="C59" s="224">
        <f t="shared" si="4"/>
        <v>4153</v>
      </c>
      <c r="D59" s="225">
        <v>4153</v>
      </c>
      <c r="E59" s="460"/>
      <c r="F59" s="486">
        <f t="shared" ref="F59:F66" si="50">D59+E59</f>
        <v>4153</v>
      </c>
      <c r="G59" s="225"/>
      <c r="H59" s="227"/>
      <c r="I59" s="228">
        <f t="shared" ref="I59:I66" si="51">G59+H59</f>
        <v>0</v>
      </c>
      <c r="J59" s="227"/>
      <c r="K59" s="226"/>
      <c r="L59" s="228">
        <f t="shared" ref="L59:L66" si="52">J59+K59</f>
        <v>0</v>
      </c>
      <c r="M59" s="229"/>
      <c r="N59" s="226"/>
      <c r="O59" s="228">
        <f t="shared" ref="O59:O66" si="53">M59+N59</f>
        <v>0</v>
      </c>
      <c r="P59" s="230"/>
    </row>
    <row r="60" spans="1:16" ht="24.75" customHeight="1" x14ac:dyDescent="0.25">
      <c r="A60" s="56">
        <v>1142</v>
      </c>
      <c r="B60" s="223" t="s">
        <v>80</v>
      </c>
      <c r="C60" s="224">
        <f t="shared" si="4"/>
        <v>1093</v>
      </c>
      <c r="D60" s="225">
        <v>1093</v>
      </c>
      <c r="E60" s="460"/>
      <c r="F60" s="486">
        <f t="shared" si="50"/>
        <v>1093</v>
      </c>
      <c r="G60" s="225"/>
      <c r="H60" s="227"/>
      <c r="I60" s="228">
        <f t="shared" si="51"/>
        <v>0</v>
      </c>
      <c r="J60" s="227"/>
      <c r="K60" s="226"/>
      <c r="L60" s="228">
        <f>J60+K60</f>
        <v>0</v>
      </c>
      <c r="M60" s="229"/>
      <c r="N60" s="226"/>
      <c r="O60" s="228">
        <f t="shared" si="53"/>
        <v>0</v>
      </c>
      <c r="P60" s="230"/>
    </row>
    <row r="61" spans="1:16" ht="24" hidden="1" x14ac:dyDescent="0.25">
      <c r="A61" s="56">
        <v>1145</v>
      </c>
      <c r="B61" s="223" t="s">
        <v>81</v>
      </c>
      <c r="C61" s="224">
        <f t="shared" si="4"/>
        <v>0</v>
      </c>
      <c r="D61" s="225"/>
      <c r="E61" s="460"/>
      <c r="F61" s="486">
        <f t="shared" si="50"/>
        <v>0</v>
      </c>
      <c r="G61" s="225"/>
      <c r="H61" s="227"/>
      <c r="I61" s="228">
        <f t="shared" si="51"/>
        <v>0</v>
      </c>
      <c r="J61" s="227"/>
      <c r="K61" s="226"/>
      <c r="L61" s="228">
        <f t="shared" si="52"/>
        <v>0</v>
      </c>
      <c r="M61" s="229"/>
      <c r="N61" s="226"/>
      <c r="O61" s="228">
        <f>M61+N61</f>
        <v>0</v>
      </c>
      <c r="P61" s="230"/>
    </row>
    <row r="62" spans="1:16" ht="27.75" hidden="1" customHeight="1" x14ac:dyDescent="0.25">
      <c r="A62" s="56">
        <v>1146</v>
      </c>
      <c r="B62" s="223" t="s">
        <v>82</v>
      </c>
      <c r="C62" s="224">
        <f t="shared" si="4"/>
        <v>0</v>
      </c>
      <c r="D62" s="225"/>
      <c r="E62" s="460"/>
      <c r="F62" s="486">
        <f t="shared" si="50"/>
        <v>0</v>
      </c>
      <c r="G62" s="225"/>
      <c r="H62" s="227"/>
      <c r="I62" s="228">
        <f t="shared" si="51"/>
        <v>0</v>
      </c>
      <c r="J62" s="227"/>
      <c r="K62" s="226"/>
      <c r="L62" s="228">
        <f t="shared" si="52"/>
        <v>0</v>
      </c>
      <c r="M62" s="229"/>
      <c r="N62" s="226"/>
      <c r="O62" s="228">
        <f t="shared" si="53"/>
        <v>0</v>
      </c>
      <c r="P62" s="230"/>
    </row>
    <row r="63" spans="1:16" x14ac:dyDescent="0.25">
      <c r="A63" s="56">
        <v>1147</v>
      </c>
      <c r="B63" s="223" t="s">
        <v>83</v>
      </c>
      <c r="C63" s="224">
        <f t="shared" si="4"/>
        <v>4183</v>
      </c>
      <c r="D63" s="225">
        <v>4183</v>
      </c>
      <c r="E63" s="460"/>
      <c r="F63" s="486">
        <f t="shared" si="50"/>
        <v>4183</v>
      </c>
      <c r="G63" s="225"/>
      <c r="H63" s="227"/>
      <c r="I63" s="228">
        <f t="shared" si="51"/>
        <v>0</v>
      </c>
      <c r="J63" s="227"/>
      <c r="K63" s="226"/>
      <c r="L63" s="228">
        <f t="shared" si="52"/>
        <v>0</v>
      </c>
      <c r="M63" s="229"/>
      <c r="N63" s="226"/>
      <c r="O63" s="228">
        <f t="shared" si="53"/>
        <v>0</v>
      </c>
      <c r="P63" s="230"/>
    </row>
    <row r="64" spans="1:16" x14ac:dyDescent="0.25">
      <c r="A64" s="56">
        <v>1148</v>
      </c>
      <c r="B64" s="223" t="s">
        <v>84</v>
      </c>
      <c r="C64" s="224">
        <f t="shared" si="4"/>
        <v>31196</v>
      </c>
      <c r="D64" s="225">
        <v>28802</v>
      </c>
      <c r="E64" s="460"/>
      <c r="F64" s="486">
        <f t="shared" si="50"/>
        <v>28802</v>
      </c>
      <c r="G64" s="225">
        <v>2394</v>
      </c>
      <c r="H64" s="227"/>
      <c r="I64" s="228">
        <f t="shared" si="51"/>
        <v>2394</v>
      </c>
      <c r="J64" s="227"/>
      <c r="K64" s="226"/>
      <c r="L64" s="228">
        <f t="shared" si="52"/>
        <v>0</v>
      </c>
      <c r="M64" s="229"/>
      <c r="N64" s="226"/>
      <c r="O64" s="228">
        <f t="shared" si="53"/>
        <v>0</v>
      </c>
      <c r="P64" s="230"/>
    </row>
    <row r="65" spans="1:16" ht="36" x14ac:dyDescent="0.25">
      <c r="A65" s="56">
        <v>1149</v>
      </c>
      <c r="B65" s="223" t="s">
        <v>85</v>
      </c>
      <c r="C65" s="224">
        <f>F65+I65+L65+O65</f>
        <v>17470</v>
      </c>
      <c r="D65" s="225">
        <v>2033</v>
      </c>
      <c r="E65" s="460"/>
      <c r="F65" s="486">
        <f t="shared" si="50"/>
        <v>2033</v>
      </c>
      <c r="G65" s="225">
        <v>15314</v>
      </c>
      <c r="H65" s="227">
        <v>123</v>
      </c>
      <c r="I65" s="228">
        <f t="shared" si="51"/>
        <v>15437</v>
      </c>
      <c r="J65" s="227"/>
      <c r="K65" s="226"/>
      <c r="L65" s="228">
        <f t="shared" si="52"/>
        <v>0</v>
      </c>
      <c r="M65" s="229"/>
      <c r="N65" s="226"/>
      <c r="O65" s="228">
        <f t="shared" si="53"/>
        <v>0</v>
      </c>
      <c r="P65" s="230" t="s">
        <v>894</v>
      </c>
    </row>
    <row r="66" spans="1:16" ht="36.6" customHeight="1" x14ac:dyDescent="0.25">
      <c r="A66" s="419">
        <v>1150</v>
      </c>
      <c r="B66" s="420" t="s">
        <v>87</v>
      </c>
      <c r="C66" s="421">
        <f>F66+I66+L66+O66</f>
        <v>2521</v>
      </c>
      <c r="D66" s="422">
        <v>2521</v>
      </c>
      <c r="E66" s="461"/>
      <c r="F66" s="510">
        <f t="shared" si="50"/>
        <v>2521</v>
      </c>
      <c r="G66" s="422"/>
      <c r="H66" s="424"/>
      <c r="I66" s="425">
        <f t="shared" si="51"/>
        <v>0</v>
      </c>
      <c r="J66" s="424"/>
      <c r="K66" s="423"/>
      <c r="L66" s="425">
        <f t="shared" si="52"/>
        <v>0</v>
      </c>
      <c r="M66" s="426"/>
      <c r="N66" s="423"/>
      <c r="O66" s="425">
        <f t="shared" si="53"/>
        <v>0</v>
      </c>
      <c r="P66" s="427"/>
    </row>
    <row r="67" spans="1:16" ht="24" x14ac:dyDescent="0.25">
      <c r="A67" s="380">
        <v>1200</v>
      </c>
      <c r="B67" s="580" t="s">
        <v>88</v>
      </c>
      <c r="C67" s="381">
        <f t="shared" si="4"/>
        <v>238084</v>
      </c>
      <c r="D67" s="581">
        <f>SUM(D68:D69)</f>
        <v>125772</v>
      </c>
      <c r="E67" s="582">
        <f t="shared" ref="E67:F67" si="54">SUM(E68:E69)</f>
        <v>0</v>
      </c>
      <c r="F67" s="488">
        <f t="shared" si="54"/>
        <v>125772</v>
      </c>
      <c r="G67" s="581">
        <f>SUM(G68:G69)</f>
        <v>112312</v>
      </c>
      <c r="H67" s="584">
        <f t="shared" ref="H67:I67" si="55">SUM(H68:H69)</f>
        <v>0</v>
      </c>
      <c r="I67" s="586">
        <f t="shared" si="55"/>
        <v>112312</v>
      </c>
      <c r="J67" s="584">
        <f>SUM(J68:J69)</f>
        <v>0</v>
      </c>
      <c r="K67" s="585">
        <f t="shared" ref="K67:L67" si="56">SUM(K68:K69)</f>
        <v>0</v>
      </c>
      <c r="L67" s="586">
        <f t="shared" si="56"/>
        <v>0</v>
      </c>
      <c r="M67" s="381">
        <f>SUM(M68:M69)</f>
        <v>0</v>
      </c>
      <c r="N67" s="585">
        <f t="shared" ref="N67:O67" si="57">SUM(N68:N69)</f>
        <v>0</v>
      </c>
      <c r="O67" s="586">
        <f t="shared" si="57"/>
        <v>0</v>
      </c>
      <c r="P67" s="1239"/>
    </row>
    <row r="68" spans="1:16" ht="24" x14ac:dyDescent="0.25">
      <c r="A68" s="428">
        <v>1210</v>
      </c>
      <c r="B68" s="257" t="s">
        <v>89</v>
      </c>
      <c r="C68" s="258">
        <f t="shared" si="4"/>
        <v>182254</v>
      </c>
      <c r="D68" s="259">
        <v>76649</v>
      </c>
      <c r="E68" s="462"/>
      <c r="F68" s="511">
        <f>D68+E68</f>
        <v>76649</v>
      </c>
      <c r="G68" s="259">
        <v>105605</v>
      </c>
      <c r="H68" s="261"/>
      <c r="I68" s="262">
        <f>G68+H68</f>
        <v>105605</v>
      </c>
      <c r="J68" s="261"/>
      <c r="K68" s="260"/>
      <c r="L68" s="262">
        <f>J68+K68</f>
        <v>0</v>
      </c>
      <c r="M68" s="263"/>
      <c r="N68" s="260"/>
      <c r="O68" s="262">
        <f>M68+N68</f>
        <v>0</v>
      </c>
      <c r="P68" s="264"/>
    </row>
    <row r="69" spans="1:16" ht="24" x14ac:dyDescent="0.25">
      <c r="A69" s="368">
        <v>1220</v>
      </c>
      <c r="B69" s="223" t="s">
        <v>90</v>
      </c>
      <c r="C69" s="224">
        <f t="shared" si="4"/>
        <v>55830</v>
      </c>
      <c r="D69" s="572">
        <f>SUM(D70:D74)</f>
        <v>49123</v>
      </c>
      <c r="E69" s="573">
        <f t="shared" ref="E69:F69" si="58">SUM(E70:E74)</f>
        <v>0</v>
      </c>
      <c r="F69" s="486">
        <f t="shared" si="58"/>
        <v>49123</v>
      </c>
      <c r="G69" s="572">
        <f>SUM(G70:G74)</f>
        <v>6707</v>
      </c>
      <c r="H69" s="575">
        <f t="shared" ref="H69:I69" si="59">SUM(H70:H74)</f>
        <v>0</v>
      </c>
      <c r="I69" s="228">
        <f t="shared" si="59"/>
        <v>6707</v>
      </c>
      <c r="J69" s="575">
        <f>SUM(J70:J74)</f>
        <v>0</v>
      </c>
      <c r="K69" s="576">
        <f t="shared" ref="K69:L69" si="60">SUM(K70:K74)</f>
        <v>0</v>
      </c>
      <c r="L69" s="228">
        <f t="shared" si="60"/>
        <v>0</v>
      </c>
      <c r="M69" s="224">
        <f>SUM(M70:M74)</f>
        <v>0</v>
      </c>
      <c r="N69" s="576">
        <f t="shared" ref="N69:O69" si="61">SUM(N70:N74)</f>
        <v>0</v>
      </c>
      <c r="O69" s="228">
        <f t="shared" si="61"/>
        <v>0</v>
      </c>
      <c r="P69" s="230"/>
    </row>
    <row r="70" spans="1:16" ht="50.25" customHeight="1" x14ac:dyDescent="0.25">
      <c r="A70" s="56">
        <v>1221</v>
      </c>
      <c r="B70" s="223" t="s">
        <v>91</v>
      </c>
      <c r="C70" s="224">
        <f t="shared" si="4"/>
        <v>38682</v>
      </c>
      <c r="D70" s="225">
        <v>31975</v>
      </c>
      <c r="E70" s="460"/>
      <c r="F70" s="486">
        <f t="shared" ref="F70:F74" si="62">D70+E70</f>
        <v>31975</v>
      </c>
      <c r="G70" s="225">
        <v>6707</v>
      </c>
      <c r="H70" s="227"/>
      <c r="I70" s="228">
        <f t="shared" ref="I70:I74" si="63">G70+H70</f>
        <v>6707</v>
      </c>
      <c r="J70" s="227"/>
      <c r="K70" s="226"/>
      <c r="L70" s="228">
        <f t="shared" ref="L70:L74" si="64">J70+K70</f>
        <v>0</v>
      </c>
      <c r="M70" s="229"/>
      <c r="N70" s="226"/>
      <c r="O70" s="228">
        <f t="shared" ref="O70:O74" si="65">M70+N70</f>
        <v>0</v>
      </c>
      <c r="P70" s="230"/>
    </row>
    <row r="71" spans="1:16" hidden="1" x14ac:dyDescent="0.25">
      <c r="A71" s="56">
        <v>1223</v>
      </c>
      <c r="B71" s="223" t="s">
        <v>92</v>
      </c>
      <c r="C71" s="224">
        <f t="shared" si="4"/>
        <v>0</v>
      </c>
      <c r="D71" s="225"/>
      <c r="E71" s="460"/>
      <c r="F71" s="486">
        <f t="shared" si="62"/>
        <v>0</v>
      </c>
      <c r="G71" s="225"/>
      <c r="H71" s="227"/>
      <c r="I71" s="228">
        <f t="shared" si="63"/>
        <v>0</v>
      </c>
      <c r="J71" s="227"/>
      <c r="K71" s="226"/>
      <c r="L71" s="228">
        <f t="shared" si="64"/>
        <v>0</v>
      </c>
      <c r="M71" s="229"/>
      <c r="N71" s="226"/>
      <c r="O71" s="228">
        <f t="shared" si="65"/>
        <v>0</v>
      </c>
      <c r="P71" s="230"/>
    </row>
    <row r="72" spans="1:16" hidden="1" x14ac:dyDescent="0.25">
      <c r="A72" s="56">
        <v>1225</v>
      </c>
      <c r="B72" s="223" t="s">
        <v>93</v>
      </c>
      <c r="C72" s="224">
        <f t="shared" si="4"/>
        <v>0</v>
      </c>
      <c r="D72" s="225"/>
      <c r="E72" s="460"/>
      <c r="F72" s="486">
        <f t="shared" si="62"/>
        <v>0</v>
      </c>
      <c r="G72" s="225"/>
      <c r="H72" s="227"/>
      <c r="I72" s="1240">
        <f t="shared" si="63"/>
        <v>0</v>
      </c>
      <c r="J72" s="227"/>
      <c r="K72" s="226"/>
      <c r="L72" s="228">
        <f t="shared" si="64"/>
        <v>0</v>
      </c>
      <c r="M72" s="229"/>
      <c r="N72" s="226"/>
      <c r="O72" s="228">
        <f t="shared" si="65"/>
        <v>0</v>
      </c>
      <c r="P72" s="230"/>
    </row>
    <row r="73" spans="1:16" ht="22.5" customHeight="1" x14ac:dyDescent="0.25">
      <c r="A73" s="56">
        <v>1227</v>
      </c>
      <c r="B73" s="223" t="s">
        <v>94</v>
      </c>
      <c r="C73" s="224">
        <f t="shared" si="4"/>
        <v>16648</v>
      </c>
      <c r="D73" s="225">
        <v>16648</v>
      </c>
      <c r="E73" s="460"/>
      <c r="F73" s="486">
        <f t="shared" si="62"/>
        <v>16648</v>
      </c>
      <c r="G73" s="225"/>
      <c r="H73" s="227"/>
      <c r="I73" s="228">
        <f t="shared" si="63"/>
        <v>0</v>
      </c>
      <c r="J73" s="227"/>
      <c r="K73" s="226"/>
      <c r="L73" s="228">
        <f t="shared" si="64"/>
        <v>0</v>
      </c>
      <c r="M73" s="229"/>
      <c r="N73" s="226"/>
      <c r="O73" s="228">
        <f t="shared" si="65"/>
        <v>0</v>
      </c>
      <c r="P73" s="230"/>
    </row>
    <row r="74" spans="1:16" ht="48" x14ac:dyDescent="0.25">
      <c r="A74" s="56">
        <v>1228</v>
      </c>
      <c r="B74" s="223" t="s">
        <v>96</v>
      </c>
      <c r="C74" s="224">
        <f t="shared" si="4"/>
        <v>500</v>
      </c>
      <c r="D74" s="225">
        <v>500</v>
      </c>
      <c r="E74" s="460"/>
      <c r="F74" s="486">
        <f t="shared" si="62"/>
        <v>500</v>
      </c>
      <c r="G74" s="225"/>
      <c r="H74" s="227"/>
      <c r="I74" s="228">
        <f t="shared" si="63"/>
        <v>0</v>
      </c>
      <c r="J74" s="227"/>
      <c r="K74" s="226"/>
      <c r="L74" s="228">
        <f t="shared" si="64"/>
        <v>0</v>
      </c>
      <c r="M74" s="229"/>
      <c r="N74" s="226"/>
      <c r="O74" s="228">
        <f t="shared" si="65"/>
        <v>0</v>
      </c>
      <c r="P74" s="230"/>
    </row>
    <row r="75" spans="1:16" x14ac:dyDescent="0.25">
      <c r="A75" s="698">
        <v>2000</v>
      </c>
      <c r="B75" s="698" t="s">
        <v>97</v>
      </c>
      <c r="C75" s="699">
        <f t="shared" si="4"/>
        <v>131487</v>
      </c>
      <c r="D75" s="700">
        <f>SUM(D76,D83,D130,D164,D165,D172)</f>
        <v>99854</v>
      </c>
      <c r="E75" s="701">
        <f t="shared" ref="E75:F75" si="66">SUM(E76,E83,E130,E164,E165,E172)</f>
        <v>0</v>
      </c>
      <c r="F75" s="702">
        <f t="shared" si="66"/>
        <v>99854</v>
      </c>
      <c r="G75" s="700">
        <f>SUM(G76,G83,G130,G164,G165,G172)</f>
        <v>7444</v>
      </c>
      <c r="H75" s="703">
        <f t="shared" ref="H75:I75" si="67">SUM(H76,H83,H130,H164,H165,H172)</f>
        <v>0</v>
      </c>
      <c r="I75" s="704">
        <f t="shared" si="67"/>
        <v>7444</v>
      </c>
      <c r="J75" s="703">
        <f>SUM(J76,J83,J130,J164,J165,J172)</f>
        <v>24189</v>
      </c>
      <c r="K75" s="705">
        <f t="shared" ref="K75:L75" si="68">SUM(K76,K83,K130,K164,K165,K172)</f>
        <v>0</v>
      </c>
      <c r="L75" s="704">
        <f t="shared" si="68"/>
        <v>24189</v>
      </c>
      <c r="M75" s="699">
        <f>SUM(M76,M83,M130,M164,M165,M172)</f>
        <v>0</v>
      </c>
      <c r="N75" s="705">
        <f t="shared" ref="N75:O75" si="69">SUM(N76,N83,N130,N164,N165,N172)</f>
        <v>0</v>
      </c>
      <c r="O75" s="704">
        <f t="shared" si="69"/>
        <v>0</v>
      </c>
      <c r="P75" s="1237"/>
    </row>
    <row r="76" spans="1:16" ht="24" x14ac:dyDescent="0.25">
      <c r="A76" s="380">
        <v>2100</v>
      </c>
      <c r="B76" s="580" t="s">
        <v>98</v>
      </c>
      <c r="C76" s="381">
        <f t="shared" si="4"/>
        <v>126</v>
      </c>
      <c r="D76" s="581">
        <f>SUM(D77,D80)</f>
        <v>126</v>
      </c>
      <c r="E76" s="582">
        <f t="shared" ref="E76:F76" si="70">SUM(E77,E80)</f>
        <v>0</v>
      </c>
      <c r="F76" s="488">
        <f t="shared" si="70"/>
        <v>126</v>
      </c>
      <c r="G76" s="581">
        <f>SUM(G77,G80)</f>
        <v>0</v>
      </c>
      <c r="H76" s="584">
        <f t="shared" ref="H76:I76" si="71">SUM(H77,H80)</f>
        <v>0</v>
      </c>
      <c r="I76" s="586">
        <f t="shared" si="71"/>
        <v>0</v>
      </c>
      <c r="J76" s="584">
        <f>SUM(J77,J80)</f>
        <v>0</v>
      </c>
      <c r="K76" s="585">
        <f t="shared" ref="K76:L76" si="72">SUM(K77,K80)</f>
        <v>0</v>
      </c>
      <c r="L76" s="586">
        <f t="shared" si="72"/>
        <v>0</v>
      </c>
      <c r="M76" s="381">
        <f>SUM(M77,M80)</f>
        <v>0</v>
      </c>
      <c r="N76" s="585">
        <f t="shared" ref="N76:O76" si="73">SUM(N77,N80)</f>
        <v>0</v>
      </c>
      <c r="O76" s="586">
        <f t="shared" si="73"/>
        <v>0</v>
      </c>
      <c r="P76" s="1239"/>
    </row>
    <row r="77" spans="1:16" ht="24" x14ac:dyDescent="0.25">
      <c r="A77" s="428">
        <v>2110</v>
      </c>
      <c r="B77" s="257" t="s">
        <v>99</v>
      </c>
      <c r="C77" s="258">
        <f t="shared" si="4"/>
        <v>126</v>
      </c>
      <c r="D77" s="717">
        <f>SUM(D78:D79)</f>
        <v>126</v>
      </c>
      <c r="E77" s="718">
        <f t="shared" ref="E77:F77" si="74">SUM(E78:E79)</f>
        <v>0</v>
      </c>
      <c r="F77" s="511">
        <f t="shared" si="74"/>
        <v>126</v>
      </c>
      <c r="G77" s="717">
        <f>SUM(G78:G79)</f>
        <v>0</v>
      </c>
      <c r="H77" s="719">
        <f t="shared" ref="H77:I77" si="75">SUM(H78:H79)</f>
        <v>0</v>
      </c>
      <c r="I77" s="262">
        <f t="shared" si="75"/>
        <v>0</v>
      </c>
      <c r="J77" s="719">
        <f>SUM(J78:J79)</f>
        <v>0</v>
      </c>
      <c r="K77" s="720">
        <f t="shared" ref="K77:L77" si="76">SUM(K78:K79)</f>
        <v>0</v>
      </c>
      <c r="L77" s="262">
        <f t="shared" si="76"/>
        <v>0</v>
      </c>
      <c r="M77" s="258">
        <f>SUM(M78:M79)</f>
        <v>0</v>
      </c>
      <c r="N77" s="720">
        <f t="shared" ref="N77:O77" si="77">SUM(N78:N79)</f>
        <v>0</v>
      </c>
      <c r="O77" s="262">
        <f t="shared" si="77"/>
        <v>0</v>
      </c>
      <c r="P77" s="264"/>
    </row>
    <row r="78" spans="1:16" hidden="1" x14ac:dyDescent="0.25">
      <c r="A78" s="56">
        <v>2111</v>
      </c>
      <c r="B78" s="223" t="s">
        <v>100</v>
      </c>
      <c r="C78" s="224">
        <f t="shared" si="4"/>
        <v>0</v>
      </c>
      <c r="D78" s="225"/>
      <c r="E78" s="460"/>
      <c r="F78" s="486">
        <f t="shared" ref="F78:F79" si="78">D78+E78</f>
        <v>0</v>
      </c>
      <c r="G78" s="225"/>
      <c r="H78" s="227"/>
      <c r="I78" s="228">
        <f t="shared" ref="I78:I79" si="79">G78+H78</f>
        <v>0</v>
      </c>
      <c r="J78" s="227"/>
      <c r="K78" s="226"/>
      <c r="L78" s="228">
        <f t="shared" ref="L78:L79" si="80">J78+K78</f>
        <v>0</v>
      </c>
      <c r="M78" s="229"/>
      <c r="N78" s="226"/>
      <c r="O78" s="228">
        <f t="shared" ref="O78:O79" si="81">M78+N78</f>
        <v>0</v>
      </c>
      <c r="P78" s="230"/>
    </row>
    <row r="79" spans="1:16" ht="15.6" customHeight="1" x14ac:dyDescent="0.25">
      <c r="A79" s="56">
        <v>2112</v>
      </c>
      <c r="B79" s="223" t="s">
        <v>101</v>
      </c>
      <c r="C79" s="224">
        <f t="shared" si="4"/>
        <v>126</v>
      </c>
      <c r="D79" s="225">
        <v>126</v>
      </c>
      <c r="E79" s="460"/>
      <c r="F79" s="486">
        <f t="shared" si="78"/>
        <v>126</v>
      </c>
      <c r="G79" s="225"/>
      <c r="H79" s="227"/>
      <c r="I79" s="228">
        <f t="shared" si="79"/>
        <v>0</v>
      </c>
      <c r="J79" s="227"/>
      <c r="K79" s="226"/>
      <c r="L79" s="228">
        <f t="shared" si="80"/>
        <v>0</v>
      </c>
      <c r="M79" s="229"/>
      <c r="N79" s="226"/>
      <c r="O79" s="228">
        <f t="shared" si="81"/>
        <v>0</v>
      </c>
      <c r="P79" s="230"/>
    </row>
    <row r="80" spans="1:16" ht="24" hidden="1" x14ac:dyDescent="0.25">
      <c r="A80" s="368">
        <v>2120</v>
      </c>
      <c r="B80" s="223" t="s">
        <v>102</v>
      </c>
      <c r="C80" s="224">
        <f t="shared" si="4"/>
        <v>0</v>
      </c>
      <c r="D80" s="572">
        <f>SUM(D81:D82)</f>
        <v>0</v>
      </c>
      <c r="E80" s="573">
        <f t="shared" ref="E80:F80" si="82">SUM(E81:E82)</f>
        <v>0</v>
      </c>
      <c r="F80" s="486">
        <f t="shared" si="82"/>
        <v>0</v>
      </c>
      <c r="G80" s="572">
        <f>SUM(G81:G82)</f>
        <v>0</v>
      </c>
      <c r="H80" s="575">
        <f t="shared" ref="H80:I80" si="83">SUM(H81:H82)</f>
        <v>0</v>
      </c>
      <c r="I80" s="228">
        <f t="shared" si="83"/>
        <v>0</v>
      </c>
      <c r="J80" s="575">
        <f>SUM(J81:J82)</f>
        <v>0</v>
      </c>
      <c r="K80" s="576">
        <f t="shared" ref="K80:L80" si="84">SUM(K81:K82)</f>
        <v>0</v>
      </c>
      <c r="L80" s="228">
        <f t="shared" si="84"/>
        <v>0</v>
      </c>
      <c r="M80" s="224">
        <f>SUM(M81:M82)</f>
        <v>0</v>
      </c>
      <c r="N80" s="576">
        <f t="shared" ref="N80:O80" si="85">SUM(N81:N82)</f>
        <v>0</v>
      </c>
      <c r="O80" s="228">
        <f t="shared" si="85"/>
        <v>0</v>
      </c>
      <c r="P80" s="230"/>
    </row>
    <row r="81" spans="1:16" hidden="1" x14ac:dyDescent="0.25">
      <c r="A81" s="56">
        <v>2121</v>
      </c>
      <c r="B81" s="223" t="s">
        <v>100</v>
      </c>
      <c r="C81" s="224">
        <f t="shared" si="4"/>
        <v>0</v>
      </c>
      <c r="D81" s="225"/>
      <c r="E81" s="460"/>
      <c r="F81" s="486">
        <f t="shared" ref="F81:F82" si="86">D81+E81</f>
        <v>0</v>
      </c>
      <c r="G81" s="225"/>
      <c r="H81" s="227"/>
      <c r="I81" s="228">
        <f t="shared" ref="I81:I82" si="87">G81+H81</f>
        <v>0</v>
      </c>
      <c r="J81" s="227"/>
      <c r="K81" s="226"/>
      <c r="L81" s="228">
        <f t="shared" ref="L81:L82" si="88">J81+K81</f>
        <v>0</v>
      </c>
      <c r="M81" s="229"/>
      <c r="N81" s="226"/>
      <c r="O81" s="228">
        <f t="shared" ref="O81:O82" si="89">M81+N81</f>
        <v>0</v>
      </c>
      <c r="P81" s="230"/>
    </row>
    <row r="82" spans="1:16" ht="24" hidden="1" x14ac:dyDescent="0.25">
      <c r="A82" s="56">
        <v>2122</v>
      </c>
      <c r="B82" s="223" t="s">
        <v>101</v>
      </c>
      <c r="C82" s="224">
        <f t="shared" si="4"/>
        <v>0</v>
      </c>
      <c r="D82" s="225"/>
      <c r="E82" s="460"/>
      <c r="F82" s="486">
        <f t="shared" si="86"/>
        <v>0</v>
      </c>
      <c r="G82" s="225"/>
      <c r="H82" s="227"/>
      <c r="I82" s="228">
        <f t="shared" si="87"/>
        <v>0</v>
      </c>
      <c r="J82" s="227"/>
      <c r="K82" s="226"/>
      <c r="L82" s="228">
        <f t="shared" si="88"/>
        <v>0</v>
      </c>
      <c r="M82" s="229"/>
      <c r="N82" s="226"/>
      <c r="O82" s="228">
        <f t="shared" si="89"/>
        <v>0</v>
      </c>
      <c r="P82" s="230"/>
    </row>
    <row r="83" spans="1:16" x14ac:dyDescent="0.25">
      <c r="A83" s="380">
        <v>2200</v>
      </c>
      <c r="B83" s="580" t="s">
        <v>103</v>
      </c>
      <c r="C83" s="381">
        <f t="shared" si="4"/>
        <v>90929</v>
      </c>
      <c r="D83" s="581">
        <f>SUM(D84,D89,D95,D103,D112,D116,D122,D128)</f>
        <v>65927</v>
      </c>
      <c r="E83" s="582">
        <f t="shared" ref="E83:F83" si="90">SUM(E84,E89,E95,E103,E112,E116,E122,E128)</f>
        <v>0</v>
      </c>
      <c r="F83" s="488">
        <f t="shared" si="90"/>
        <v>65927</v>
      </c>
      <c r="G83" s="581">
        <f>SUM(G84,G89,G95,G103,G112,G116,G122,G128)</f>
        <v>2954</v>
      </c>
      <c r="H83" s="584">
        <f t="shared" ref="H83:I83" si="91">SUM(H84,H89,H95,H103,H112,H116,H122,H128)</f>
        <v>0</v>
      </c>
      <c r="I83" s="586">
        <f t="shared" si="91"/>
        <v>2954</v>
      </c>
      <c r="J83" s="584">
        <f>SUM(J84,J89,J95,J103,J112,J116,J122,J128)</f>
        <v>22048</v>
      </c>
      <c r="K83" s="585">
        <f t="shared" ref="K83:L83" si="92">SUM(K84,K89,K95,K103,K112,K116,K122,K128)</f>
        <v>0</v>
      </c>
      <c r="L83" s="586">
        <f t="shared" si="92"/>
        <v>22048</v>
      </c>
      <c r="M83" s="358">
        <f>SUM(M84,M89,M95,M103,M112,M116,M122,M128)</f>
        <v>0</v>
      </c>
      <c r="N83" s="593">
        <f t="shared" ref="N83:O83" si="93">SUM(N84,N89,N95,N103,N112,N116,N122,N128)</f>
        <v>0</v>
      </c>
      <c r="O83" s="594">
        <f t="shared" si="93"/>
        <v>0</v>
      </c>
      <c r="P83" s="1241"/>
    </row>
    <row r="84" spans="1:16" ht="24" x14ac:dyDescent="0.25">
      <c r="A84" s="419">
        <v>2210</v>
      </c>
      <c r="B84" s="420" t="s">
        <v>104</v>
      </c>
      <c r="C84" s="421">
        <f t="shared" si="4"/>
        <v>2223</v>
      </c>
      <c r="D84" s="596">
        <f>SUM(D85:D88)</f>
        <v>2223</v>
      </c>
      <c r="E84" s="597">
        <f t="shared" ref="E84:F84" si="94">SUM(E85:E88)</f>
        <v>0</v>
      </c>
      <c r="F84" s="510">
        <f t="shared" si="94"/>
        <v>2223</v>
      </c>
      <c r="G84" s="596">
        <f>SUM(G85:G88)</f>
        <v>0</v>
      </c>
      <c r="H84" s="599">
        <f t="shared" ref="H84:I84" si="95">SUM(H85:H88)</f>
        <v>0</v>
      </c>
      <c r="I84" s="425">
        <f t="shared" si="95"/>
        <v>0</v>
      </c>
      <c r="J84" s="599">
        <f>SUM(J85:J88)</f>
        <v>0</v>
      </c>
      <c r="K84" s="600">
        <f t="shared" ref="K84:L84" si="96">SUM(K85:K88)</f>
        <v>0</v>
      </c>
      <c r="L84" s="425">
        <f t="shared" si="96"/>
        <v>0</v>
      </c>
      <c r="M84" s="421">
        <f>SUM(M85:M88)</f>
        <v>0</v>
      </c>
      <c r="N84" s="600">
        <f t="shared" ref="N84:O84" si="97">SUM(N85:N88)</f>
        <v>0</v>
      </c>
      <c r="O84" s="425">
        <f t="shared" si="97"/>
        <v>0</v>
      </c>
      <c r="P84" s="427"/>
    </row>
    <row r="85" spans="1:16" ht="24" hidden="1" x14ac:dyDescent="0.25">
      <c r="A85" s="256">
        <v>2211</v>
      </c>
      <c r="B85" s="257" t="s">
        <v>105</v>
      </c>
      <c r="C85" s="258">
        <f t="shared" ref="C85:C148" si="98">F85+I85+L85+O85</f>
        <v>0</v>
      </c>
      <c r="D85" s="259"/>
      <c r="E85" s="462"/>
      <c r="F85" s="511">
        <f t="shared" ref="F85:F88" si="99">D85+E85</f>
        <v>0</v>
      </c>
      <c r="G85" s="259"/>
      <c r="H85" s="261"/>
      <c r="I85" s="262">
        <f t="shared" ref="I85:I88" si="100">G85+H85</f>
        <v>0</v>
      </c>
      <c r="J85" s="261"/>
      <c r="K85" s="260"/>
      <c r="L85" s="262">
        <f t="shared" ref="L85:L88" si="101">J85+K85</f>
        <v>0</v>
      </c>
      <c r="M85" s="263"/>
      <c r="N85" s="260"/>
      <c r="O85" s="262">
        <f t="shared" ref="O85:O88" si="102">M85+N85</f>
        <v>0</v>
      </c>
      <c r="P85" s="264"/>
    </row>
    <row r="86" spans="1:16" ht="30.6" customHeight="1" x14ac:dyDescent="0.25">
      <c r="A86" s="56">
        <v>2212</v>
      </c>
      <c r="B86" s="223" t="s">
        <v>106</v>
      </c>
      <c r="C86" s="224">
        <f t="shared" si="98"/>
        <v>1684</v>
      </c>
      <c r="D86" s="225">
        <v>1684</v>
      </c>
      <c r="E86" s="460"/>
      <c r="F86" s="486">
        <f t="shared" si="99"/>
        <v>1684</v>
      </c>
      <c r="G86" s="225"/>
      <c r="H86" s="227"/>
      <c r="I86" s="228">
        <f t="shared" si="100"/>
        <v>0</v>
      </c>
      <c r="J86" s="227"/>
      <c r="K86" s="226"/>
      <c r="L86" s="228">
        <f t="shared" si="101"/>
        <v>0</v>
      </c>
      <c r="M86" s="229"/>
      <c r="N86" s="226"/>
      <c r="O86" s="228">
        <f t="shared" si="102"/>
        <v>0</v>
      </c>
      <c r="P86" s="230"/>
    </row>
    <row r="87" spans="1:16" ht="24" x14ac:dyDescent="0.25">
      <c r="A87" s="56">
        <v>2214</v>
      </c>
      <c r="B87" s="223" t="s">
        <v>107</v>
      </c>
      <c r="C87" s="224">
        <f t="shared" si="98"/>
        <v>486</v>
      </c>
      <c r="D87" s="225">
        <v>486</v>
      </c>
      <c r="E87" s="460"/>
      <c r="F87" s="486">
        <f t="shared" si="99"/>
        <v>486</v>
      </c>
      <c r="G87" s="225"/>
      <c r="H87" s="227"/>
      <c r="I87" s="228">
        <f t="shared" si="100"/>
        <v>0</v>
      </c>
      <c r="J87" s="227"/>
      <c r="K87" s="226"/>
      <c r="L87" s="228">
        <f t="shared" si="101"/>
        <v>0</v>
      </c>
      <c r="M87" s="229"/>
      <c r="N87" s="226"/>
      <c r="O87" s="228">
        <f t="shared" si="102"/>
        <v>0</v>
      </c>
      <c r="P87" s="230"/>
    </row>
    <row r="88" spans="1:16" x14ac:dyDescent="0.25">
      <c r="A88" s="56">
        <v>2219</v>
      </c>
      <c r="B88" s="223" t="s">
        <v>108</v>
      </c>
      <c r="C88" s="224">
        <f t="shared" si="98"/>
        <v>53</v>
      </c>
      <c r="D88" s="225">
        <v>53</v>
      </c>
      <c r="E88" s="460"/>
      <c r="F88" s="486">
        <f t="shared" si="99"/>
        <v>53</v>
      </c>
      <c r="G88" s="225"/>
      <c r="H88" s="227"/>
      <c r="I88" s="228">
        <f t="shared" si="100"/>
        <v>0</v>
      </c>
      <c r="J88" s="227"/>
      <c r="K88" s="226"/>
      <c r="L88" s="228">
        <f t="shared" si="101"/>
        <v>0</v>
      </c>
      <c r="M88" s="229"/>
      <c r="N88" s="226"/>
      <c r="O88" s="228">
        <f t="shared" si="102"/>
        <v>0</v>
      </c>
      <c r="P88" s="230"/>
    </row>
    <row r="89" spans="1:16" ht="24" x14ac:dyDescent="0.25">
      <c r="A89" s="368">
        <v>2220</v>
      </c>
      <c r="B89" s="223" t="s">
        <v>109</v>
      </c>
      <c r="C89" s="224">
        <f t="shared" si="98"/>
        <v>76809</v>
      </c>
      <c r="D89" s="572">
        <f>SUM(D90:D94)</f>
        <v>55258</v>
      </c>
      <c r="E89" s="573">
        <f t="shared" ref="E89:F89" si="103">SUM(E90:E94)</f>
        <v>0</v>
      </c>
      <c r="F89" s="486">
        <f t="shared" si="103"/>
        <v>55258</v>
      </c>
      <c r="G89" s="572">
        <f>SUM(G90:G94)</f>
        <v>0</v>
      </c>
      <c r="H89" s="575">
        <f t="shared" ref="H89:I89" si="104">SUM(H90:H94)</f>
        <v>0</v>
      </c>
      <c r="I89" s="228">
        <f t="shared" si="104"/>
        <v>0</v>
      </c>
      <c r="J89" s="575">
        <f>SUM(J90:J94)</f>
        <v>21551</v>
      </c>
      <c r="K89" s="576">
        <f t="shared" ref="K89:L89" si="105">SUM(K90:K94)</f>
        <v>0</v>
      </c>
      <c r="L89" s="228">
        <f t="shared" si="105"/>
        <v>21551</v>
      </c>
      <c r="M89" s="224">
        <f>SUM(M90:M94)</f>
        <v>0</v>
      </c>
      <c r="N89" s="576">
        <f t="shared" ref="N89:O89" si="106">SUM(N90:N94)</f>
        <v>0</v>
      </c>
      <c r="O89" s="228">
        <f t="shared" si="106"/>
        <v>0</v>
      </c>
      <c r="P89" s="230"/>
    </row>
    <row r="90" spans="1:16" ht="24" x14ac:dyDescent="0.25">
      <c r="A90" s="56">
        <v>2221</v>
      </c>
      <c r="B90" s="223" t="s">
        <v>110</v>
      </c>
      <c r="C90" s="224">
        <f t="shared" si="98"/>
        <v>48899</v>
      </c>
      <c r="D90" s="225">
        <v>39162</v>
      </c>
      <c r="E90" s="460"/>
      <c r="F90" s="486">
        <f t="shared" ref="F90:F94" si="107">D90+E90</f>
        <v>39162</v>
      </c>
      <c r="G90" s="225"/>
      <c r="H90" s="227"/>
      <c r="I90" s="228">
        <f t="shared" ref="I90:I94" si="108">G90+H90</f>
        <v>0</v>
      </c>
      <c r="J90" s="227">
        <v>9737</v>
      </c>
      <c r="K90" s="226"/>
      <c r="L90" s="228">
        <f t="shared" ref="L90:L94" si="109">J90+K90</f>
        <v>9737</v>
      </c>
      <c r="M90" s="229"/>
      <c r="N90" s="226"/>
      <c r="O90" s="228">
        <f t="shared" ref="O90:O94" si="110">M90+N90</f>
        <v>0</v>
      </c>
      <c r="P90" s="230"/>
    </row>
    <row r="91" spans="1:16" x14ac:dyDescent="0.25">
      <c r="A91" s="56">
        <v>2222</v>
      </c>
      <c r="B91" s="223" t="s">
        <v>112</v>
      </c>
      <c r="C91" s="224">
        <f t="shared" si="98"/>
        <v>7399</v>
      </c>
      <c r="D91" s="225">
        <v>3199</v>
      </c>
      <c r="E91" s="460"/>
      <c r="F91" s="486">
        <f t="shared" si="107"/>
        <v>3199</v>
      </c>
      <c r="G91" s="225"/>
      <c r="H91" s="227"/>
      <c r="I91" s="228">
        <f t="shared" si="108"/>
        <v>0</v>
      </c>
      <c r="J91" s="227">
        <v>4200</v>
      </c>
      <c r="K91" s="226"/>
      <c r="L91" s="228">
        <f t="shared" si="109"/>
        <v>4200</v>
      </c>
      <c r="M91" s="229"/>
      <c r="N91" s="226"/>
      <c r="O91" s="228">
        <f t="shared" si="110"/>
        <v>0</v>
      </c>
      <c r="P91" s="230"/>
    </row>
    <row r="92" spans="1:16" ht="19.5" customHeight="1" x14ac:dyDescent="0.25">
      <c r="A92" s="56">
        <v>2223</v>
      </c>
      <c r="B92" s="223" t="s">
        <v>113</v>
      </c>
      <c r="C92" s="224">
        <f t="shared" si="98"/>
        <v>18828</v>
      </c>
      <c r="D92" s="225">
        <v>11714</v>
      </c>
      <c r="E92" s="460"/>
      <c r="F92" s="486">
        <f t="shared" si="107"/>
        <v>11714</v>
      </c>
      <c r="G92" s="225"/>
      <c r="H92" s="227"/>
      <c r="I92" s="228">
        <f t="shared" si="108"/>
        <v>0</v>
      </c>
      <c r="J92" s="227">
        <v>7114</v>
      </c>
      <c r="K92" s="226"/>
      <c r="L92" s="228">
        <f t="shared" si="109"/>
        <v>7114</v>
      </c>
      <c r="M92" s="229"/>
      <c r="N92" s="226"/>
      <c r="O92" s="228">
        <f t="shared" si="110"/>
        <v>0</v>
      </c>
      <c r="P92" s="230"/>
    </row>
    <row r="93" spans="1:16" ht="48" x14ac:dyDescent="0.25">
      <c r="A93" s="56">
        <v>2224</v>
      </c>
      <c r="B93" s="223" t="s">
        <v>114</v>
      </c>
      <c r="C93" s="224">
        <f t="shared" si="98"/>
        <v>1683</v>
      </c>
      <c r="D93" s="225">
        <v>1183</v>
      </c>
      <c r="E93" s="460"/>
      <c r="F93" s="486">
        <f t="shared" si="107"/>
        <v>1183</v>
      </c>
      <c r="G93" s="225"/>
      <c r="H93" s="227"/>
      <c r="I93" s="228">
        <f t="shared" si="108"/>
        <v>0</v>
      </c>
      <c r="J93" s="227">
        <v>500</v>
      </c>
      <c r="K93" s="226"/>
      <c r="L93" s="228">
        <f t="shared" si="109"/>
        <v>500</v>
      </c>
      <c r="M93" s="229"/>
      <c r="N93" s="226"/>
      <c r="O93" s="228">
        <f t="shared" si="110"/>
        <v>0</v>
      </c>
      <c r="P93" s="1242"/>
    </row>
    <row r="94" spans="1:16" ht="24" hidden="1" x14ac:dyDescent="0.25">
      <c r="A94" s="56">
        <v>2229</v>
      </c>
      <c r="B94" s="223" t="s">
        <v>115</v>
      </c>
      <c r="C94" s="224">
        <f t="shared" si="98"/>
        <v>0</v>
      </c>
      <c r="D94" s="225"/>
      <c r="E94" s="460"/>
      <c r="F94" s="486">
        <f t="shared" si="107"/>
        <v>0</v>
      </c>
      <c r="G94" s="225"/>
      <c r="H94" s="227"/>
      <c r="I94" s="228">
        <f t="shared" si="108"/>
        <v>0</v>
      </c>
      <c r="J94" s="227"/>
      <c r="K94" s="226"/>
      <c r="L94" s="228">
        <f t="shared" si="109"/>
        <v>0</v>
      </c>
      <c r="M94" s="229"/>
      <c r="N94" s="226"/>
      <c r="O94" s="228">
        <f t="shared" si="110"/>
        <v>0</v>
      </c>
      <c r="P94" s="230"/>
    </row>
    <row r="95" spans="1:16" ht="36" x14ac:dyDescent="0.25">
      <c r="A95" s="368">
        <v>2230</v>
      </c>
      <c r="B95" s="223" t="s">
        <v>116</v>
      </c>
      <c r="C95" s="224">
        <f t="shared" si="98"/>
        <v>1699</v>
      </c>
      <c r="D95" s="572">
        <f>SUM(D96:D102)</f>
        <v>1699</v>
      </c>
      <c r="E95" s="573">
        <f t="shared" ref="E95:F95" si="111">SUM(E96:E102)</f>
        <v>0</v>
      </c>
      <c r="F95" s="486">
        <f t="shared" si="111"/>
        <v>1699</v>
      </c>
      <c r="G95" s="572">
        <f>SUM(G96:G102)</f>
        <v>0</v>
      </c>
      <c r="H95" s="575">
        <f t="shared" ref="H95:I95" si="112">SUM(H96:H102)</f>
        <v>0</v>
      </c>
      <c r="I95" s="228">
        <f t="shared" si="112"/>
        <v>0</v>
      </c>
      <c r="J95" s="575">
        <f>SUM(J96:J102)</f>
        <v>0</v>
      </c>
      <c r="K95" s="576">
        <f t="shared" ref="K95:L95" si="113">SUM(K96:K102)</f>
        <v>0</v>
      </c>
      <c r="L95" s="228">
        <f t="shared" si="113"/>
        <v>0</v>
      </c>
      <c r="M95" s="224">
        <f>SUM(M96:M102)</f>
        <v>0</v>
      </c>
      <c r="N95" s="576">
        <f t="shared" ref="N95:O95" si="114">SUM(N96:N102)</f>
        <v>0</v>
      </c>
      <c r="O95" s="228">
        <f t="shared" si="114"/>
        <v>0</v>
      </c>
      <c r="P95" s="230"/>
    </row>
    <row r="96" spans="1:16" ht="24" hidden="1" x14ac:dyDescent="0.25">
      <c r="A96" s="56">
        <v>2231</v>
      </c>
      <c r="B96" s="223" t="s">
        <v>117</v>
      </c>
      <c r="C96" s="224">
        <f t="shared" si="98"/>
        <v>0</v>
      </c>
      <c r="D96" s="225"/>
      <c r="E96" s="460"/>
      <c r="F96" s="486">
        <f t="shared" ref="F96:F102" si="115">D96+E96</f>
        <v>0</v>
      </c>
      <c r="G96" s="225"/>
      <c r="H96" s="227"/>
      <c r="I96" s="228">
        <f t="shared" ref="I96:I102" si="116">G96+H96</f>
        <v>0</v>
      </c>
      <c r="J96" s="227"/>
      <c r="K96" s="226"/>
      <c r="L96" s="228">
        <f t="shared" ref="L96:L102" si="117">J96+K96</f>
        <v>0</v>
      </c>
      <c r="M96" s="229"/>
      <c r="N96" s="226"/>
      <c r="O96" s="228">
        <f t="shared" ref="O96:O102" si="118">M96+N96</f>
        <v>0</v>
      </c>
      <c r="P96" s="230"/>
    </row>
    <row r="97" spans="1:16" ht="24.75" hidden="1" customHeight="1" x14ac:dyDescent="0.25">
      <c r="A97" s="56">
        <v>2232</v>
      </c>
      <c r="B97" s="223" t="s">
        <v>118</v>
      </c>
      <c r="C97" s="224">
        <f t="shared" si="98"/>
        <v>0</v>
      </c>
      <c r="D97" s="225"/>
      <c r="E97" s="460"/>
      <c r="F97" s="486">
        <f t="shared" si="115"/>
        <v>0</v>
      </c>
      <c r="G97" s="225"/>
      <c r="H97" s="227"/>
      <c r="I97" s="228">
        <f t="shared" si="116"/>
        <v>0</v>
      </c>
      <c r="J97" s="227"/>
      <c r="K97" s="226"/>
      <c r="L97" s="228">
        <f t="shared" si="117"/>
        <v>0</v>
      </c>
      <c r="M97" s="229"/>
      <c r="N97" s="226"/>
      <c r="O97" s="228">
        <f t="shared" si="118"/>
        <v>0</v>
      </c>
      <c r="P97" s="230"/>
    </row>
    <row r="98" spans="1:16" ht="24" x14ac:dyDescent="0.25">
      <c r="A98" s="256">
        <v>2233</v>
      </c>
      <c r="B98" s="257" t="s">
        <v>119</v>
      </c>
      <c r="C98" s="258">
        <f t="shared" si="98"/>
        <v>360</v>
      </c>
      <c r="D98" s="259">
        <v>360</v>
      </c>
      <c r="E98" s="462"/>
      <c r="F98" s="511">
        <f t="shared" si="115"/>
        <v>360</v>
      </c>
      <c r="G98" s="259"/>
      <c r="H98" s="261"/>
      <c r="I98" s="262">
        <f t="shared" si="116"/>
        <v>0</v>
      </c>
      <c r="J98" s="261"/>
      <c r="K98" s="260"/>
      <c r="L98" s="262">
        <f t="shared" si="117"/>
        <v>0</v>
      </c>
      <c r="M98" s="263"/>
      <c r="N98" s="260"/>
      <c r="O98" s="262">
        <f t="shared" si="118"/>
        <v>0</v>
      </c>
      <c r="P98" s="264"/>
    </row>
    <row r="99" spans="1:16" ht="36" hidden="1" x14ac:dyDescent="0.25">
      <c r="A99" s="56">
        <v>2234</v>
      </c>
      <c r="B99" s="223" t="s">
        <v>120</v>
      </c>
      <c r="C99" s="224">
        <f t="shared" si="98"/>
        <v>0</v>
      </c>
      <c r="D99" s="225">
        <v>0</v>
      </c>
      <c r="E99" s="460"/>
      <c r="F99" s="486">
        <f t="shared" si="115"/>
        <v>0</v>
      </c>
      <c r="G99" s="225"/>
      <c r="H99" s="227"/>
      <c r="I99" s="228">
        <f t="shared" si="116"/>
        <v>0</v>
      </c>
      <c r="J99" s="227"/>
      <c r="K99" s="226"/>
      <c r="L99" s="228">
        <f t="shared" si="117"/>
        <v>0</v>
      </c>
      <c r="M99" s="229"/>
      <c r="N99" s="226"/>
      <c r="O99" s="228">
        <f t="shared" si="118"/>
        <v>0</v>
      </c>
      <c r="P99" s="230"/>
    </row>
    <row r="100" spans="1:16" ht="24" hidden="1" x14ac:dyDescent="0.25">
      <c r="A100" s="56">
        <v>2235</v>
      </c>
      <c r="B100" s="223" t="s">
        <v>121</v>
      </c>
      <c r="C100" s="224">
        <f t="shared" si="98"/>
        <v>0</v>
      </c>
      <c r="D100" s="225"/>
      <c r="E100" s="460"/>
      <c r="F100" s="486">
        <f t="shared" si="115"/>
        <v>0</v>
      </c>
      <c r="G100" s="225"/>
      <c r="H100" s="227"/>
      <c r="I100" s="228">
        <f t="shared" si="116"/>
        <v>0</v>
      </c>
      <c r="J100" s="227"/>
      <c r="K100" s="226"/>
      <c r="L100" s="228">
        <f t="shared" si="117"/>
        <v>0</v>
      </c>
      <c r="M100" s="229"/>
      <c r="N100" s="226"/>
      <c r="O100" s="228">
        <f t="shared" si="118"/>
        <v>0</v>
      </c>
      <c r="P100" s="230"/>
    </row>
    <row r="101" spans="1:16" hidden="1" x14ac:dyDescent="0.25">
      <c r="A101" s="56">
        <v>2236</v>
      </c>
      <c r="B101" s="223" t="s">
        <v>122</v>
      </c>
      <c r="C101" s="224">
        <f t="shared" si="98"/>
        <v>0</v>
      </c>
      <c r="D101" s="225"/>
      <c r="E101" s="460"/>
      <c r="F101" s="486">
        <f t="shared" si="115"/>
        <v>0</v>
      </c>
      <c r="G101" s="225"/>
      <c r="H101" s="227"/>
      <c r="I101" s="228">
        <f t="shared" si="116"/>
        <v>0</v>
      </c>
      <c r="J101" s="227"/>
      <c r="K101" s="226"/>
      <c r="L101" s="228">
        <f t="shared" si="117"/>
        <v>0</v>
      </c>
      <c r="M101" s="229"/>
      <c r="N101" s="226"/>
      <c r="O101" s="228">
        <f t="shared" si="118"/>
        <v>0</v>
      </c>
      <c r="P101" s="230"/>
    </row>
    <row r="102" spans="1:16" ht="24" x14ac:dyDescent="0.25">
      <c r="A102" s="56">
        <v>2239</v>
      </c>
      <c r="B102" s="223" t="s">
        <v>123</v>
      </c>
      <c r="C102" s="224">
        <f t="shared" si="98"/>
        <v>1339</v>
      </c>
      <c r="D102" s="225">
        <v>1339</v>
      </c>
      <c r="E102" s="460"/>
      <c r="F102" s="486">
        <f t="shared" si="115"/>
        <v>1339</v>
      </c>
      <c r="G102" s="225"/>
      <c r="H102" s="227"/>
      <c r="I102" s="228">
        <f t="shared" si="116"/>
        <v>0</v>
      </c>
      <c r="J102" s="227"/>
      <c r="K102" s="226"/>
      <c r="L102" s="228">
        <f t="shared" si="117"/>
        <v>0</v>
      </c>
      <c r="M102" s="229"/>
      <c r="N102" s="226"/>
      <c r="O102" s="228">
        <f t="shared" si="118"/>
        <v>0</v>
      </c>
      <c r="P102" s="230"/>
    </row>
    <row r="103" spans="1:16" ht="36" x14ac:dyDescent="0.25">
      <c r="A103" s="368">
        <v>2240</v>
      </c>
      <c r="B103" s="223" t="s">
        <v>124</v>
      </c>
      <c r="C103" s="224">
        <f t="shared" si="98"/>
        <v>6379</v>
      </c>
      <c r="D103" s="572">
        <f>SUM(D104:D111)</f>
        <v>5932</v>
      </c>
      <c r="E103" s="573">
        <f t="shared" ref="E103:F103" si="119">SUM(E104:E111)</f>
        <v>0</v>
      </c>
      <c r="F103" s="486">
        <f t="shared" si="119"/>
        <v>5932</v>
      </c>
      <c r="G103" s="572">
        <f>SUM(G104:G111)</f>
        <v>0</v>
      </c>
      <c r="H103" s="575">
        <f t="shared" ref="H103:I103" si="120">SUM(H104:H111)</f>
        <v>0</v>
      </c>
      <c r="I103" s="228">
        <f t="shared" si="120"/>
        <v>0</v>
      </c>
      <c r="J103" s="575">
        <f>SUM(J104:J111)</f>
        <v>447</v>
      </c>
      <c r="K103" s="576">
        <f t="shared" ref="K103:L103" si="121">SUM(K104:K111)</f>
        <v>0</v>
      </c>
      <c r="L103" s="228">
        <f t="shared" si="121"/>
        <v>447</v>
      </c>
      <c r="M103" s="224">
        <f>SUM(M104:M111)</f>
        <v>0</v>
      </c>
      <c r="N103" s="576">
        <f t="shared" ref="N103:O103" si="122">SUM(N104:N111)</f>
        <v>0</v>
      </c>
      <c r="O103" s="228">
        <f t="shared" si="122"/>
        <v>0</v>
      </c>
      <c r="P103" s="230"/>
    </row>
    <row r="104" spans="1:16" hidden="1" x14ac:dyDescent="0.25">
      <c r="A104" s="56">
        <v>2241</v>
      </c>
      <c r="B104" s="223" t="s">
        <v>125</v>
      </c>
      <c r="C104" s="224">
        <f t="shared" si="98"/>
        <v>0</v>
      </c>
      <c r="D104" s="225"/>
      <c r="E104" s="460"/>
      <c r="F104" s="486">
        <f t="shared" ref="F104:F111" si="123">D104+E104</f>
        <v>0</v>
      </c>
      <c r="G104" s="225"/>
      <c r="H104" s="227"/>
      <c r="I104" s="228">
        <f t="shared" ref="I104:I111" si="124">G104+H104</f>
        <v>0</v>
      </c>
      <c r="J104" s="227"/>
      <c r="K104" s="226"/>
      <c r="L104" s="228">
        <f t="shared" ref="L104:L111" si="125">J104+K104</f>
        <v>0</v>
      </c>
      <c r="M104" s="229"/>
      <c r="N104" s="226"/>
      <c r="O104" s="228">
        <f t="shared" ref="O104:O111" si="126">M104+N104</f>
        <v>0</v>
      </c>
      <c r="P104" s="230"/>
    </row>
    <row r="105" spans="1:16" ht="24" x14ac:dyDescent="0.25">
      <c r="A105" s="56">
        <v>2242</v>
      </c>
      <c r="B105" s="223" t="s">
        <v>126</v>
      </c>
      <c r="C105" s="224">
        <f t="shared" si="98"/>
        <v>327</v>
      </c>
      <c r="D105" s="225"/>
      <c r="E105" s="460"/>
      <c r="F105" s="486">
        <f t="shared" si="123"/>
        <v>0</v>
      </c>
      <c r="G105" s="225"/>
      <c r="H105" s="227"/>
      <c r="I105" s="228">
        <f t="shared" si="124"/>
        <v>0</v>
      </c>
      <c r="J105" s="227">
        <v>327</v>
      </c>
      <c r="K105" s="226"/>
      <c r="L105" s="228">
        <f t="shared" si="125"/>
        <v>327</v>
      </c>
      <c r="M105" s="229"/>
      <c r="N105" s="226"/>
      <c r="O105" s="228">
        <f t="shared" si="126"/>
        <v>0</v>
      </c>
      <c r="P105" s="230"/>
    </row>
    <row r="106" spans="1:16" ht="24" x14ac:dyDescent="0.25">
      <c r="A106" s="56">
        <v>2243</v>
      </c>
      <c r="B106" s="223" t="s">
        <v>127</v>
      </c>
      <c r="C106" s="224">
        <f t="shared" si="98"/>
        <v>528</v>
      </c>
      <c r="D106" s="225">
        <v>408</v>
      </c>
      <c r="E106" s="460"/>
      <c r="F106" s="486">
        <f t="shared" si="123"/>
        <v>408</v>
      </c>
      <c r="G106" s="225"/>
      <c r="H106" s="227"/>
      <c r="I106" s="228">
        <f t="shared" si="124"/>
        <v>0</v>
      </c>
      <c r="J106" s="227">
        <v>120</v>
      </c>
      <c r="K106" s="226"/>
      <c r="L106" s="228">
        <f t="shared" si="125"/>
        <v>120</v>
      </c>
      <c r="M106" s="229"/>
      <c r="N106" s="226"/>
      <c r="O106" s="228">
        <f t="shared" si="126"/>
        <v>0</v>
      </c>
      <c r="P106" s="230"/>
    </row>
    <row r="107" spans="1:16" x14ac:dyDescent="0.25">
      <c r="A107" s="56">
        <v>2244</v>
      </c>
      <c r="B107" s="223" t="s">
        <v>128</v>
      </c>
      <c r="C107" s="224">
        <f t="shared" si="98"/>
        <v>4892</v>
      </c>
      <c r="D107" s="225">
        <v>4892</v>
      </c>
      <c r="E107" s="460"/>
      <c r="F107" s="486">
        <f t="shared" si="123"/>
        <v>4892</v>
      </c>
      <c r="G107" s="225"/>
      <c r="H107" s="227"/>
      <c r="I107" s="228">
        <f t="shared" si="124"/>
        <v>0</v>
      </c>
      <c r="J107" s="227"/>
      <c r="K107" s="226"/>
      <c r="L107" s="228">
        <f t="shared" si="125"/>
        <v>0</v>
      </c>
      <c r="M107" s="229"/>
      <c r="N107" s="226"/>
      <c r="O107" s="228">
        <f t="shared" si="126"/>
        <v>0</v>
      </c>
      <c r="P107" s="1243"/>
    </row>
    <row r="108" spans="1:16" ht="24" hidden="1" x14ac:dyDescent="0.25">
      <c r="A108" s="56">
        <v>2246</v>
      </c>
      <c r="B108" s="223" t="s">
        <v>129</v>
      </c>
      <c r="C108" s="224">
        <f t="shared" si="98"/>
        <v>0</v>
      </c>
      <c r="D108" s="225">
        <v>0</v>
      </c>
      <c r="E108" s="460"/>
      <c r="F108" s="486">
        <f t="shared" si="123"/>
        <v>0</v>
      </c>
      <c r="G108" s="225"/>
      <c r="H108" s="227"/>
      <c r="I108" s="228">
        <f t="shared" si="124"/>
        <v>0</v>
      </c>
      <c r="J108" s="227"/>
      <c r="K108" s="226"/>
      <c r="L108" s="228">
        <f t="shared" si="125"/>
        <v>0</v>
      </c>
      <c r="M108" s="229"/>
      <c r="N108" s="226"/>
      <c r="O108" s="228">
        <f t="shared" si="126"/>
        <v>0</v>
      </c>
      <c r="P108" s="230"/>
    </row>
    <row r="109" spans="1:16" x14ac:dyDescent="0.25">
      <c r="A109" s="56">
        <v>2247</v>
      </c>
      <c r="B109" s="223" t="s">
        <v>130</v>
      </c>
      <c r="C109" s="224">
        <f t="shared" si="98"/>
        <v>95</v>
      </c>
      <c r="D109" s="225">
        <v>95</v>
      </c>
      <c r="E109" s="460"/>
      <c r="F109" s="486">
        <f t="shared" si="123"/>
        <v>95</v>
      </c>
      <c r="G109" s="225"/>
      <c r="H109" s="227"/>
      <c r="I109" s="228">
        <f t="shared" si="124"/>
        <v>0</v>
      </c>
      <c r="J109" s="227"/>
      <c r="K109" s="226"/>
      <c r="L109" s="228">
        <f t="shared" si="125"/>
        <v>0</v>
      </c>
      <c r="M109" s="229"/>
      <c r="N109" s="226"/>
      <c r="O109" s="228">
        <f t="shared" si="126"/>
        <v>0</v>
      </c>
      <c r="P109" s="230"/>
    </row>
    <row r="110" spans="1:16" ht="24" hidden="1" x14ac:dyDescent="0.25">
      <c r="A110" s="56">
        <v>2248</v>
      </c>
      <c r="B110" s="223" t="s">
        <v>131</v>
      </c>
      <c r="C110" s="224">
        <f t="shared" si="98"/>
        <v>0</v>
      </c>
      <c r="D110" s="225"/>
      <c r="E110" s="460"/>
      <c r="F110" s="486">
        <f t="shared" si="123"/>
        <v>0</v>
      </c>
      <c r="G110" s="225"/>
      <c r="H110" s="227"/>
      <c r="I110" s="228">
        <f t="shared" si="124"/>
        <v>0</v>
      </c>
      <c r="J110" s="227"/>
      <c r="K110" s="226"/>
      <c r="L110" s="228">
        <f t="shared" si="125"/>
        <v>0</v>
      </c>
      <c r="M110" s="229"/>
      <c r="N110" s="226"/>
      <c r="O110" s="228">
        <f t="shared" si="126"/>
        <v>0</v>
      </c>
      <c r="P110" s="230"/>
    </row>
    <row r="111" spans="1:16" ht="24" x14ac:dyDescent="0.25">
      <c r="A111" s="56">
        <v>2249</v>
      </c>
      <c r="B111" s="223" t="s">
        <v>132</v>
      </c>
      <c r="C111" s="224">
        <f t="shared" si="98"/>
        <v>537</v>
      </c>
      <c r="D111" s="225">
        <v>537</v>
      </c>
      <c r="E111" s="460"/>
      <c r="F111" s="486">
        <f t="shared" si="123"/>
        <v>537</v>
      </c>
      <c r="G111" s="225"/>
      <c r="H111" s="227"/>
      <c r="I111" s="228">
        <f t="shared" si="124"/>
        <v>0</v>
      </c>
      <c r="J111" s="227"/>
      <c r="K111" s="226"/>
      <c r="L111" s="228">
        <f t="shared" si="125"/>
        <v>0</v>
      </c>
      <c r="M111" s="229"/>
      <c r="N111" s="226"/>
      <c r="O111" s="228">
        <f t="shared" si="126"/>
        <v>0</v>
      </c>
      <c r="P111" s="1242"/>
    </row>
    <row r="112" spans="1:16" x14ac:dyDescent="0.25">
      <c r="A112" s="368">
        <v>2250</v>
      </c>
      <c r="B112" s="223" t="s">
        <v>133</v>
      </c>
      <c r="C112" s="224">
        <f t="shared" si="98"/>
        <v>571</v>
      </c>
      <c r="D112" s="572">
        <f>SUM(D113:D115)</f>
        <v>571</v>
      </c>
      <c r="E112" s="573">
        <f t="shared" ref="E112:F112" si="127">SUM(E113:E115)</f>
        <v>0</v>
      </c>
      <c r="F112" s="486">
        <f t="shared" si="127"/>
        <v>571</v>
      </c>
      <c r="G112" s="572">
        <f>SUM(G113:G115)</f>
        <v>0</v>
      </c>
      <c r="H112" s="575">
        <f t="shared" ref="H112:I112" si="128">SUM(H113:H115)</f>
        <v>0</v>
      </c>
      <c r="I112" s="228">
        <f t="shared" si="128"/>
        <v>0</v>
      </c>
      <c r="J112" s="575">
        <f>SUM(J113:J115)</f>
        <v>0</v>
      </c>
      <c r="K112" s="576">
        <f t="shared" ref="K112:L112" si="129">SUM(K113:K115)</f>
        <v>0</v>
      </c>
      <c r="L112" s="228">
        <f t="shared" si="129"/>
        <v>0</v>
      </c>
      <c r="M112" s="224">
        <f>SUM(M113:M115)</f>
        <v>0</v>
      </c>
      <c r="N112" s="576">
        <f t="shared" ref="N112:O112" si="130">SUM(N113:N115)</f>
        <v>0</v>
      </c>
      <c r="O112" s="228">
        <f t="shared" si="130"/>
        <v>0</v>
      </c>
      <c r="P112" s="230"/>
    </row>
    <row r="113" spans="1:16" ht="17.25" customHeight="1" x14ac:dyDescent="0.25">
      <c r="A113" s="56">
        <v>2251</v>
      </c>
      <c r="B113" s="223" t="s">
        <v>134</v>
      </c>
      <c r="C113" s="224">
        <f t="shared" si="98"/>
        <v>85</v>
      </c>
      <c r="D113" s="225">
        <v>85</v>
      </c>
      <c r="E113" s="460"/>
      <c r="F113" s="486">
        <f t="shared" ref="F113:F115" si="131">D113+E113</f>
        <v>85</v>
      </c>
      <c r="G113" s="225"/>
      <c r="H113" s="227"/>
      <c r="I113" s="228">
        <f t="shared" ref="I113:I115" si="132">G113+H113</f>
        <v>0</v>
      </c>
      <c r="J113" s="227"/>
      <c r="K113" s="226"/>
      <c r="L113" s="228">
        <f t="shared" ref="L113:L115" si="133">J113+K113</f>
        <v>0</v>
      </c>
      <c r="M113" s="229"/>
      <c r="N113" s="226"/>
      <c r="O113" s="228">
        <f t="shared" ref="O113:O115" si="134">M113+N113</f>
        <v>0</v>
      </c>
      <c r="P113" s="230"/>
    </row>
    <row r="114" spans="1:16" ht="24" hidden="1" x14ac:dyDescent="0.25">
      <c r="A114" s="56">
        <v>2252</v>
      </c>
      <c r="B114" s="223" t="s">
        <v>135</v>
      </c>
      <c r="C114" s="224">
        <f t="shared" si="98"/>
        <v>0</v>
      </c>
      <c r="D114" s="225"/>
      <c r="E114" s="460"/>
      <c r="F114" s="486">
        <f t="shared" si="131"/>
        <v>0</v>
      </c>
      <c r="G114" s="225"/>
      <c r="H114" s="227"/>
      <c r="I114" s="228">
        <f t="shared" si="132"/>
        <v>0</v>
      </c>
      <c r="J114" s="227"/>
      <c r="K114" s="226"/>
      <c r="L114" s="228">
        <f t="shared" si="133"/>
        <v>0</v>
      </c>
      <c r="M114" s="229"/>
      <c r="N114" s="226"/>
      <c r="O114" s="228">
        <f t="shared" si="134"/>
        <v>0</v>
      </c>
      <c r="P114" s="230"/>
    </row>
    <row r="115" spans="1:16" ht="24" x14ac:dyDescent="0.25">
      <c r="A115" s="56">
        <v>2259</v>
      </c>
      <c r="B115" s="223" t="s">
        <v>136</v>
      </c>
      <c r="C115" s="224">
        <f t="shared" si="98"/>
        <v>486</v>
      </c>
      <c r="D115" s="225">
        <v>486</v>
      </c>
      <c r="E115" s="460"/>
      <c r="F115" s="486">
        <f t="shared" si="131"/>
        <v>486</v>
      </c>
      <c r="G115" s="225"/>
      <c r="H115" s="227"/>
      <c r="I115" s="228">
        <f t="shared" si="132"/>
        <v>0</v>
      </c>
      <c r="J115" s="227"/>
      <c r="K115" s="226"/>
      <c r="L115" s="228">
        <f t="shared" si="133"/>
        <v>0</v>
      </c>
      <c r="M115" s="229"/>
      <c r="N115" s="226"/>
      <c r="O115" s="228">
        <f t="shared" si="134"/>
        <v>0</v>
      </c>
      <c r="P115" s="230"/>
    </row>
    <row r="116" spans="1:16" x14ac:dyDescent="0.25">
      <c r="A116" s="368">
        <v>2260</v>
      </c>
      <c r="B116" s="223" t="s">
        <v>137</v>
      </c>
      <c r="C116" s="224">
        <f t="shared" si="98"/>
        <v>1221</v>
      </c>
      <c r="D116" s="572">
        <f>SUM(D117:D121)</f>
        <v>52</v>
      </c>
      <c r="E116" s="573">
        <f t="shared" ref="E116:F116" si="135">SUM(E117:E121)</f>
        <v>0</v>
      </c>
      <c r="F116" s="486">
        <f t="shared" si="135"/>
        <v>52</v>
      </c>
      <c r="G116" s="572">
        <f>SUM(G117:G121)</f>
        <v>1119</v>
      </c>
      <c r="H116" s="575">
        <f t="shared" ref="H116:I116" si="136">SUM(H117:H121)</f>
        <v>0</v>
      </c>
      <c r="I116" s="228">
        <f t="shared" si="136"/>
        <v>1119</v>
      </c>
      <c r="J116" s="575">
        <f>SUM(J117:J121)</f>
        <v>50</v>
      </c>
      <c r="K116" s="576">
        <f t="shared" ref="K116:L116" si="137">SUM(K117:K121)</f>
        <v>0</v>
      </c>
      <c r="L116" s="228">
        <f t="shared" si="137"/>
        <v>50</v>
      </c>
      <c r="M116" s="224">
        <f>SUM(M117:M121)</f>
        <v>0</v>
      </c>
      <c r="N116" s="576">
        <f t="shared" ref="N116:O116" si="138">SUM(N117:N121)</f>
        <v>0</v>
      </c>
      <c r="O116" s="228">
        <f t="shared" si="138"/>
        <v>0</v>
      </c>
      <c r="P116" s="230"/>
    </row>
    <row r="117" spans="1:16" hidden="1" x14ac:dyDescent="0.25">
      <c r="A117" s="56">
        <v>2261</v>
      </c>
      <c r="B117" s="223" t="s">
        <v>138</v>
      </c>
      <c r="C117" s="224">
        <f t="shared" si="98"/>
        <v>0</v>
      </c>
      <c r="D117" s="225"/>
      <c r="E117" s="460"/>
      <c r="F117" s="486">
        <f t="shared" ref="F117:F121" si="139">D117+E117</f>
        <v>0</v>
      </c>
      <c r="G117" s="225"/>
      <c r="H117" s="227"/>
      <c r="I117" s="228">
        <f t="shared" ref="I117:I121" si="140">G117+H117</f>
        <v>0</v>
      </c>
      <c r="J117" s="227"/>
      <c r="K117" s="226"/>
      <c r="L117" s="228">
        <f t="shared" ref="L117:L121" si="141">J117+K117</f>
        <v>0</v>
      </c>
      <c r="M117" s="229"/>
      <c r="N117" s="226"/>
      <c r="O117" s="228">
        <f t="shared" ref="O117:O121" si="142">M117+N117</f>
        <v>0</v>
      </c>
      <c r="P117" s="230"/>
    </row>
    <row r="118" spans="1:16" x14ac:dyDescent="0.25">
      <c r="A118" s="56">
        <v>2262</v>
      </c>
      <c r="B118" s="223" t="s">
        <v>139</v>
      </c>
      <c r="C118" s="224">
        <f t="shared" si="98"/>
        <v>1119</v>
      </c>
      <c r="D118" s="225"/>
      <c r="E118" s="460"/>
      <c r="F118" s="486">
        <f t="shared" si="139"/>
        <v>0</v>
      </c>
      <c r="G118" s="225">
        <v>1119</v>
      </c>
      <c r="H118" s="227"/>
      <c r="I118" s="228">
        <f t="shared" si="140"/>
        <v>1119</v>
      </c>
      <c r="J118" s="227"/>
      <c r="K118" s="226"/>
      <c r="L118" s="228">
        <f t="shared" si="141"/>
        <v>0</v>
      </c>
      <c r="M118" s="229"/>
      <c r="N118" s="226"/>
      <c r="O118" s="228">
        <f t="shared" si="142"/>
        <v>0</v>
      </c>
      <c r="P118" s="230"/>
    </row>
    <row r="119" spans="1:16" hidden="1" x14ac:dyDescent="0.25">
      <c r="A119" s="56">
        <v>2263</v>
      </c>
      <c r="B119" s="223" t="s">
        <v>140</v>
      </c>
      <c r="C119" s="224">
        <f t="shared" si="98"/>
        <v>0</v>
      </c>
      <c r="D119" s="225"/>
      <c r="E119" s="460"/>
      <c r="F119" s="486">
        <f t="shared" si="139"/>
        <v>0</v>
      </c>
      <c r="G119" s="225"/>
      <c r="H119" s="227"/>
      <c r="I119" s="228">
        <f t="shared" si="140"/>
        <v>0</v>
      </c>
      <c r="J119" s="227"/>
      <c r="K119" s="226"/>
      <c r="L119" s="228">
        <f t="shared" si="141"/>
        <v>0</v>
      </c>
      <c r="M119" s="229"/>
      <c r="N119" s="226"/>
      <c r="O119" s="228">
        <f t="shared" si="142"/>
        <v>0</v>
      </c>
      <c r="P119" s="1153"/>
    </row>
    <row r="120" spans="1:16" ht="24" x14ac:dyDescent="0.25">
      <c r="A120" s="56">
        <v>2264</v>
      </c>
      <c r="B120" s="223" t="s">
        <v>141</v>
      </c>
      <c r="C120" s="224">
        <f t="shared" si="98"/>
        <v>50</v>
      </c>
      <c r="D120" s="225"/>
      <c r="E120" s="460"/>
      <c r="F120" s="486">
        <f t="shared" si="139"/>
        <v>0</v>
      </c>
      <c r="G120" s="225"/>
      <c r="H120" s="227"/>
      <c r="I120" s="228">
        <f t="shared" si="140"/>
        <v>0</v>
      </c>
      <c r="J120" s="227">
        <v>50</v>
      </c>
      <c r="K120" s="226"/>
      <c r="L120" s="228">
        <f t="shared" si="141"/>
        <v>50</v>
      </c>
      <c r="M120" s="229"/>
      <c r="N120" s="226"/>
      <c r="O120" s="228">
        <f t="shared" si="142"/>
        <v>0</v>
      </c>
      <c r="P120" s="230"/>
    </row>
    <row r="121" spans="1:16" x14ac:dyDescent="0.25">
      <c r="A121" s="56">
        <v>2269</v>
      </c>
      <c r="B121" s="223" t="s">
        <v>142</v>
      </c>
      <c r="C121" s="224">
        <f t="shared" si="98"/>
        <v>52</v>
      </c>
      <c r="D121" s="225">
        <v>52</v>
      </c>
      <c r="E121" s="460"/>
      <c r="F121" s="486">
        <f t="shared" si="139"/>
        <v>52</v>
      </c>
      <c r="G121" s="225"/>
      <c r="H121" s="227"/>
      <c r="I121" s="228">
        <f t="shared" si="140"/>
        <v>0</v>
      </c>
      <c r="J121" s="227"/>
      <c r="K121" s="226"/>
      <c r="L121" s="228">
        <f t="shared" si="141"/>
        <v>0</v>
      </c>
      <c r="M121" s="229"/>
      <c r="N121" s="226"/>
      <c r="O121" s="228">
        <f t="shared" si="142"/>
        <v>0</v>
      </c>
      <c r="P121" s="230"/>
    </row>
    <row r="122" spans="1:16" x14ac:dyDescent="0.25">
      <c r="A122" s="368">
        <v>2270</v>
      </c>
      <c r="B122" s="223" t="s">
        <v>143</v>
      </c>
      <c r="C122" s="224">
        <f t="shared" si="98"/>
        <v>2027</v>
      </c>
      <c r="D122" s="572">
        <f>SUM(D123:D127)</f>
        <v>192</v>
      </c>
      <c r="E122" s="573">
        <f t="shared" ref="E122:F122" si="143">SUM(E123:E127)</f>
        <v>0</v>
      </c>
      <c r="F122" s="486">
        <f t="shared" si="143"/>
        <v>192</v>
      </c>
      <c r="G122" s="572">
        <f>SUM(G123:G127)</f>
        <v>1835</v>
      </c>
      <c r="H122" s="575">
        <f t="shared" ref="H122:I122" si="144">SUM(H123:H127)</f>
        <v>0</v>
      </c>
      <c r="I122" s="228">
        <f t="shared" si="144"/>
        <v>1835</v>
      </c>
      <c r="J122" s="575">
        <f>SUM(J123:J127)</f>
        <v>0</v>
      </c>
      <c r="K122" s="576">
        <f t="shared" ref="K122:L122" si="145">SUM(K123:K127)</f>
        <v>0</v>
      </c>
      <c r="L122" s="228">
        <f t="shared" si="145"/>
        <v>0</v>
      </c>
      <c r="M122" s="224">
        <f>SUM(M123:M127)</f>
        <v>0</v>
      </c>
      <c r="N122" s="576">
        <f t="shared" ref="N122:O122" si="146">SUM(N123:N127)</f>
        <v>0</v>
      </c>
      <c r="O122" s="228">
        <f t="shared" si="146"/>
        <v>0</v>
      </c>
      <c r="P122" s="230"/>
    </row>
    <row r="123" spans="1:16" hidden="1" x14ac:dyDescent="0.25">
      <c r="A123" s="56">
        <v>2272</v>
      </c>
      <c r="B123" s="724" t="s">
        <v>144</v>
      </c>
      <c r="C123" s="224">
        <f t="shared" si="98"/>
        <v>0</v>
      </c>
      <c r="D123" s="225"/>
      <c r="E123" s="460"/>
      <c r="F123" s="486">
        <f t="shared" ref="F123:F127" si="147">D123+E123</f>
        <v>0</v>
      </c>
      <c r="G123" s="225"/>
      <c r="H123" s="227"/>
      <c r="I123" s="228">
        <f t="shared" ref="I123:I127" si="148">G123+H123</f>
        <v>0</v>
      </c>
      <c r="J123" s="227"/>
      <c r="K123" s="226"/>
      <c r="L123" s="228">
        <f t="shared" ref="L123:L127" si="149">J123+K123</f>
        <v>0</v>
      </c>
      <c r="M123" s="229"/>
      <c r="N123" s="226"/>
      <c r="O123" s="228">
        <f t="shared" ref="O123:O127" si="150">M123+N123</f>
        <v>0</v>
      </c>
      <c r="P123" s="230"/>
    </row>
    <row r="124" spans="1:16" ht="24" hidden="1" x14ac:dyDescent="0.25">
      <c r="A124" s="56">
        <v>2274</v>
      </c>
      <c r="B124" s="725" t="s">
        <v>145</v>
      </c>
      <c r="C124" s="224">
        <f t="shared" si="98"/>
        <v>0</v>
      </c>
      <c r="D124" s="225"/>
      <c r="E124" s="460"/>
      <c r="F124" s="486">
        <f t="shared" si="147"/>
        <v>0</v>
      </c>
      <c r="G124" s="225"/>
      <c r="H124" s="227"/>
      <c r="I124" s="228">
        <f t="shared" si="148"/>
        <v>0</v>
      </c>
      <c r="J124" s="227"/>
      <c r="K124" s="226"/>
      <c r="L124" s="228">
        <f t="shared" si="149"/>
        <v>0</v>
      </c>
      <c r="M124" s="229"/>
      <c r="N124" s="226"/>
      <c r="O124" s="228">
        <f t="shared" si="150"/>
        <v>0</v>
      </c>
      <c r="P124" s="230"/>
    </row>
    <row r="125" spans="1:16" ht="32.25" hidden="1" customHeight="1" x14ac:dyDescent="0.25">
      <c r="A125" s="56">
        <v>2275</v>
      </c>
      <c r="B125" s="223" t="s">
        <v>146</v>
      </c>
      <c r="C125" s="224">
        <f t="shared" si="98"/>
        <v>0</v>
      </c>
      <c r="D125" s="225">
        <v>0</v>
      </c>
      <c r="E125" s="460"/>
      <c r="F125" s="486">
        <f t="shared" si="147"/>
        <v>0</v>
      </c>
      <c r="G125" s="225"/>
      <c r="H125" s="227"/>
      <c r="I125" s="228">
        <f t="shared" si="148"/>
        <v>0</v>
      </c>
      <c r="J125" s="227"/>
      <c r="K125" s="226"/>
      <c r="L125" s="228">
        <f t="shared" si="149"/>
        <v>0</v>
      </c>
      <c r="M125" s="229"/>
      <c r="N125" s="226"/>
      <c r="O125" s="228">
        <f t="shared" si="150"/>
        <v>0</v>
      </c>
      <c r="P125" s="230"/>
    </row>
    <row r="126" spans="1:16" ht="23.25" hidden="1" customHeight="1" x14ac:dyDescent="0.25">
      <c r="A126" s="56">
        <v>2276</v>
      </c>
      <c r="B126" s="223" t="s">
        <v>147</v>
      </c>
      <c r="C126" s="224">
        <f t="shared" si="98"/>
        <v>0</v>
      </c>
      <c r="D126" s="225"/>
      <c r="E126" s="460"/>
      <c r="F126" s="486">
        <f t="shared" si="147"/>
        <v>0</v>
      </c>
      <c r="G126" s="225"/>
      <c r="H126" s="227"/>
      <c r="I126" s="228">
        <f t="shared" si="148"/>
        <v>0</v>
      </c>
      <c r="J126" s="227"/>
      <c r="K126" s="226"/>
      <c r="L126" s="228">
        <f t="shared" si="149"/>
        <v>0</v>
      </c>
      <c r="M126" s="229"/>
      <c r="N126" s="226"/>
      <c r="O126" s="228">
        <f t="shared" si="150"/>
        <v>0</v>
      </c>
      <c r="P126" s="230"/>
    </row>
    <row r="127" spans="1:16" ht="24" x14ac:dyDescent="0.25">
      <c r="A127" s="56">
        <v>2279</v>
      </c>
      <c r="B127" s="223" t="s">
        <v>148</v>
      </c>
      <c r="C127" s="224">
        <f t="shared" si="98"/>
        <v>2027</v>
      </c>
      <c r="D127" s="225">
        <v>192</v>
      </c>
      <c r="E127" s="460"/>
      <c r="F127" s="486">
        <f t="shared" si="147"/>
        <v>192</v>
      </c>
      <c r="G127" s="225">
        <v>1835</v>
      </c>
      <c r="H127" s="227"/>
      <c r="I127" s="228">
        <f t="shared" si="148"/>
        <v>1835</v>
      </c>
      <c r="J127" s="227"/>
      <c r="K127" s="226"/>
      <c r="L127" s="228">
        <f t="shared" si="149"/>
        <v>0</v>
      </c>
      <c r="M127" s="229"/>
      <c r="N127" s="226"/>
      <c r="O127" s="228">
        <f t="shared" si="150"/>
        <v>0</v>
      </c>
      <c r="P127" s="230"/>
    </row>
    <row r="128" spans="1:16" ht="24" hidden="1" x14ac:dyDescent="0.25">
      <c r="A128" s="428">
        <v>2280</v>
      </c>
      <c r="B128" s="257" t="s">
        <v>149</v>
      </c>
      <c r="C128" s="258">
        <f t="shared" si="98"/>
        <v>0</v>
      </c>
      <c r="D128" s="717">
        <f t="shared" ref="D128:O128" si="151">SUM(D129)</f>
        <v>0</v>
      </c>
      <c r="E128" s="718">
        <f t="shared" si="151"/>
        <v>0</v>
      </c>
      <c r="F128" s="511">
        <f t="shared" si="151"/>
        <v>0</v>
      </c>
      <c r="G128" s="717">
        <f t="shared" si="151"/>
        <v>0</v>
      </c>
      <c r="H128" s="719">
        <f t="shared" si="151"/>
        <v>0</v>
      </c>
      <c r="I128" s="262">
        <f t="shared" si="151"/>
        <v>0</v>
      </c>
      <c r="J128" s="719">
        <f t="shared" si="151"/>
        <v>0</v>
      </c>
      <c r="K128" s="720">
        <f t="shared" si="151"/>
        <v>0</v>
      </c>
      <c r="L128" s="262">
        <f t="shared" si="151"/>
        <v>0</v>
      </c>
      <c r="M128" s="224">
        <f t="shared" si="151"/>
        <v>0</v>
      </c>
      <c r="N128" s="576">
        <f t="shared" si="151"/>
        <v>0</v>
      </c>
      <c r="O128" s="228">
        <f t="shared" si="151"/>
        <v>0</v>
      </c>
      <c r="P128" s="230"/>
    </row>
    <row r="129" spans="1:16" ht="24" hidden="1" x14ac:dyDescent="0.25">
      <c r="A129" s="56">
        <v>2283</v>
      </c>
      <c r="B129" s="223" t="s">
        <v>150</v>
      </c>
      <c r="C129" s="224">
        <f t="shared" si="98"/>
        <v>0</v>
      </c>
      <c r="D129" s="225"/>
      <c r="E129" s="460"/>
      <c r="F129" s="486">
        <f>D129+E129</f>
        <v>0</v>
      </c>
      <c r="G129" s="225"/>
      <c r="H129" s="227"/>
      <c r="I129" s="228">
        <f>G129+H129</f>
        <v>0</v>
      </c>
      <c r="J129" s="227"/>
      <c r="K129" s="226"/>
      <c r="L129" s="228">
        <f>J129+K129</f>
        <v>0</v>
      </c>
      <c r="M129" s="229"/>
      <c r="N129" s="226"/>
      <c r="O129" s="228">
        <f>M129+N129</f>
        <v>0</v>
      </c>
      <c r="P129" s="230"/>
    </row>
    <row r="130" spans="1:16" ht="28.5" customHeight="1" x14ac:dyDescent="0.25">
      <c r="A130" s="380">
        <v>2300</v>
      </c>
      <c r="B130" s="580" t="s">
        <v>151</v>
      </c>
      <c r="C130" s="381">
        <f t="shared" si="98"/>
        <v>40331</v>
      </c>
      <c r="D130" s="581">
        <f>SUM(D131,D136,D140,D141,D144,D151,D159,D160,D163)</f>
        <v>33700</v>
      </c>
      <c r="E130" s="582">
        <f t="shared" ref="E130:F130" si="152">SUM(E131,E136,E140,E141,E144,E151,E159,E160,E163)</f>
        <v>0</v>
      </c>
      <c r="F130" s="488">
        <f t="shared" si="152"/>
        <v>33700</v>
      </c>
      <c r="G130" s="581">
        <f>SUM(G131,G136,G140,G141,G144,G151,G159,G160,G163)</f>
        <v>4490</v>
      </c>
      <c r="H130" s="584">
        <f t="shared" ref="H130:I130" si="153">SUM(H131,H136,H140,H141,H144,H151,H159,H160,H163)</f>
        <v>0</v>
      </c>
      <c r="I130" s="586">
        <f t="shared" si="153"/>
        <v>4490</v>
      </c>
      <c r="J130" s="584">
        <f>SUM(J131,J136,J140,J141,J144,J151,J159,J160,J163)</f>
        <v>2141</v>
      </c>
      <c r="K130" s="585">
        <f t="shared" ref="K130:L130" si="154">SUM(K131,K136,K140,K141,K144,K151,K159,K160,K163)</f>
        <v>0</v>
      </c>
      <c r="L130" s="586">
        <f t="shared" si="154"/>
        <v>2141</v>
      </c>
      <c r="M130" s="381">
        <f>SUM(M131,M136,M140,M141,M144,M151,M159,M160,M163)</f>
        <v>0</v>
      </c>
      <c r="N130" s="585">
        <f t="shared" ref="N130:O130" si="155">SUM(N131,N136,N140,N141,N144,N151,N159,N160,N163)</f>
        <v>0</v>
      </c>
      <c r="O130" s="586">
        <f t="shared" si="155"/>
        <v>0</v>
      </c>
      <c r="P130" s="1239"/>
    </row>
    <row r="131" spans="1:16" ht="24" x14ac:dyDescent="0.25">
      <c r="A131" s="428">
        <v>2310</v>
      </c>
      <c r="B131" s="257" t="s">
        <v>152</v>
      </c>
      <c r="C131" s="258">
        <f t="shared" si="98"/>
        <v>15011</v>
      </c>
      <c r="D131" s="717">
        <f t="shared" ref="D131:O131" si="156">SUM(D132:D135)</f>
        <v>15011</v>
      </c>
      <c r="E131" s="718">
        <f t="shared" si="156"/>
        <v>0</v>
      </c>
      <c r="F131" s="511">
        <f t="shared" si="156"/>
        <v>15011</v>
      </c>
      <c r="G131" s="717">
        <f t="shared" si="156"/>
        <v>0</v>
      </c>
      <c r="H131" s="719">
        <f t="shared" si="156"/>
        <v>0</v>
      </c>
      <c r="I131" s="262">
        <f t="shared" si="156"/>
        <v>0</v>
      </c>
      <c r="J131" s="719">
        <f t="shared" si="156"/>
        <v>0</v>
      </c>
      <c r="K131" s="720">
        <f t="shared" si="156"/>
        <v>0</v>
      </c>
      <c r="L131" s="262">
        <f t="shared" si="156"/>
        <v>0</v>
      </c>
      <c r="M131" s="258">
        <f t="shared" si="156"/>
        <v>0</v>
      </c>
      <c r="N131" s="720">
        <f t="shared" si="156"/>
        <v>0</v>
      </c>
      <c r="O131" s="262">
        <f t="shared" si="156"/>
        <v>0</v>
      </c>
      <c r="P131" s="264"/>
    </row>
    <row r="132" spans="1:16" ht="15.75" customHeight="1" x14ac:dyDescent="0.25">
      <c r="A132" s="56">
        <v>2311</v>
      </c>
      <c r="B132" s="223" t="s">
        <v>153</v>
      </c>
      <c r="C132" s="224">
        <f t="shared" si="98"/>
        <v>2185</v>
      </c>
      <c r="D132" s="225">
        <v>2185</v>
      </c>
      <c r="E132" s="460"/>
      <c r="F132" s="486">
        <f t="shared" ref="F132:F135" si="157">D132+E132</f>
        <v>2185</v>
      </c>
      <c r="G132" s="225"/>
      <c r="H132" s="227"/>
      <c r="I132" s="228">
        <f t="shared" ref="I132:I135" si="158">G132+H132</f>
        <v>0</v>
      </c>
      <c r="J132" s="227"/>
      <c r="K132" s="226"/>
      <c r="L132" s="228">
        <f t="shared" ref="L132:L135" si="159">J132+K132</f>
        <v>0</v>
      </c>
      <c r="M132" s="229"/>
      <c r="N132" s="226"/>
      <c r="O132" s="228">
        <f t="shared" ref="O132:O135" si="160">M132+N132</f>
        <v>0</v>
      </c>
      <c r="P132" s="230"/>
    </row>
    <row r="133" spans="1:16" x14ac:dyDescent="0.25">
      <c r="A133" s="56">
        <v>2312</v>
      </c>
      <c r="B133" s="223" t="s">
        <v>154</v>
      </c>
      <c r="C133" s="224">
        <f t="shared" si="98"/>
        <v>12576</v>
      </c>
      <c r="D133" s="225">
        <v>12576</v>
      </c>
      <c r="E133" s="460"/>
      <c r="F133" s="486">
        <f t="shared" si="157"/>
        <v>12576</v>
      </c>
      <c r="G133" s="225"/>
      <c r="H133" s="227"/>
      <c r="I133" s="228">
        <f t="shared" si="158"/>
        <v>0</v>
      </c>
      <c r="J133" s="227"/>
      <c r="K133" s="226"/>
      <c r="L133" s="228">
        <f t="shared" si="159"/>
        <v>0</v>
      </c>
      <c r="M133" s="229"/>
      <c r="N133" s="226"/>
      <c r="O133" s="228">
        <f t="shared" si="160"/>
        <v>0</v>
      </c>
      <c r="P133" s="230"/>
    </row>
    <row r="134" spans="1:16" hidden="1" x14ac:dyDescent="0.25">
      <c r="A134" s="56">
        <v>2313</v>
      </c>
      <c r="B134" s="223" t="s">
        <v>155</v>
      </c>
      <c r="C134" s="224">
        <f t="shared" si="98"/>
        <v>0</v>
      </c>
      <c r="D134" s="225"/>
      <c r="E134" s="460"/>
      <c r="F134" s="486">
        <f t="shared" si="157"/>
        <v>0</v>
      </c>
      <c r="G134" s="225"/>
      <c r="H134" s="227"/>
      <c r="I134" s="228">
        <f t="shared" si="158"/>
        <v>0</v>
      </c>
      <c r="J134" s="227"/>
      <c r="K134" s="226"/>
      <c r="L134" s="228">
        <f t="shared" si="159"/>
        <v>0</v>
      </c>
      <c r="M134" s="229"/>
      <c r="N134" s="226"/>
      <c r="O134" s="228">
        <f t="shared" si="160"/>
        <v>0</v>
      </c>
      <c r="P134" s="230"/>
    </row>
    <row r="135" spans="1:16" ht="36" customHeight="1" x14ac:dyDescent="0.25">
      <c r="A135" s="56">
        <v>2314</v>
      </c>
      <c r="B135" s="223" t="s">
        <v>156</v>
      </c>
      <c r="C135" s="224">
        <f t="shared" si="98"/>
        <v>250</v>
      </c>
      <c r="D135" s="225">
        <v>250</v>
      </c>
      <c r="E135" s="460"/>
      <c r="F135" s="486">
        <f t="shared" si="157"/>
        <v>250</v>
      </c>
      <c r="G135" s="225"/>
      <c r="H135" s="227"/>
      <c r="I135" s="228">
        <f t="shared" si="158"/>
        <v>0</v>
      </c>
      <c r="J135" s="227"/>
      <c r="K135" s="226"/>
      <c r="L135" s="228">
        <f t="shared" si="159"/>
        <v>0</v>
      </c>
      <c r="M135" s="229"/>
      <c r="N135" s="226"/>
      <c r="O135" s="228">
        <f t="shared" si="160"/>
        <v>0</v>
      </c>
      <c r="P135" s="230"/>
    </row>
    <row r="136" spans="1:16" x14ac:dyDescent="0.25">
      <c r="A136" s="368">
        <v>2320</v>
      </c>
      <c r="B136" s="223" t="s">
        <v>157</v>
      </c>
      <c r="C136" s="224">
        <f t="shared" si="98"/>
        <v>810</v>
      </c>
      <c r="D136" s="572">
        <f>SUM(D137:D139)</f>
        <v>0</v>
      </c>
      <c r="E136" s="573">
        <f t="shared" ref="E136:F136" si="161">SUM(E137:E139)</f>
        <v>0</v>
      </c>
      <c r="F136" s="486">
        <f t="shared" si="161"/>
        <v>0</v>
      </c>
      <c r="G136" s="572">
        <f>SUM(G137:G139)</f>
        <v>0</v>
      </c>
      <c r="H136" s="575">
        <f t="shared" ref="H136:I136" si="162">SUM(H137:H139)</f>
        <v>0</v>
      </c>
      <c r="I136" s="228">
        <f t="shared" si="162"/>
        <v>0</v>
      </c>
      <c r="J136" s="575">
        <f>SUM(J137:J139)</f>
        <v>810</v>
      </c>
      <c r="K136" s="576">
        <f t="shared" ref="K136:L136" si="163">SUM(K137:K139)</f>
        <v>0</v>
      </c>
      <c r="L136" s="228">
        <f t="shared" si="163"/>
        <v>810</v>
      </c>
      <c r="M136" s="224">
        <f>SUM(M137:M139)</f>
        <v>0</v>
      </c>
      <c r="N136" s="576">
        <f t="shared" ref="N136:O136" si="164">SUM(N137:N139)</f>
        <v>0</v>
      </c>
      <c r="O136" s="228">
        <f t="shared" si="164"/>
        <v>0</v>
      </c>
      <c r="P136" s="230"/>
    </row>
    <row r="137" spans="1:16" hidden="1" x14ac:dyDescent="0.25">
      <c r="A137" s="56">
        <v>2321</v>
      </c>
      <c r="B137" s="223" t="s">
        <v>158</v>
      </c>
      <c r="C137" s="224">
        <f t="shared" si="98"/>
        <v>0</v>
      </c>
      <c r="D137" s="225"/>
      <c r="E137" s="460"/>
      <c r="F137" s="486">
        <f t="shared" ref="F137:F140" si="165">D137+E137</f>
        <v>0</v>
      </c>
      <c r="G137" s="225"/>
      <c r="H137" s="227"/>
      <c r="I137" s="228">
        <f t="shared" ref="I137:I140" si="166">G137+H137</f>
        <v>0</v>
      </c>
      <c r="J137" s="227"/>
      <c r="K137" s="226"/>
      <c r="L137" s="228">
        <f t="shared" ref="L137:L140" si="167">J137+K137</f>
        <v>0</v>
      </c>
      <c r="M137" s="229"/>
      <c r="N137" s="226"/>
      <c r="O137" s="228">
        <f t="shared" ref="O137:O140" si="168">M137+N137</f>
        <v>0</v>
      </c>
      <c r="P137" s="230"/>
    </row>
    <row r="138" spans="1:16" x14ac:dyDescent="0.25">
      <c r="A138" s="56">
        <v>2322</v>
      </c>
      <c r="B138" s="223" t="s">
        <v>159</v>
      </c>
      <c r="C138" s="224">
        <f t="shared" si="98"/>
        <v>810</v>
      </c>
      <c r="D138" s="225"/>
      <c r="E138" s="460"/>
      <c r="F138" s="486">
        <f t="shared" si="165"/>
        <v>0</v>
      </c>
      <c r="G138" s="225"/>
      <c r="H138" s="227"/>
      <c r="I138" s="228">
        <f t="shared" si="166"/>
        <v>0</v>
      </c>
      <c r="J138" s="227">
        <v>810</v>
      </c>
      <c r="K138" s="226"/>
      <c r="L138" s="228">
        <f t="shared" si="167"/>
        <v>810</v>
      </c>
      <c r="M138" s="229"/>
      <c r="N138" s="226"/>
      <c r="O138" s="228">
        <f t="shared" si="168"/>
        <v>0</v>
      </c>
      <c r="P138" s="230"/>
    </row>
    <row r="139" spans="1:16" ht="10.5" hidden="1" customHeight="1" x14ac:dyDescent="0.25">
      <c r="A139" s="56">
        <v>2329</v>
      </c>
      <c r="B139" s="223" t="s">
        <v>160</v>
      </c>
      <c r="C139" s="224">
        <f t="shared" si="98"/>
        <v>0</v>
      </c>
      <c r="D139" s="225"/>
      <c r="E139" s="460"/>
      <c r="F139" s="486">
        <f t="shared" si="165"/>
        <v>0</v>
      </c>
      <c r="G139" s="225"/>
      <c r="H139" s="227"/>
      <c r="I139" s="228">
        <f t="shared" si="166"/>
        <v>0</v>
      </c>
      <c r="J139" s="227"/>
      <c r="K139" s="226"/>
      <c r="L139" s="228">
        <f t="shared" si="167"/>
        <v>0</v>
      </c>
      <c r="M139" s="229"/>
      <c r="N139" s="226"/>
      <c r="O139" s="228">
        <f t="shared" si="168"/>
        <v>0</v>
      </c>
      <c r="P139" s="230"/>
    </row>
    <row r="140" spans="1:16" hidden="1" x14ac:dyDescent="0.25">
      <c r="A140" s="368">
        <v>2330</v>
      </c>
      <c r="B140" s="223" t="s">
        <v>161</v>
      </c>
      <c r="C140" s="224">
        <f t="shared" si="98"/>
        <v>0</v>
      </c>
      <c r="D140" s="225"/>
      <c r="E140" s="460"/>
      <c r="F140" s="486">
        <f t="shared" si="165"/>
        <v>0</v>
      </c>
      <c r="G140" s="225"/>
      <c r="H140" s="227"/>
      <c r="I140" s="228">
        <f t="shared" si="166"/>
        <v>0</v>
      </c>
      <c r="J140" s="227"/>
      <c r="K140" s="226"/>
      <c r="L140" s="228">
        <f t="shared" si="167"/>
        <v>0</v>
      </c>
      <c r="M140" s="229"/>
      <c r="N140" s="226"/>
      <c r="O140" s="228">
        <f t="shared" si="168"/>
        <v>0</v>
      </c>
      <c r="P140" s="230"/>
    </row>
    <row r="141" spans="1:16" ht="48" x14ac:dyDescent="0.25">
      <c r="A141" s="368">
        <v>2340</v>
      </c>
      <c r="B141" s="223" t="s">
        <v>162</v>
      </c>
      <c r="C141" s="224">
        <f t="shared" si="98"/>
        <v>200</v>
      </c>
      <c r="D141" s="572">
        <f>SUM(D142:D143)</f>
        <v>200</v>
      </c>
      <c r="E141" s="573">
        <f t="shared" ref="E141:F141" si="169">SUM(E142:E143)</f>
        <v>0</v>
      </c>
      <c r="F141" s="486">
        <f t="shared" si="169"/>
        <v>200</v>
      </c>
      <c r="G141" s="572">
        <f>SUM(G142:G143)</f>
        <v>0</v>
      </c>
      <c r="H141" s="575">
        <f t="shared" ref="H141:I141" si="170">SUM(H142:H143)</f>
        <v>0</v>
      </c>
      <c r="I141" s="228">
        <f t="shared" si="170"/>
        <v>0</v>
      </c>
      <c r="J141" s="575">
        <f>SUM(J142:J143)</f>
        <v>0</v>
      </c>
      <c r="K141" s="576">
        <f t="shared" ref="K141:L141" si="171">SUM(K142:K143)</f>
        <v>0</v>
      </c>
      <c r="L141" s="228">
        <f t="shared" si="171"/>
        <v>0</v>
      </c>
      <c r="M141" s="224">
        <f>SUM(M142:M143)</f>
        <v>0</v>
      </c>
      <c r="N141" s="576">
        <f t="shared" ref="N141:O141" si="172">SUM(N142:N143)</f>
        <v>0</v>
      </c>
      <c r="O141" s="228">
        <f t="shared" si="172"/>
        <v>0</v>
      </c>
      <c r="P141" s="230"/>
    </row>
    <row r="142" spans="1:16" x14ac:dyDescent="0.25">
      <c r="A142" s="56">
        <v>2341</v>
      </c>
      <c r="B142" s="223" t="s">
        <v>163</v>
      </c>
      <c r="C142" s="224">
        <f t="shared" si="98"/>
        <v>200</v>
      </c>
      <c r="D142" s="225">
        <v>200</v>
      </c>
      <c r="E142" s="460"/>
      <c r="F142" s="486">
        <f t="shared" ref="F142:F143" si="173">D142+E142</f>
        <v>200</v>
      </c>
      <c r="G142" s="225"/>
      <c r="H142" s="227"/>
      <c r="I142" s="228">
        <f t="shared" ref="I142:I143" si="174">G142+H142</f>
        <v>0</v>
      </c>
      <c r="J142" s="227"/>
      <c r="K142" s="226"/>
      <c r="L142" s="228">
        <f t="shared" ref="L142:L143" si="175">J142+K142</f>
        <v>0</v>
      </c>
      <c r="M142" s="229"/>
      <c r="N142" s="226"/>
      <c r="O142" s="228">
        <f t="shared" ref="O142:O143" si="176">M142+N142</f>
        <v>0</v>
      </c>
      <c r="P142" s="230"/>
    </row>
    <row r="143" spans="1:16" ht="24" hidden="1" x14ac:dyDescent="0.25">
      <c r="A143" s="56">
        <v>2344</v>
      </c>
      <c r="B143" s="223" t="s">
        <v>164</v>
      </c>
      <c r="C143" s="224">
        <f t="shared" si="98"/>
        <v>0</v>
      </c>
      <c r="D143" s="225"/>
      <c r="E143" s="460"/>
      <c r="F143" s="486">
        <f t="shared" si="173"/>
        <v>0</v>
      </c>
      <c r="G143" s="225"/>
      <c r="H143" s="227"/>
      <c r="I143" s="228">
        <f t="shared" si="174"/>
        <v>0</v>
      </c>
      <c r="J143" s="227"/>
      <c r="K143" s="226"/>
      <c r="L143" s="228">
        <f t="shared" si="175"/>
        <v>0</v>
      </c>
      <c r="M143" s="229"/>
      <c r="N143" s="226"/>
      <c r="O143" s="228">
        <f t="shared" si="176"/>
        <v>0</v>
      </c>
      <c r="P143" s="230"/>
    </row>
    <row r="144" spans="1:16" ht="24" x14ac:dyDescent="0.25">
      <c r="A144" s="419">
        <v>2350</v>
      </c>
      <c r="B144" s="420" t="s">
        <v>165</v>
      </c>
      <c r="C144" s="421">
        <f t="shared" si="98"/>
        <v>6231</v>
      </c>
      <c r="D144" s="596">
        <f>SUM(D145:D150)</f>
        <v>4900</v>
      </c>
      <c r="E144" s="597">
        <f t="shared" ref="E144:F144" si="177">SUM(E145:E150)</f>
        <v>0</v>
      </c>
      <c r="F144" s="510">
        <f t="shared" si="177"/>
        <v>4900</v>
      </c>
      <c r="G144" s="596">
        <f>SUM(G145:G150)</f>
        <v>0</v>
      </c>
      <c r="H144" s="599">
        <f t="shared" ref="H144:I144" si="178">SUM(H145:H150)</f>
        <v>0</v>
      </c>
      <c r="I144" s="425">
        <f t="shared" si="178"/>
        <v>0</v>
      </c>
      <c r="J144" s="599">
        <f>SUM(J145:J150)</f>
        <v>1331</v>
      </c>
      <c r="K144" s="600">
        <f t="shared" ref="K144:L144" si="179">SUM(K145:K150)</f>
        <v>0</v>
      </c>
      <c r="L144" s="425">
        <f t="shared" si="179"/>
        <v>1331</v>
      </c>
      <c r="M144" s="421">
        <f>SUM(M145:M150)</f>
        <v>0</v>
      </c>
      <c r="N144" s="600">
        <f t="shared" ref="N144:O144" si="180">SUM(N145:N150)</f>
        <v>0</v>
      </c>
      <c r="O144" s="425">
        <f t="shared" si="180"/>
        <v>0</v>
      </c>
      <c r="P144" s="427"/>
    </row>
    <row r="145" spans="1:16" x14ac:dyDescent="0.25">
      <c r="A145" s="256">
        <v>2351</v>
      </c>
      <c r="B145" s="257" t="s">
        <v>166</v>
      </c>
      <c r="C145" s="258">
        <f t="shared" si="98"/>
        <v>2600</v>
      </c>
      <c r="D145" s="259">
        <v>2600</v>
      </c>
      <c r="E145" s="462"/>
      <c r="F145" s="511">
        <f t="shared" ref="F145:F150" si="181">D145+E145</f>
        <v>2600</v>
      </c>
      <c r="G145" s="259"/>
      <c r="H145" s="261"/>
      <c r="I145" s="262">
        <f t="shared" ref="I145:I150" si="182">G145+H145</f>
        <v>0</v>
      </c>
      <c r="J145" s="261"/>
      <c r="K145" s="260"/>
      <c r="L145" s="262">
        <f t="shared" ref="L145:L150" si="183">J145+K145</f>
        <v>0</v>
      </c>
      <c r="M145" s="263"/>
      <c r="N145" s="260"/>
      <c r="O145" s="262">
        <f t="shared" ref="O145:O150" si="184">M145+N145</f>
        <v>0</v>
      </c>
      <c r="P145" s="264"/>
    </row>
    <row r="146" spans="1:16" x14ac:dyDescent="0.25">
      <c r="A146" s="56">
        <v>2352</v>
      </c>
      <c r="B146" s="223" t="s">
        <v>167</v>
      </c>
      <c r="C146" s="224">
        <f t="shared" si="98"/>
        <v>2831</v>
      </c>
      <c r="D146" s="225">
        <v>2000</v>
      </c>
      <c r="E146" s="460"/>
      <c r="F146" s="486">
        <f t="shared" si="181"/>
        <v>2000</v>
      </c>
      <c r="G146" s="225"/>
      <c r="H146" s="227"/>
      <c r="I146" s="228">
        <f t="shared" si="182"/>
        <v>0</v>
      </c>
      <c r="J146" s="227">
        <v>831</v>
      </c>
      <c r="K146" s="226"/>
      <c r="L146" s="228">
        <f t="shared" si="183"/>
        <v>831</v>
      </c>
      <c r="M146" s="229"/>
      <c r="N146" s="226"/>
      <c r="O146" s="228">
        <f t="shared" si="184"/>
        <v>0</v>
      </c>
      <c r="P146" s="230"/>
    </row>
    <row r="147" spans="1:16" ht="24" hidden="1" x14ac:dyDescent="0.25">
      <c r="A147" s="56">
        <v>2353</v>
      </c>
      <c r="B147" s="223" t="s">
        <v>168</v>
      </c>
      <c r="C147" s="224">
        <f t="shared" si="98"/>
        <v>0</v>
      </c>
      <c r="D147" s="225"/>
      <c r="E147" s="460"/>
      <c r="F147" s="486">
        <f t="shared" si="181"/>
        <v>0</v>
      </c>
      <c r="G147" s="225"/>
      <c r="H147" s="227"/>
      <c r="I147" s="228">
        <f t="shared" si="182"/>
        <v>0</v>
      </c>
      <c r="J147" s="227"/>
      <c r="K147" s="226"/>
      <c r="L147" s="228">
        <f t="shared" si="183"/>
        <v>0</v>
      </c>
      <c r="M147" s="229"/>
      <c r="N147" s="226"/>
      <c r="O147" s="228">
        <f t="shared" si="184"/>
        <v>0</v>
      </c>
      <c r="P147" s="230"/>
    </row>
    <row r="148" spans="1:16" ht="24" x14ac:dyDescent="0.25">
      <c r="A148" s="56">
        <v>2354</v>
      </c>
      <c r="B148" s="223" t="s">
        <v>169</v>
      </c>
      <c r="C148" s="224">
        <f t="shared" si="98"/>
        <v>500</v>
      </c>
      <c r="D148" s="225"/>
      <c r="E148" s="460"/>
      <c r="F148" s="486">
        <f t="shared" si="181"/>
        <v>0</v>
      </c>
      <c r="G148" s="225"/>
      <c r="H148" s="227"/>
      <c r="I148" s="228">
        <f t="shared" si="182"/>
        <v>0</v>
      </c>
      <c r="J148" s="227">
        <v>500</v>
      </c>
      <c r="K148" s="226"/>
      <c r="L148" s="228">
        <f t="shared" si="183"/>
        <v>500</v>
      </c>
      <c r="M148" s="229"/>
      <c r="N148" s="226"/>
      <c r="O148" s="228">
        <f t="shared" si="184"/>
        <v>0</v>
      </c>
      <c r="P148" s="230"/>
    </row>
    <row r="149" spans="1:16" ht="24" x14ac:dyDescent="0.25">
      <c r="A149" s="56">
        <v>2355</v>
      </c>
      <c r="B149" s="223" t="s">
        <v>170</v>
      </c>
      <c r="C149" s="224">
        <f t="shared" ref="C149:C212" si="185">F149+I149+L149+O149</f>
        <v>300</v>
      </c>
      <c r="D149" s="225">
        <v>300</v>
      </c>
      <c r="E149" s="460"/>
      <c r="F149" s="486">
        <f t="shared" si="181"/>
        <v>300</v>
      </c>
      <c r="G149" s="225"/>
      <c r="H149" s="227"/>
      <c r="I149" s="228">
        <f t="shared" si="182"/>
        <v>0</v>
      </c>
      <c r="J149" s="227"/>
      <c r="K149" s="226"/>
      <c r="L149" s="228">
        <f t="shared" si="183"/>
        <v>0</v>
      </c>
      <c r="M149" s="229"/>
      <c r="N149" s="226"/>
      <c r="O149" s="228">
        <f t="shared" si="184"/>
        <v>0</v>
      </c>
      <c r="P149" s="230"/>
    </row>
    <row r="150" spans="1:16" ht="24" hidden="1" x14ac:dyDescent="0.25">
      <c r="A150" s="56">
        <v>2359</v>
      </c>
      <c r="B150" s="223" t="s">
        <v>171</v>
      </c>
      <c r="C150" s="224">
        <f t="shared" si="185"/>
        <v>0</v>
      </c>
      <c r="D150" s="225"/>
      <c r="E150" s="460"/>
      <c r="F150" s="486">
        <f t="shared" si="181"/>
        <v>0</v>
      </c>
      <c r="G150" s="225"/>
      <c r="H150" s="227"/>
      <c r="I150" s="228">
        <f t="shared" si="182"/>
        <v>0</v>
      </c>
      <c r="J150" s="227"/>
      <c r="K150" s="226"/>
      <c r="L150" s="228">
        <f t="shared" si="183"/>
        <v>0</v>
      </c>
      <c r="M150" s="229"/>
      <c r="N150" s="226"/>
      <c r="O150" s="228">
        <f t="shared" si="184"/>
        <v>0</v>
      </c>
      <c r="P150" s="230"/>
    </row>
    <row r="151" spans="1:16" ht="24.75" customHeight="1" x14ac:dyDescent="0.25">
      <c r="A151" s="368">
        <v>2360</v>
      </c>
      <c r="B151" s="223" t="s">
        <v>172</v>
      </c>
      <c r="C151" s="224">
        <f t="shared" si="185"/>
        <v>4892</v>
      </c>
      <c r="D151" s="572">
        <f>SUM(D152:D158)</f>
        <v>4892</v>
      </c>
      <c r="E151" s="573">
        <f t="shared" ref="E151:F151" si="186">SUM(E152:E158)</f>
        <v>0</v>
      </c>
      <c r="F151" s="486">
        <f t="shared" si="186"/>
        <v>4892</v>
      </c>
      <c r="G151" s="572">
        <f>SUM(G152:G158)</f>
        <v>0</v>
      </c>
      <c r="H151" s="575">
        <f t="shared" ref="H151:I151" si="187">SUM(H152:H158)</f>
        <v>0</v>
      </c>
      <c r="I151" s="228">
        <f t="shared" si="187"/>
        <v>0</v>
      </c>
      <c r="J151" s="575">
        <f>SUM(J152:J158)</f>
        <v>0</v>
      </c>
      <c r="K151" s="576">
        <f t="shared" ref="K151:L151" si="188">SUM(K152:K158)</f>
        <v>0</v>
      </c>
      <c r="L151" s="228">
        <f t="shared" si="188"/>
        <v>0</v>
      </c>
      <c r="M151" s="224">
        <f>SUM(M152:M158)</f>
        <v>0</v>
      </c>
      <c r="N151" s="576">
        <f t="shared" ref="N151:O151" si="189">SUM(N152:N158)</f>
        <v>0</v>
      </c>
      <c r="O151" s="228">
        <f t="shared" si="189"/>
        <v>0</v>
      </c>
      <c r="P151" s="230"/>
    </row>
    <row r="152" spans="1:16" x14ac:dyDescent="0.25">
      <c r="A152" s="55">
        <v>2361</v>
      </c>
      <c r="B152" s="223" t="s">
        <v>173</v>
      </c>
      <c r="C152" s="224">
        <f t="shared" si="185"/>
        <v>2504</v>
      </c>
      <c r="D152" s="225">
        <v>2504</v>
      </c>
      <c r="E152" s="460"/>
      <c r="F152" s="486">
        <f t="shared" ref="F152:F159" si="190">D152+E152</f>
        <v>2504</v>
      </c>
      <c r="G152" s="225"/>
      <c r="H152" s="227"/>
      <c r="I152" s="228">
        <f t="shared" ref="I152:I159" si="191">G152+H152</f>
        <v>0</v>
      </c>
      <c r="J152" s="227"/>
      <c r="K152" s="226"/>
      <c r="L152" s="228">
        <f t="shared" ref="L152:L159" si="192">J152+K152</f>
        <v>0</v>
      </c>
      <c r="M152" s="229"/>
      <c r="N152" s="226"/>
      <c r="O152" s="228">
        <f t="shared" ref="O152:O159" si="193">M152+N152</f>
        <v>0</v>
      </c>
      <c r="P152" s="230"/>
    </row>
    <row r="153" spans="1:16" ht="24" x14ac:dyDescent="0.25">
      <c r="A153" s="55">
        <v>2362</v>
      </c>
      <c r="B153" s="223" t="s">
        <v>174</v>
      </c>
      <c r="C153" s="224">
        <f t="shared" si="185"/>
        <v>288</v>
      </c>
      <c r="D153" s="225">
        <v>288</v>
      </c>
      <c r="E153" s="460"/>
      <c r="F153" s="486">
        <f t="shared" si="190"/>
        <v>288</v>
      </c>
      <c r="G153" s="225"/>
      <c r="H153" s="227"/>
      <c r="I153" s="228">
        <f t="shared" si="191"/>
        <v>0</v>
      </c>
      <c r="J153" s="227"/>
      <c r="K153" s="226"/>
      <c r="L153" s="228">
        <f t="shared" si="192"/>
        <v>0</v>
      </c>
      <c r="M153" s="229"/>
      <c r="N153" s="226"/>
      <c r="O153" s="228">
        <f t="shared" si="193"/>
        <v>0</v>
      </c>
      <c r="P153" s="230"/>
    </row>
    <row r="154" spans="1:16" x14ac:dyDescent="0.25">
      <c r="A154" s="55">
        <v>2363</v>
      </c>
      <c r="B154" s="223" t="s">
        <v>175</v>
      </c>
      <c r="C154" s="224">
        <f t="shared" si="185"/>
        <v>2100</v>
      </c>
      <c r="D154" s="225">
        <v>2100</v>
      </c>
      <c r="E154" s="460"/>
      <c r="F154" s="486">
        <f t="shared" si="190"/>
        <v>2100</v>
      </c>
      <c r="G154" s="225"/>
      <c r="H154" s="227"/>
      <c r="I154" s="228">
        <f t="shared" si="191"/>
        <v>0</v>
      </c>
      <c r="J154" s="227"/>
      <c r="K154" s="226"/>
      <c r="L154" s="228">
        <f t="shared" si="192"/>
        <v>0</v>
      </c>
      <c r="M154" s="229"/>
      <c r="N154" s="226"/>
      <c r="O154" s="228">
        <f t="shared" si="193"/>
        <v>0</v>
      </c>
      <c r="P154" s="230"/>
    </row>
    <row r="155" spans="1:16" hidden="1" x14ac:dyDescent="0.25">
      <c r="A155" s="55">
        <v>2364</v>
      </c>
      <c r="B155" s="223" t="s">
        <v>176</v>
      </c>
      <c r="C155" s="224">
        <f t="shared" si="185"/>
        <v>0</v>
      </c>
      <c r="D155" s="225"/>
      <c r="E155" s="460"/>
      <c r="F155" s="486">
        <f t="shared" si="190"/>
        <v>0</v>
      </c>
      <c r="G155" s="225"/>
      <c r="H155" s="227"/>
      <c r="I155" s="228">
        <f t="shared" si="191"/>
        <v>0</v>
      </c>
      <c r="J155" s="227"/>
      <c r="K155" s="226"/>
      <c r="L155" s="228">
        <f t="shared" si="192"/>
        <v>0</v>
      </c>
      <c r="M155" s="229"/>
      <c r="N155" s="226"/>
      <c r="O155" s="228">
        <f t="shared" si="193"/>
        <v>0</v>
      </c>
      <c r="P155" s="230"/>
    </row>
    <row r="156" spans="1:16" ht="12.75" hidden="1" customHeight="1" x14ac:dyDescent="0.25">
      <c r="A156" s="55">
        <v>2365</v>
      </c>
      <c r="B156" s="223" t="s">
        <v>177</v>
      </c>
      <c r="C156" s="224">
        <f t="shared" si="185"/>
        <v>0</v>
      </c>
      <c r="D156" s="225"/>
      <c r="E156" s="460"/>
      <c r="F156" s="486">
        <f t="shared" si="190"/>
        <v>0</v>
      </c>
      <c r="G156" s="225"/>
      <c r="H156" s="227"/>
      <c r="I156" s="228">
        <f t="shared" si="191"/>
        <v>0</v>
      </c>
      <c r="J156" s="227"/>
      <c r="K156" s="226"/>
      <c r="L156" s="228">
        <f t="shared" si="192"/>
        <v>0</v>
      </c>
      <c r="M156" s="229"/>
      <c r="N156" s="226"/>
      <c r="O156" s="228">
        <f t="shared" si="193"/>
        <v>0</v>
      </c>
      <c r="P156" s="230"/>
    </row>
    <row r="157" spans="1:16" ht="36" hidden="1" x14ac:dyDescent="0.25">
      <c r="A157" s="55">
        <v>2366</v>
      </c>
      <c r="B157" s="223" t="s">
        <v>178</v>
      </c>
      <c r="C157" s="224">
        <f t="shared" si="185"/>
        <v>0</v>
      </c>
      <c r="D157" s="225"/>
      <c r="E157" s="460"/>
      <c r="F157" s="486">
        <f t="shared" si="190"/>
        <v>0</v>
      </c>
      <c r="G157" s="225"/>
      <c r="H157" s="227"/>
      <c r="I157" s="228">
        <f t="shared" si="191"/>
        <v>0</v>
      </c>
      <c r="J157" s="227"/>
      <c r="K157" s="226"/>
      <c r="L157" s="228">
        <f t="shared" si="192"/>
        <v>0</v>
      </c>
      <c r="M157" s="229"/>
      <c r="N157" s="226"/>
      <c r="O157" s="228">
        <f t="shared" si="193"/>
        <v>0</v>
      </c>
      <c r="P157" s="230"/>
    </row>
    <row r="158" spans="1:16" ht="48" hidden="1" x14ac:dyDescent="0.25">
      <c r="A158" s="55">
        <v>2369</v>
      </c>
      <c r="B158" s="223" t="s">
        <v>179</v>
      </c>
      <c r="C158" s="224">
        <f t="shared" si="185"/>
        <v>0</v>
      </c>
      <c r="D158" s="225"/>
      <c r="E158" s="460"/>
      <c r="F158" s="486">
        <f t="shared" si="190"/>
        <v>0</v>
      </c>
      <c r="G158" s="225"/>
      <c r="H158" s="227"/>
      <c r="I158" s="228">
        <f t="shared" si="191"/>
        <v>0</v>
      </c>
      <c r="J158" s="227"/>
      <c r="K158" s="226"/>
      <c r="L158" s="228">
        <f t="shared" si="192"/>
        <v>0</v>
      </c>
      <c r="M158" s="229"/>
      <c r="N158" s="226"/>
      <c r="O158" s="228">
        <f t="shared" si="193"/>
        <v>0</v>
      </c>
      <c r="P158" s="230"/>
    </row>
    <row r="159" spans="1:16" x14ac:dyDescent="0.25">
      <c r="A159" s="419">
        <v>2370</v>
      </c>
      <c r="B159" s="420" t="s">
        <v>180</v>
      </c>
      <c r="C159" s="421">
        <f t="shared" si="185"/>
        <v>13187</v>
      </c>
      <c r="D159" s="422">
        <v>8697</v>
      </c>
      <c r="E159" s="461"/>
      <c r="F159" s="510">
        <f t="shared" si="190"/>
        <v>8697</v>
      </c>
      <c r="G159" s="422">
        <v>4490</v>
      </c>
      <c r="H159" s="424"/>
      <c r="I159" s="425">
        <f t="shared" si="191"/>
        <v>4490</v>
      </c>
      <c r="J159" s="424"/>
      <c r="K159" s="423"/>
      <c r="L159" s="425">
        <f t="shared" si="192"/>
        <v>0</v>
      </c>
      <c r="M159" s="426"/>
      <c r="N159" s="423"/>
      <c r="O159" s="425">
        <f t="shared" si="193"/>
        <v>0</v>
      </c>
      <c r="P159" s="427"/>
    </row>
    <row r="160" spans="1:16" hidden="1" x14ac:dyDescent="0.25">
      <c r="A160" s="419">
        <v>2380</v>
      </c>
      <c r="B160" s="420" t="s">
        <v>181</v>
      </c>
      <c r="C160" s="421">
        <f t="shared" si="185"/>
        <v>0</v>
      </c>
      <c r="D160" s="596">
        <f>SUM(D161:D162)</f>
        <v>0</v>
      </c>
      <c r="E160" s="597">
        <f t="shared" ref="E160:F160" si="194">SUM(E161:E162)</f>
        <v>0</v>
      </c>
      <c r="F160" s="510">
        <f t="shared" si="194"/>
        <v>0</v>
      </c>
      <c r="G160" s="596">
        <f>SUM(G161:G162)</f>
        <v>0</v>
      </c>
      <c r="H160" s="599">
        <f t="shared" ref="H160:I160" si="195">SUM(H161:H162)</f>
        <v>0</v>
      </c>
      <c r="I160" s="425">
        <f t="shared" si="195"/>
        <v>0</v>
      </c>
      <c r="J160" s="599">
        <f>SUM(J161:J162)</f>
        <v>0</v>
      </c>
      <c r="K160" s="600">
        <f t="shared" ref="K160:L160" si="196">SUM(K161:K162)</f>
        <v>0</v>
      </c>
      <c r="L160" s="425">
        <f t="shared" si="196"/>
        <v>0</v>
      </c>
      <c r="M160" s="421">
        <f>SUM(M161:M162)</f>
        <v>0</v>
      </c>
      <c r="N160" s="600">
        <f t="shared" ref="N160:O160" si="197">SUM(N161:N162)</f>
        <v>0</v>
      </c>
      <c r="O160" s="425">
        <f t="shared" si="197"/>
        <v>0</v>
      </c>
      <c r="P160" s="427"/>
    </row>
    <row r="161" spans="1:16" hidden="1" x14ac:dyDescent="0.25">
      <c r="A161" s="727">
        <v>2381</v>
      </c>
      <c r="B161" s="257" t="s">
        <v>182</v>
      </c>
      <c r="C161" s="258">
        <f t="shared" si="185"/>
        <v>0</v>
      </c>
      <c r="D161" s="259"/>
      <c r="E161" s="462"/>
      <c r="F161" s="511">
        <f t="shared" ref="F161:F164" si="198">D161+E161</f>
        <v>0</v>
      </c>
      <c r="G161" s="259"/>
      <c r="H161" s="261"/>
      <c r="I161" s="262">
        <f t="shared" ref="I161:I164" si="199">G161+H161</f>
        <v>0</v>
      </c>
      <c r="J161" s="261"/>
      <c r="K161" s="260"/>
      <c r="L161" s="262">
        <f t="shared" ref="L161:L164" si="200">J161+K161</f>
        <v>0</v>
      </c>
      <c r="M161" s="263"/>
      <c r="N161" s="260"/>
      <c r="O161" s="262">
        <f t="shared" ref="O161:O164" si="201">M161+N161</f>
        <v>0</v>
      </c>
      <c r="P161" s="264"/>
    </row>
    <row r="162" spans="1:16" ht="24" hidden="1" x14ac:dyDescent="0.25">
      <c r="A162" s="55">
        <v>2389</v>
      </c>
      <c r="B162" s="223" t="s">
        <v>183</v>
      </c>
      <c r="C162" s="224">
        <f t="shared" si="185"/>
        <v>0</v>
      </c>
      <c r="D162" s="225"/>
      <c r="E162" s="460"/>
      <c r="F162" s="486">
        <f t="shared" si="198"/>
        <v>0</v>
      </c>
      <c r="G162" s="225"/>
      <c r="H162" s="227"/>
      <c r="I162" s="228">
        <f t="shared" si="199"/>
        <v>0</v>
      </c>
      <c r="J162" s="227"/>
      <c r="K162" s="226"/>
      <c r="L162" s="228">
        <f t="shared" si="200"/>
        <v>0</v>
      </c>
      <c r="M162" s="229"/>
      <c r="N162" s="226"/>
      <c r="O162" s="228">
        <f t="shared" si="201"/>
        <v>0</v>
      </c>
      <c r="P162" s="230"/>
    </row>
    <row r="163" spans="1:16" hidden="1" x14ac:dyDescent="0.25">
      <c r="A163" s="419">
        <v>2390</v>
      </c>
      <c r="B163" s="420" t="s">
        <v>184</v>
      </c>
      <c r="C163" s="421">
        <f t="shared" si="185"/>
        <v>0</v>
      </c>
      <c r="D163" s="422"/>
      <c r="E163" s="461"/>
      <c r="F163" s="510">
        <f t="shared" si="198"/>
        <v>0</v>
      </c>
      <c r="G163" s="422"/>
      <c r="H163" s="424"/>
      <c r="I163" s="425">
        <f t="shared" si="199"/>
        <v>0</v>
      </c>
      <c r="J163" s="424"/>
      <c r="K163" s="423"/>
      <c r="L163" s="425">
        <f t="shared" si="200"/>
        <v>0</v>
      </c>
      <c r="M163" s="426"/>
      <c r="N163" s="423"/>
      <c r="O163" s="425">
        <f t="shared" si="201"/>
        <v>0</v>
      </c>
      <c r="P163" s="427"/>
    </row>
    <row r="164" spans="1:16" hidden="1" x14ac:dyDescent="0.25">
      <c r="A164" s="380">
        <v>2400</v>
      </c>
      <c r="B164" s="580" t="s">
        <v>185</v>
      </c>
      <c r="C164" s="381">
        <f t="shared" si="185"/>
        <v>0</v>
      </c>
      <c r="D164" s="729"/>
      <c r="E164" s="730"/>
      <c r="F164" s="488">
        <f t="shared" si="198"/>
        <v>0</v>
      </c>
      <c r="G164" s="729"/>
      <c r="H164" s="731"/>
      <c r="I164" s="586">
        <f t="shared" si="199"/>
        <v>0</v>
      </c>
      <c r="J164" s="731"/>
      <c r="K164" s="732"/>
      <c r="L164" s="586">
        <f t="shared" si="200"/>
        <v>0</v>
      </c>
      <c r="M164" s="733"/>
      <c r="N164" s="732"/>
      <c r="O164" s="586">
        <f t="shared" si="201"/>
        <v>0</v>
      </c>
      <c r="P164" s="1239"/>
    </row>
    <row r="165" spans="1:16" ht="24" x14ac:dyDescent="0.25">
      <c r="A165" s="380">
        <v>2500</v>
      </c>
      <c r="B165" s="580" t="s">
        <v>186</v>
      </c>
      <c r="C165" s="381">
        <f t="shared" si="185"/>
        <v>101</v>
      </c>
      <c r="D165" s="581">
        <f>SUM(D166,D171)</f>
        <v>101</v>
      </c>
      <c r="E165" s="582">
        <f t="shared" ref="E165:O165" si="202">SUM(E166,E171)</f>
        <v>0</v>
      </c>
      <c r="F165" s="488">
        <f t="shared" si="202"/>
        <v>101</v>
      </c>
      <c r="G165" s="581">
        <f t="shared" si="202"/>
        <v>0</v>
      </c>
      <c r="H165" s="584">
        <f t="shared" si="202"/>
        <v>0</v>
      </c>
      <c r="I165" s="586">
        <f t="shared" si="202"/>
        <v>0</v>
      </c>
      <c r="J165" s="584">
        <f t="shared" si="202"/>
        <v>0</v>
      </c>
      <c r="K165" s="585">
        <f t="shared" si="202"/>
        <v>0</v>
      </c>
      <c r="L165" s="586">
        <f t="shared" si="202"/>
        <v>0</v>
      </c>
      <c r="M165" s="707">
        <f t="shared" si="202"/>
        <v>0</v>
      </c>
      <c r="N165" s="708">
        <f t="shared" si="202"/>
        <v>0</v>
      </c>
      <c r="O165" s="709">
        <f t="shared" si="202"/>
        <v>0</v>
      </c>
      <c r="P165" s="1238"/>
    </row>
    <row r="166" spans="1:16" ht="16.5" customHeight="1" x14ac:dyDescent="0.25">
      <c r="A166" s="428">
        <v>2510</v>
      </c>
      <c r="B166" s="257" t="s">
        <v>187</v>
      </c>
      <c r="C166" s="258">
        <f t="shared" si="185"/>
        <v>101</v>
      </c>
      <c r="D166" s="717">
        <f>SUM(D167:D170)</f>
        <v>101</v>
      </c>
      <c r="E166" s="718">
        <f t="shared" ref="E166:O166" si="203">SUM(E167:E170)</f>
        <v>0</v>
      </c>
      <c r="F166" s="511">
        <f t="shared" si="203"/>
        <v>101</v>
      </c>
      <c r="G166" s="717">
        <f t="shared" si="203"/>
        <v>0</v>
      </c>
      <c r="H166" s="719">
        <f t="shared" si="203"/>
        <v>0</v>
      </c>
      <c r="I166" s="262">
        <f t="shared" si="203"/>
        <v>0</v>
      </c>
      <c r="J166" s="719">
        <f t="shared" si="203"/>
        <v>0</v>
      </c>
      <c r="K166" s="720">
        <f t="shared" si="203"/>
        <v>0</v>
      </c>
      <c r="L166" s="262">
        <f t="shared" si="203"/>
        <v>0</v>
      </c>
      <c r="M166" s="734">
        <f t="shared" si="203"/>
        <v>0</v>
      </c>
      <c r="N166" s="735">
        <f t="shared" si="203"/>
        <v>0</v>
      </c>
      <c r="O166" s="736">
        <f t="shared" si="203"/>
        <v>0</v>
      </c>
      <c r="P166" s="1244"/>
    </row>
    <row r="167" spans="1:16" ht="24" hidden="1" x14ac:dyDescent="0.25">
      <c r="A167" s="56">
        <v>2512</v>
      </c>
      <c r="B167" s="223" t="s">
        <v>188</v>
      </c>
      <c r="C167" s="224">
        <f t="shared" si="185"/>
        <v>0</v>
      </c>
      <c r="D167" s="225"/>
      <c r="E167" s="460"/>
      <c r="F167" s="486">
        <f t="shared" ref="F167:F172" si="204">D167+E167</f>
        <v>0</v>
      </c>
      <c r="G167" s="225"/>
      <c r="H167" s="227"/>
      <c r="I167" s="228">
        <f t="shared" ref="I167:I172" si="205">G167+H167</f>
        <v>0</v>
      </c>
      <c r="J167" s="227"/>
      <c r="K167" s="226"/>
      <c r="L167" s="228">
        <f t="shared" ref="L167:L172" si="206">J167+K167</f>
        <v>0</v>
      </c>
      <c r="M167" s="229"/>
      <c r="N167" s="226"/>
      <c r="O167" s="228">
        <f t="shared" ref="O167:O172" si="207">M167+N167</f>
        <v>0</v>
      </c>
      <c r="P167" s="230"/>
    </row>
    <row r="168" spans="1:16" ht="38.25" hidden="1" customHeight="1" x14ac:dyDescent="0.25">
      <c r="A168" s="56">
        <v>2513</v>
      </c>
      <c r="B168" s="223" t="s">
        <v>189</v>
      </c>
      <c r="C168" s="224">
        <f t="shared" si="185"/>
        <v>0</v>
      </c>
      <c r="D168" s="225"/>
      <c r="E168" s="460"/>
      <c r="F168" s="486">
        <f t="shared" si="204"/>
        <v>0</v>
      </c>
      <c r="G168" s="225"/>
      <c r="H168" s="227"/>
      <c r="I168" s="228">
        <f t="shared" si="205"/>
        <v>0</v>
      </c>
      <c r="J168" s="227"/>
      <c r="K168" s="226"/>
      <c r="L168" s="228">
        <f t="shared" si="206"/>
        <v>0</v>
      </c>
      <c r="M168" s="229"/>
      <c r="N168" s="226"/>
      <c r="O168" s="228">
        <f t="shared" si="207"/>
        <v>0</v>
      </c>
      <c r="P168" s="230"/>
    </row>
    <row r="169" spans="1:16" ht="24" hidden="1" x14ac:dyDescent="0.25">
      <c r="A169" s="56">
        <v>2515</v>
      </c>
      <c r="B169" s="223" t="s">
        <v>190</v>
      </c>
      <c r="C169" s="224">
        <f t="shared" si="185"/>
        <v>0</v>
      </c>
      <c r="D169" s="225"/>
      <c r="E169" s="460"/>
      <c r="F169" s="486">
        <f t="shared" si="204"/>
        <v>0</v>
      </c>
      <c r="G169" s="225"/>
      <c r="H169" s="227"/>
      <c r="I169" s="228">
        <f t="shared" si="205"/>
        <v>0</v>
      </c>
      <c r="J169" s="227"/>
      <c r="K169" s="226"/>
      <c r="L169" s="228">
        <f t="shared" si="206"/>
        <v>0</v>
      </c>
      <c r="M169" s="229"/>
      <c r="N169" s="226"/>
      <c r="O169" s="228">
        <f t="shared" si="207"/>
        <v>0</v>
      </c>
      <c r="P169" s="230"/>
    </row>
    <row r="170" spans="1:16" ht="24" x14ac:dyDescent="0.25">
      <c r="A170" s="56">
        <v>2519</v>
      </c>
      <c r="B170" s="223" t="s">
        <v>191</v>
      </c>
      <c r="C170" s="224">
        <f t="shared" si="185"/>
        <v>101</v>
      </c>
      <c r="D170" s="225">
        <v>101</v>
      </c>
      <c r="E170" s="460"/>
      <c r="F170" s="486">
        <f t="shared" si="204"/>
        <v>101</v>
      </c>
      <c r="G170" s="225"/>
      <c r="H170" s="227"/>
      <c r="I170" s="228">
        <f t="shared" si="205"/>
        <v>0</v>
      </c>
      <c r="J170" s="227"/>
      <c r="K170" s="226"/>
      <c r="L170" s="228">
        <f t="shared" si="206"/>
        <v>0</v>
      </c>
      <c r="M170" s="229"/>
      <c r="N170" s="226"/>
      <c r="O170" s="228">
        <f t="shared" si="207"/>
        <v>0</v>
      </c>
      <c r="P170" s="230"/>
    </row>
    <row r="171" spans="1:16" ht="24" hidden="1" x14ac:dyDescent="0.25">
      <c r="A171" s="368">
        <v>2520</v>
      </c>
      <c r="B171" s="223" t="s">
        <v>192</v>
      </c>
      <c r="C171" s="224">
        <f t="shared" si="185"/>
        <v>0</v>
      </c>
      <c r="D171" s="225"/>
      <c r="E171" s="460"/>
      <c r="F171" s="486">
        <f t="shared" si="204"/>
        <v>0</v>
      </c>
      <c r="G171" s="225"/>
      <c r="H171" s="227"/>
      <c r="I171" s="228">
        <f t="shared" si="205"/>
        <v>0</v>
      </c>
      <c r="J171" s="227"/>
      <c r="K171" s="226"/>
      <c r="L171" s="228">
        <f t="shared" si="206"/>
        <v>0</v>
      </c>
      <c r="M171" s="229"/>
      <c r="N171" s="226"/>
      <c r="O171" s="228">
        <f t="shared" si="207"/>
        <v>0</v>
      </c>
      <c r="P171" s="230"/>
    </row>
    <row r="172" spans="1:16" s="1245" customFormat="1" ht="36" hidden="1" customHeight="1" x14ac:dyDescent="0.25">
      <c r="A172" s="663">
        <v>2800</v>
      </c>
      <c r="B172" s="257" t="s">
        <v>193</v>
      </c>
      <c r="C172" s="258">
        <f t="shared" si="185"/>
        <v>0</v>
      </c>
      <c r="D172" s="738"/>
      <c r="E172" s="739"/>
      <c r="F172" s="740">
        <f t="shared" si="204"/>
        <v>0</v>
      </c>
      <c r="G172" s="738"/>
      <c r="H172" s="741"/>
      <c r="I172" s="742">
        <f t="shared" si="205"/>
        <v>0</v>
      </c>
      <c r="J172" s="741"/>
      <c r="K172" s="743"/>
      <c r="L172" s="742">
        <f t="shared" si="206"/>
        <v>0</v>
      </c>
      <c r="M172" s="744"/>
      <c r="N172" s="743"/>
      <c r="O172" s="742">
        <f t="shared" si="207"/>
        <v>0</v>
      </c>
      <c r="P172" s="1202"/>
    </row>
    <row r="173" spans="1:16" hidden="1" x14ac:dyDescent="0.25">
      <c r="A173" s="698">
        <v>3000</v>
      </c>
      <c r="B173" s="698" t="s">
        <v>194</v>
      </c>
      <c r="C173" s="699">
        <f t="shared" si="185"/>
        <v>0</v>
      </c>
      <c r="D173" s="700">
        <f>SUM(D174,D184)</f>
        <v>0</v>
      </c>
      <c r="E173" s="701">
        <f t="shared" ref="E173:F173" si="208">SUM(E174,E184)</f>
        <v>0</v>
      </c>
      <c r="F173" s="702">
        <f t="shared" si="208"/>
        <v>0</v>
      </c>
      <c r="G173" s="700">
        <f>SUM(G174,G184)</f>
        <v>0</v>
      </c>
      <c r="H173" s="703">
        <f t="shared" ref="H173:I173" si="209">SUM(H174,H184)</f>
        <v>0</v>
      </c>
      <c r="I173" s="704">
        <f t="shared" si="209"/>
        <v>0</v>
      </c>
      <c r="J173" s="703">
        <f>SUM(J174,J184)</f>
        <v>0</v>
      </c>
      <c r="K173" s="705">
        <f t="shared" ref="K173:L173" si="210">SUM(K174,K184)</f>
        <v>0</v>
      </c>
      <c r="L173" s="704">
        <f t="shared" si="210"/>
        <v>0</v>
      </c>
      <c r="M173" s="699">
        <f>SUM(M174,M184)</f>
        <v>0</v>
      </c>
      <c r="N173" s="705">
        <f t="shared" ref="N173:O173" si="211">SUM(N174,N184)</f>
        <v>0</v>
      </c>
      <c r="O173" s="704">
        <f t="shared" si="211"/>
        <v>0</v>
      </c>
      <c r="P173" s="1237"/>
    </row>
    <row r="174" spans="1:16" ht="24" hidden="1" x14ac:dyDescent="0.25">
      <c r="A174" s="380">
        <v>3200</v>
      </c>
      <c r="B174" s="745" t="s">
        <v>195</v>
      </c>
      <c r="C174" s="381">
        <f t="shared" si="185"/>
        <v>0</v>
      </c>
      <c r="D174" s="581">
        <f>SUM(D175,D179)</f>
        <v>0</v>
      </c>
      <c r="E174" s="582">
        <f t="shared" ref="E174:O174" si="212">SUM(E175,E179)</f>
        <v>0</v>
      </c>
      <c r="F174" s="488">
        <f t="shared" si="212"/>
        <v>0</v>
      </c>
      <c r="G174" s="581">
        <f t="shared" si="212"/>
        <v>0</v>
      </c>
      <c r="H174" s="584">
        <f t="shared" si="212"/>
        <v>0</v>
      </c>
      <c r="I174" s="586">
        <f t="shared" si="212"/>
        <v>0</v>
      </c>
      <c r="J174" s="584">
        <f t="shared" si="212"/>
        <v>0</v>
      </c>
      <c r="K174" s="585">
        <f t="shared" si="212"/>
        <v>0</v>
      </c>
      <c r="L174" s="586">
        <f t="shared" si="212"/>
        <v>0</v>
      </c>
      <c r="M174" s="707">
        <f t="shared" si="212"/>
        <v>0</v>
      </c>
      <c r="N174" s="708">
        <f t="shared" si="212"/>
        <v>0</v>
      </c>
      <c r="O174" s="709">
        <f t="shared" si="212"/>
        <v>0</v>
      </c>
      <c r="P174" s="1238"/>
    </row>
    <row r="175" spans="1:16" ht="36" hidden="1" x14ac:dyDescent="0.25">
      <c r="A175" s="428">
        <v>3260</v>
      </c>
      <c r="B175" s="257" t="s">
        <v>196</v>
      </c>
      <c r="C175" s="258">
        <f t="shared" si="185"/>
        <v>0</v>
      </c>
      <c r="D175" s="717">
        <f>SUM(D176:D178)</f>
        <v>0</v>
      </c>
      <c r="E175" s="718">
        <f t="shared" ref="E175:F175" si="213">SUM(E176:E178)</f>
        <v>0</v>
      </c>
      <c r="F175" s="511">
        <f t="shared" si="213"/>
        <v>0</v>
      </c>
      <c r="G175" s="717">
        <f>SUM(G176:G178)</f>
        <v>0</v>
      </c>
      <c r="H175" s="719">
        <f t="shared" ref="H175:I175" si="214">SUM(H176:H178)</f>
        <v>0</v>
      </c>
      <c r="I175" s="262">
        <f t="shared" si="214"/>
        <v>0</v>
      </c>
      <c r="J175" s="719">
        <f>SUM(J176:J178)</f>
        <v>0</v>
      </c>
      <c r="K175" s="720">
        <f t="shared" ref="K175:L175" si="215">SUM(K176:K178)</f>
        <v>0</v>
      </c>
      <c r="L175" s="262">
        <f t="shared" si="215"/>
        <v>0</v>
      </c>
      <c r="M175" s="258">
        <f>SUM(M176:M178)</f>
        <v>0</v>
      </c>
      <c r="N175" s="720">
        <f t="shared" ref="N175:O175" si="216">SUM(N176:N178)</f>
        <v>0</v>
      </c>
      <c r="O175" s="262">
        <f t="shared" si="216"/>
        <v>0</v>
      </c>
      <c r="P175" s="264"/>
    </row>
    <row r="176" spans="1:16" ht="24" hidden="1" x14ac:dyDescent="0.25">
      <c r="A176" s="56">
        <v>3261</v>
      </c>
      <c r="B176" s="223" t="s">
        <v>197</v>
      </c>
      <c r="C176" s="224">
        <f t="shared" si="185"/>
        <v>0</v>
      </c>
      <c r="D176" s="225"/>
      <c r="E176" s="460"/>
      <c r="F176" s="486">
        <f t="shared" ref="F176:F178" si="217">D176+E176</f>
        <v>0</v>
      </c>
      <c r="G176" s="225"/>
      <c r="H176" s="227"/>
      <c r="I176" s="228">
        <f t="shared" ref="I176:I178" si="218">G176+H176</f>
        <v>0</v>
      </c>
      <c r="J176" s="227"/>
      <c r="K176" s="226"/>
      <c r="L176" s="228">
        <f t="shared" ref="L176:L178" si="219">J176+K176</f>
        <v>0</v>
      </c>
      <c r="M176" s="229"/>
      <c r="N176" s="226"/>
      <c r="O176" s="228">
        <f t="shared" ref="O176:O178" si="220">M176+N176</f>
        <v>0</v>
      </c>
      <c r="P176" s="230"/>
    </row>
    <row r="177" spans="1:16" ht="36" hidden="1" x14ac:dyDescent="0.25">
      <c r="A177" s="56">
        <v>3262</v>
      </c>
      <c r="B177" s="223" t="s">
        <v>198</v>
      </c>
      <c r="C177" s="224">
        <f t="shared" si="185"/>
        <v>0</v>
      </c>
      <c r="D177" s="225"/>
      <c r="E177" s="460"/>
      <c r="F177" s="486">
        <f t="shared" si="217"/>
        <v>0</v>
      </c>
      <c r="G177" s="225"/>
      <c r="H177" s="227"/>
      <c r="I177" s="228">
        <f t="shared" si="218"/>
        <v>0</v>
      </c>
      <c r="J177" s="227"/>
      <c r="K177" s="226"/>
      <c r="L177" s="228">
        <f t="shared" si="219"/>
        <v>0</v>
      </c>
      <c r="M177" s="229"/>
      <c r="N177" s="226"/>
      <c r="O177" s="228">
        <f t="shared" si="220"/>
        <v>0</v>
      </c>
      <c r="P177" s="230"/>
    </row>
    <row r="178" spans="1:16" ht="24" hidden="1" x14ac:dyDescent="0.25">
      <c r="A178" s="56">
        <v>3263</v>
      </c>
      <c r="B178" s="223" t="s">
        <v>199</v>
      </c>
      <c r="C178" s="224">
        <f t="shared" si="185"/>
        <v>0</v>
      </c>
      <c r="D178" s="225"/>
      <c r="E178" s="460"/>
      <c r="F178" s="486">
        <f t="shared" si="217"/>
        <v>0</v>
      </c>
      <c r="G178" s="225"/>
      <c r="H178" s="227"/>
      <c r="I178" s="228">
        <f t="shared" si="218"/>
        <v>0</v>
      </c>
      <c r="J178" s="227"/>
      <c r="K178" s="226"/>
      <c r="L178" s="228">
        <f t="shared" si="219"/>
        <v>0</v>
      </c>
      <c r="M178" s="229"/>
      <c r="N178" s="226"/>
      <c r="O178" s="228">
        <f t="shared" si="220"/>
        <v>0</v>
      </c>
      <c r="P178" s="230"/>
    </row>
    <row r="179" spans="1:16" ht="84" hidden="1" x14ac:dyDescent="0.25">
      <c r="A179" s="428">
        <v>3290</v>
      </c>
      <c r="B179" s="257" t="s">
        <v>200</v>
      </c>
      <c r="C179" s="746">
        <f t="shared" si="185"/>
        <v>0</v>
      </c>
      <c r="D179" s="717">
        <f>SUM(D180:D183)</f>
        <v>0</v>
      </c>
      <c r="E179" s="718">
        <f t="shared" ref="E179:O179" si="221">SUM(E180:E183)</f>
        <v>0</v>
      </c>
      <c r="F179" s="511">
        <f t="shared" si="221"/>
        <v>0</v>
      </c>
      <c r="G179" s="717">
        <f t="shared" si="221"/>
        <v>0</v>
      </c>
      <c r="H179" s="719">
        <f t="shared" si="221"/>
        <v>0</v>
      </c>
      <c r="I179" s="262">
        <f t="shared" si="221"/>
        <v>0</v>
      </c>
      <c r="J179" s="719">
        <f t="shared" si="221"/>
        <v>0</v>
      </c>
      <c r="K179" s="720">
        <f t="shared" si="221"/>
        <v>0</v>
      </c>
      <c r="L179" s="262">
        <f t="shared" si="221"/>
        <v>0</v>
      </c>
      <c r="M179" s="746">
        <f t="shared" si="221"/>
        <v>0</v>
      </c>
      <c r="N179" s="747">
        <f t="shared" si="221"/>
        <v>0</v>
      </c>
      <c r="O179" s="748">
        <f t="shared" si="221"/>
        <v>0</v>
      </c>
      <c r="P179" s="1246"/>
    </row>
    <row r="180" spans="1:16" ht="72" hidden="1" x14ac:dyDescent="0.25">
      <c r="A180" s="56">
        <v>3291</v>
      </c>
      <c r="B180" s="223" t="s">
        <v>201</v>
      </c>
      <c r="C180" s="224">
        <f t="shared" si="185"/>
        <v>0</v>
      </c>
      <c r="D180" s="225"/>
      <c r="E180" s="460"/>
      <c r="F180" s="486">
        <f t="shared" ref="F180:F183" si="222">D180+E180</f>
        <v>0</v>
      </c>
      <c r="G180" s="225"/>
      <c r="H180" s="227"/>
      <c r="I180" s="228">
        <f t="shared" ref="I180:I183" si="223">G180+H180</f>
        <v>0</v>
      </c>
      <c r="J180" s="227"/>
      <c r="K180" s="226"/>
      <c r="L180" s="228">
        <f t="shared" ref="L180:L183" si="224">J180+K180</f>
        <v>0</v>
      </c>
      <c r="M180" s="229"/>
      <c r="N180" s="226"/>
      <c r="O180" s="228">
        <f t="shared" ref="O180:O183" si="225">M180+N180</f>
        <v>0</v>
      </c>
      <c r="P180" s="230"/>
    </row>
    <row r="181" spans="1:16" ht="72" hidden="1" x14ac:dyDescent="0.25">
      <c r="A181" s="56">
        <v>3292</v>
      </c>
      <c r="B181" s="223" t="s">
        <v>202</v>
      </c>
      <c r="C181" s="224">
        <f t="shared" si="185"/>
        <v>0</v>
      </c>
      <c r="D181" s="225"/>
      <c r="E181" s="460"/>
      <c r="F181" s="486">
        <f t="shared" si="222"/>
        <v>0</v>
      </c>
      <c r="G181" s="225"/>
      <c r="H181" s="227"/>
      <c r="I181" s="228">
        <f t="shared" si="223"/>
        <v>0</v>
      </c>
      <c r="J181" s="227"/>
      <c r="K181" s="226"/>
      <c r="L181" s="228">
        <f t="shared" si="224"/>
        <v>0</v>
      </c>
      <c r="M181" s="229"/>
      <c r="N181" s="226"/>
      <c r="O181" s="228">
        <f t="shared" si="225"/>
        <v>0</v>
      </c>
      <c r="P181" s="230"/>
    </row>
    <row r="182" spans="1:16" ht="72" hidden="1" x14ac:dyDescent="0.25">
      <c r="A182" s="56">
        <v>3293</v>
      </c>
      <c r="B182" s="223" t="s">
        <v>203</v>
      </c>
      <c r="C182" s="224">
        <f t="shared" si="185"/>
        <v>0</v>
      </c>
      <c r="D182" s="225"/>
      <c r="E182" s="460"/>
      <c r="F182" s="486">
        <f t="shared" si="222"/>
        <v>0</v>
      </c>
      <c r="G182" s="225"/>
      <c r="H182" s="227"/>
      <c r="I182" s="228">
        <f t="shared" si="223"/>
        <v>0</v>
      </c>
      <c r="J182" s="227"/>
      <c r="K182" s="226"/>
      <c r="L182" s="228">
        <f t="shared" si="224"/>
        <v>0</v>
      </c>
      <c r="M182" s="229"/>
      <c r="N182" s="226"/>
      <c r="O182" s="228">
        <f t="shared" si="225"/>
        <v>0</v>
      </c>
      <c r="P182" s="230"/>
    </row>
    <row r="183" spans="1:16" ht="60" hidden="1" x14ac:dyDescent="0.25">
      <c r="A183" s="750">
        <v>3294</v>
      </c>
      <c r="B183" s="223" t="s">
        <v>204</v>
      </c>
      <c r="C183" s="746">
        <f t="shared" si="185"/>
        <v>0</v>
      </c>
      <c r="D183" s="751"/>
      <c r="E183" s="752"/>
      <c r="F183" s="753">
        <f t="shared" si="222"/>
        <v>0</v>
      </c>
      <c r="G183" s="751"/>
      <c r="H183" s="754"/>
      <c r="I183" s="748">
        <f t="shared" si="223"/>
        <v>0</v>
      </c>
      <c r="J183" s="754"/>
      <c r="K183" s="755"/>
      <c r="L183" s="748">
        <f t="shared" si="224"/>
        <v>0</v>
      </c>
      <c r="M183" s="756"/>
      <c r="N183" s="755"/>
      <c r="O183" s="748">
        <f t="shared" si="225"/>
        <v>0</v>
      </c>
      <c r="P183" s="1246"/>
    </row>
    <row r="184" spans="1:16" ht="48" hidden="1" x14ac:dyDescent="0.25">
      <c r="A184" s="698">
        <v>3300</v>
      </c>
      <c r="B184" s="745" t="s">
        <v>205</v>
      </c>
      <c r="C184" s="707">
        <f t="shared" si="185"/>
        <v>0</v>
      </c>
      <c r="D184" s="757">
        <f>SUM(D185:D186)</f>
        <v>0</v>
      </c>
      <c r="E184" s="758">
        <f t="shared" ref="E184:O184" si="226">SUM(E185:E186)</f>
        <v>0</v>
      </c>
      <c r="F184" s="759">
        <f t="shared" si="226"/>
        <v>0</v>
      </c>
      <c r="G184" s="757">
        <f t="shared" si="226"/>
        <v>0</v>
      </c>
      <c r="H184" s="760">
        <f t="shared" si="226"/>
        <v>0</v>
      </c>
      <c r="I184" s="709">
        <f t="shared" si="226"/>
        <v>0</v>
      </c>
      <c r="J184" s="760">
        <f t="shared" si="226"/>
        <v>0</v>
      </c>
      <c r="K184" s="708">
        <f t="shared" si="226"/>
        <v>0</v>
      </c>
      <c r="L184" s="709">
        <f t="shared" si="226"/>
        <v>0</v>
      </c>
      <c r="M184" s="707">
        <f t="shared" si="226"/>
        <v>0</v>
      </c>
      <c r="N184" s="708">
        <f t="shared" si="226"/>
        <v>0</v>
      </c>
      <c r="O184" s="709">
        <f t="shared" si="226"/>
        <v>0</v>
      </c>
      <c r="P184" s="1238"/>
    </row>
    <row r="185" spans="1:16" ht="48" hidden="1" x14ac:dyDescent="0.25">
      <c r="A185" s="761">
        <v>3310</v>
      </c>
      <c r="B185" s="420" t="s">
        <v>206</v>
      </c>
      <c r="C185" s="421">
        <f t="shared" si="185"/>
        <v>0</v>
      </c>
      <c r="D185" s="422"/>
      <c r="E185" s="461"/>
      <c r="F185" s="510">
        <f t="shared" ref="F185:F186" si="227">D185+E185</f>
        <v>0</v>
      </c>
      <c r="G185" s="422"/>
      <c r="H185" s="424"/>
      <c r="I185" s="425">
        <f t="shared" ref="I185:I186" si="228">G185+H185</f>
        <v>0</v>
      </c>
      <c r="J185" s="424"/>
      <c r="K185" s="423"/>
      <c r="L185" s="425">
        <f t="shared" ref="L185:L186" si="229">J185+K185</f>
        <v>0</v>
      </c>
      <c r="M185" s="426"/>
      <c r="N185" s="423"/>
      <c r="O185" s="425">
        <f t="shared" ref="O185:O186" si="230">M185+N185</f>
        <v>0</v>
      </c>
      <c r="P185" s="427"/>
    </row>
    <row r="186" spans="1:16" ht="48.75" hidden="1" customHeight="1" x14ac:dyDescent="0.25">
      <c r="A186" s="256">
        <v>3320</v>
      </c>
      <c r="B186" s="257" t="s">
        <v>207</v>
      </c>
      <c r="C186" s="258">
        <f t="shared" si="185"/>
        <v>0</v>
      </c>
      <c r="D186" s="259"/>
      <c r="E186" s="462"/>
      <c r="F186" s="511">
        <f t="shared" si="227"/>
        <v>0</v>
      </c>
      <c r="G186" s="259"/>
      <c r="H186" s="261"/>
      <c r="I186" s="262">
        <f t="shared" si="228"/>
        <v>0</v>
      </c>
      <c r="J186" s="261"/>
      <c r="K186" s="260"/>
      <c r="L186" s="262">
        <f t="shared" si="229"/>
        <v>0</v>
      </c>
      <c r="M186" s="263"/>
      <c r="N186" s="260"/>
      <c r="O186" s="262">
        <f t="shared" si="230"/>
        <v>0</v>
      </c>
      <c r="P186" s="264"/>
    </row>
    <row r="187" spans="1:16" hidden="1" x14ac:dyDescent="0.25">
      <c r="A187" s="762">
        <v>4000</v>
      </c>
      <c r="B187" s="698" t="s">
        <v>208</v>
      </c>
      <c r="C187" s="699">
        <f t="shared" si="185"/>
        <v>0</v>
      </c>
      <c r="D187" s="700">
        <f>SUM(D188,D191)</f>
        <v>0</v>
      </c>
      <c r="E187" s="701">
        <f t="shared" ref="E187:F187" si="231">SUM(E188,E191)</f>
        <v>0</v>
      </c>
      <c r="F187" s="702">
        <f t="shared" si="231"/>
        <v>0</v>
      </c>
      <c r="G187" s="700">
        <f>SUM(G188,G191)</f>
        <v>0</v>
      </c>
      <c r="H187" s="703">
        <f t="shared" ref="H187:I187" si="232">SUM(H188,H191)</f>
        <v>0</v>
      </c>
      <c r="I187" s="704">
        <f t="shared" si="232"/>
        <v>0</v>
      </c>
      <c r="J187" s="703">
        <f>SUM(J188,J191)</f>
        <v>0</v>
      </c>
      <c r="K187" s="705">
        <f t="shared" ref="K187:L187" si="233">SUM(K188,K191)</f>
        <v>0</v>
      </c>
      <c r="L187" s="704">
        <f t="shared" si="233"/>
        <v>0</v>
      </c>
      <c r="M187" s="699">
        <f>SUM(M188,M191)</f>
        <v>0</v>
      </c>
      <c r="N187" s="705">
        <f t="shared" ref="N187:O187" si="234">SUM(N188,N191)</f>
        <v>0</v>
      </c>
      <c r="O187" s="704">
        <f t="shared" si="234"/>
        <v>0</v>
      </c>
      <c r="P187" s="1237"/>
    </row>
    <row r="188" spans="1:16" ht="24" hidden="1" x14ac:dyDescent="0.25">
      <c r="A188" s="763">
        <v>4200</v>
      </c>
      <c r="B188" s="580" t="s">
        <v>209</v>
      </c>
      <c r="C188" s="381">
        <f t="shared" si="185"/>
        <v>0</v>
      </c>
      <c r="D188" s="581">
        <f>SUM(D189,D190)</f>
        <v>0</v>
      </c>
      <c r="E188" s="582">
        <f t="shared" ref="E188:F188" si="235">SUM(E189,E190)</f>
        <v>0</v>
      </c>
      <c r="F188" s="488">
        <f t="shared" si="235"/>
        <v>0</v>
      </c>
      <c r="G188" s="581">
        <f>SUM(G189,G190)</f>
        <v>0</v>
      </c>
      <c r="H188" s="584">
        <f t="shared" ref="H188:I188" si="236">SUM(H189,H190)</f>
        <v>0</v>
      </c>
      <c r="I188" s="586">
        <f t="shared" si="236"/>
        <v>0</v>
      </c>
      <c r="J188" s="584">
        <f>SUM(J189,J190)</f>
        <v>0</v>
      </c>
      <c r="K188" s="585">
        <f t="shared" ref="K188:L188" si="237">SUM(K189,K190)</f>
        <v>0</v>
      </c>
      <c r="L188" s="586">
        <f t="shared" si="237"/>
        <v>0</v>
      </c>
      <c r="M188" s="381">
        <f>SUM(M189,M190)</f>
        <v>0</v>
      </c>
      <c r="N188" s="585">
        <f t="shared" ref="N188:O188" si="238">SUM(N189,N190)</f>
        <v>0</v>
      </c>
      <c r="O188" s="586">
        <f t="shared" si="238"/>
        <v>0</v>
      </c>
      <c r="P188" s="1239"/>
    </row>
    <row r="189" spans="1:16" ht="36" hidden="1" x14ac:dyDescent="0.25">
      <c r="A189" s="428">
        <v>4240</v>
      </c>
      <c r="B189" s="257" t="s">
        <v>210</v>
      </c>
      <c r="C189" s="258">
        <f t="shared" si="185"/>
        <v>0</v>
      </c>
      <c r="D189" s="259"/>
      <c r="E189" s="462"/>
      <c r="F189" s="511">
        <f t="shared" ref="F189:F190" si="239">D189+E189</f>
        <v>0</v>
      </c>
      <c r="G189" s="259"/>
      <c r="H189" s="261"/>
      <c r="I189" s="262">
        <f t="shared" ref="I189:I190" si="240">G189+H189</f>
        <v>0</v>
      </c>
      <c r="J189" s="261"/>
      <c r="K189" s="260"/>
      <c r="L189" s="262">
        <f t="shared" ref="L189:L190" si="241">J189+K189</f>
        <v>0</v>
      </c>
      <c r="M189" s="263"/>
      <c r="N189" s="260"/>
      <c r="O189" s="262">
        <f t="shared" ref="O189:O190" si="242">M189+N189</f>
        <v>0</v>
      </c>
      <c r="P189" s="264"/>
    </row>
    <row r="190" spans="1:16" ht="24" hidden="1" x14ac:dyDescent="0.25">
      <c r="A190" s="368">
        <v>4250</v>
      </c>
      <c r="B190" s="223" t="s">
        <v>211</v>
      </c>
      <c r="C190" s="224">
        <f t="shared" si="185"/>
        <v>0</v>
      </c>
      <c r="D190" s="225"/>
      <c r="E190" s="460"/>
      <c r="F190" s="486">
        <f t="shared" si="239"/>
        <v>0</v>
      </c>
      <c r="G190" s="225"/>
      <c r="H190" s="227"/>
      <c r="I190" s="228">
        <f t="shared" si="240"/>
        <v>0</v>
      </c>
      <c r="J190" s="227"/>
      <c r="K190" s="226"/>
      <c r="L190" s="228">
        <f t="shared" si="241"/>
        <v>0</v>
      </c>
      <c r="M190" s="229"/>
      <c r="N190" s="226"/>
      <c r="O190" s="228">
        <f t="shared" si="242"/>
        <v>0</v>
      </c>
      <c r="P190" s="230"/>
    </row>
    <row r="191" spans="1:16" hidden="1" x14ac:dyDescent="0.25">
      <c r="A191" s="380">
        <v>4300</v>
      </c>
      <c r="B191" s="580" t="s">
        <v>212</v>
      </c>
      <c r="C191" s="381">
        <f t="shared" si="185"/>
        <v>0</v>
      </c>
      <c r="D191" s="581">
        <f>SUM(D192)</f>
        <v>0</v>
      </c>
      <c r="E191" s="582">
        <f t="shared" ref="E191:F191" si="243">SUM(E192)</f>
        <v>0</v>
      </c>
      <c r="F191" s="488">
        <f t="shared" si="243"/>
        <v>0</v>
      </c>
      <c r="G191" s="581">
        <f>SUM(G192)</f>
        <v>0</v>
      </c>
      <c r="H191" s="584">
        <f t="shared" ref="H191:I191" si="244">SUM(H192)</f>
        <v>0</v>
      </c>
      <c r="I191" s="586">
        <f t="shared" si="244"/>
        <v>0</v>
      </c>
      <c r="J191" s="584">
        <f>SUM(J192)</f>
        <v>0</v>
      </c>
      <c r="K191" s="585">
        <f t="shared" ref="K191:L191" si="245">SUM(K192)</f>
        <v>0</v>
      </c>
      <c r="L191" s="586">
        <f t="shared" si="245"/>
        <v>0</v>
      </c>
      <c r="M191" s="381">
        <f>SUM(M192)</f>
        <v>0</v>
      </c>
      <c r="N191" s="585">
        <f t="shared" ref="N191:O191" si="246">SUM(N192)</f>
        <v>0</v>
      </c>
      <c r="O191" s="586">
        <f t="shared" si="246"/>
        <v>0</v>
      </c>
      <c r="P191" s="1239"/>
    </row>
    <row r="192" spans="1:16" ht="24" hidden="1" x14ac:dyDescent="0.25">
      <c r="A192" s="428">
        <v>4310</v>
      </c>
      <c r="B192" s="257" t="s">
        <v>213</v>
      </c>
      <c r="C192" s="258">
        <f t="shared" si="185"/>
        <v>0</v>
      </c>
      <c r="D192" s="717">
        <f>SUM(D193:D193)</f>
        <v>0</v>
      </c>
      <c r="E192" s="718">
        <f t="shared" ref="E192:F192" si="247">SUM(E193:E193)</f>
        <v>0</v>
      </c>
      <c r="F192" s="511">
        <f t="shared" si="247"/>
        <v>0</v>
      </c>
      <c r="G192" s="717">
        <f>SUM(G193:G193)</f>
        <v>0</v>
      </c>
      <c r="H192" s="719">
        <f t="shared" ref="H192:I192" si="248">SUM(H193:H193)</f>
        <v>0</v>
      </c>
      <c r="I192" s="262">
        <f t="shared" si="248"/>
        <v>0</v>
      </c>
      <c r="J192" s="719">
        <f>SUM(J193:J193)</f>
        <v>0</v>
      </c>
      <c r="K192" s="720">
        <f t="shared" ref="K192:L192" si="249">SUM(K193:K193)</f>
        <v>0</v>
      </c>
      <c r="L192" s="262">
        <f t="shared" si="249"/>
        <v>0</v>
      </c>
      <c r="M192" s="258">
        <f>SUM(M193:M193)</f>
        <v>0</v>
      </c>
      <c r="N192" s="720">
        <f t="shared" ref="N192:O192" si="250">SUM(N193:N193)</f>
        <v>0</v>
      </c>
      <c r="O192" s="262">
        <f t="shared" si="250"/>
        <v>0</v>
      </c>
      <c r="P192" s="264"/>
    </row>
    <row r="193" spans="1:16" ht="36" hidden="1" x14ac:dyDescent="0.25">
      <c r="A193" s="56">
        <v>4311</v>
      </c>
      <c r="B193" s="223" t="s">
        <v>214</v>
      </c>
      <c r="C193" s="224">
        <f t="shared" si="185"/>
        <v>0</v>
      </c>
      <c r="D193" s="225"/>
      <c r="E193" s="460"/>
      <c r="F193" s="486">
        <f>D193+E193</f>
        <v>0</v>
      </c>
      <c r="G193" s="225"/>
      <c r="H193" s="227"/>
      <c r="I193" s="228">
        <f>G193+H193</f>
        <v>0</v>
      </c>
      <c r="J193" s="227"/>
      <c r="K193" s="226"/>
      <c r="L193" s="228">
        <f>J193+K193</f>
        <v>0</v>
      </c>
      <c r="M193" s="229"/>
      <c r="N193" s="226"/>
      <c r="O193" s="228">
        <f>M193+N193</f>
        <v>0</v>
      </c>
      <c r="P193" s="230"/>
    </row>
    <row r="194" spans="1:16" s="656" customFormat="1" ht="24" x14ac:dyDescent="0.25">
      <c r="A194" s="764"/>
      <c r="B194" s="663" t="s">
        <v>215</v>
      </c>
      <c r="C194" s="664">
        <f t="shared" si="185"/>
        <v>36621</v>
      </c>
      <c r="D194" s="694">
        <f>SUM(D195,D230,D269)</f>
        <v>32621</v>
      </c>
      <c r="E194" s="695">
        <f t="shared" ref="E194:F194" si="251">SUM(E195,E230,E269)</f>
        <v>0</v>
      </c>
      <c r="F194" s="667">
        <f t="shared" si="251"/>
        <v>32621</v>
      </c>
      <c r="G194" s="694">
        <f>SUM(G195,G230,G269)</f>
        <v>4000</v>
      </c>
      <c r="H194" s="696">
        <f t="shared" ref="H194:I194" si="252">SUM(H195,H230,H269)</f>
        <v>0</v>
      </c>
      <c r="I194" s="669">
        <f t="shared" si="252"/>
        <v>4000</v>
      </c>
      <c r="J194" s="696">
        <f>SUM(J195,J230,J269)</f>
        <v>0</v>
      </c>
      <c r="K194" s="697">
        <f t="shared" ref="K194:L194" si="253">SUM(K195,K230,K269)</f>
        <v>0</v>
      </c>
      <c r="L194" s="669">
        <f t="shared" si="253"/>
        <v>0</v>
      </c>
      <c r="M194" s="765">
        <f>SUM(M195,M230,M269)</f>
        <v>0</v>
      </c>
      <c r="N194" s="766">
        <f t="shared" ref="N194:O194" si="254">SUM(N195,N230,N269)</f>
        <v>0</v>
      </c>
      <c r="O194" s="767">
        <f t="shared" si="254"/>
        <v>0</v>
      </c>
      <c r="P194" s="1247"/>
    </row>
    <row r="195" spans="1:16" x14ac:dyDescent="0.25">
      <c r="A195" s="698">
        <v>5000</v>
      </c>
      <c r="B195" s="698" t="s">
        <v>216</v>
      </c>
      <c r="C195" s="699">
        <f t="shared" si="185"/>
        <v>36621</v>
      </c>
      <c r="D195" s="700">
        <f>D196+D204</f>
        <v>32621</v>
      </c>
      <c r="E195" s="701">
        <f t="shared" ref="E195:F195" si="255">E196+E204</f>
        <v>0</v>
      </c>
      <c r="F195" s="702">
        <f t="shared" si="255"/>
        <v>32621</v>
      </c>
      <c r="G195" s="700">
        <f>G196+G204</f>
        <v>4000</v>
      </c>
      <c r="H195" s="703">
        <f t="shared" ref="H195:I195" si="256">H196+H204</f>
        <v>0</v>
      </c>
      <c r="I195" s="704">
        <f t="shared" si="256"/>
        <v>4000</v>
      </c>
      <c r="J195" s="703">
        <f>J196+J204</f>
        <v>0</v>
      </c>
      <c r="K195" s="705">
        <f t="shared" ref="K195:L195" si="257">K196+K204</f>
        <v>0</v>
      </c>
      <c r="L195" s="704">
        <f t="shared" si="257"/>
        <v>0</v>
      </c>
      <c r="M195" s="699">
        <f>M196+M204</f>
        <v>0</v>
      </c>
      <c r="N195" s="705">
        <f t="shared" ref="N195:O195" si="258">N196+N204</f>
        <v>0</v>
      </c>
      <c r="O195" s="704">
        <f t="shared" si="258"/>
        <v>0</v>
      </c>
      <c r="P195" s="1237"/>
    </row>
    <row r="196" spans="1:16" x14ac:dyDescent="0.25">
      <c r="A196" s="380">
        <v>5100</v>
      </c>
      <c r="B196" s="580" t="s">
        <v>217</v>
      </c>
      <c r="C196" s="381">
        <f t="shared" si="185"/>
        <v>1352</v>
      </c>
      <c r="D196" s="581">
        <f>D197+D198+D201+D202+D203</f>
        <v>1352</v>
      </c>
      <c r="E196" s="582">
        <f t="shared" ref="E196:F196" si="259">E197+E198+E201+E202+E203</f>
        <v>0</v>
      </c>
      <c r="F196" s="488">
        <f t="shared" si="259"/>
        <v>1352</v>
      </c>
      <c r="G196" s="581">
        <f>G197+G198+G201+G202+G203</f>
        <v>0</v>
      </c>
      <c r="H196" s="584">
        <f t="shared" ref="H196:I196" si="260">H197+H198+H201+H202+H203</f>
        <v>0</v>
      </c>
      <c r="I196" s="586">
        <f t="shared" si="260"/>
        <v>0</v>
      </c>
      <c r="J196" s="584">
        <f>J197+J198+J201+J202+J203</f>
        <v>0</v>
      </c>
      <c r="K196" s="585">
        <f t="shared" ref="K196:L196" si="261">K197+K198+K201+K202+K203</f>
        <v>0</v>
      </c>
      <c r="L196" s="586">
        <f t="shared" si="261"/>
        <v>0</v>
      </c>
      <c r="M196" s="381">
        <f>M197+M198+M201+M202+M203</f>
        <v>0</v>
      </c>
      <c r="N196" s="585">
        <f t="shared" ref="N196:O196" si="262">N197+N198+N201+N202+N203</f>
        <v>0</v>
      </c>
      <c r="O196" s="586">
        <f t="shared" si="262"/>
        <v>0</v>
      </c>
      <c r="P196" s="1239"/>
    </row>
    <row r="197" spans="1:16" hidden="1" x14ac:dyDescent="0.25">
      <c r="A197" s="428">
        <v>5110</v>
      </c>
      <c r="B197" s="257" t="s">
        <v>218</v>
      </c>
      <c r="C197" s="258">
        <f t="shared" si="185"/>
        <v>0</v>
      </c>
      <c r="D197" s="259"/>
      <c r="E197" s="462"/>
      <c r="F197" s="511">
        <f>D197+E197</f>
        <v>0</v>
      </c>
      <c r="G197" s="259"/>
      <c r="H197" s="261"/>
      <c r="I197" s="262">
        <f>G197+H197</f>
        <v>0</v>
      </c>
      <c r="J197" s="261"/>
      <c r="K197" s="260"/>
      <c r="L197" s="262">
        <f>J197+K197</f>
        <v>0</v>
      </c>
      <c r="M197" s="263"/>
      <c r="N197" s="260"/>
      <c r="O197" s="262">
        <f>M197+N197</f>
        <v>0</v>
      </c>
      <c r="P197" s="264"/>
    </row>
    <row r="198" spans="1:16" ht="24" x14ac:dyDescent="0.25">
      <c r="A198" s="368">
        <v>5120</v>
      </c>
      <c r="B198" s="223" t="s">
        <v>219</v>
      </c>
      <c r="C198" s="224">
        <f t="shared" si="185"/>
        <v>1352</v>
      </c>
      <c r="D198" s="572">
        <f>D199+D200</f>
        <v>1352</v>
      </c>
      <c r="E198" s="573">
        <f t="shared" ref="E198:F198" si="263">E199+E200</f>
        <v>0</v>
      </c>
      <c r="F198" s="486">
        <f t="shared" si="263"/>
        <v>1352</v>
      </c>
      <c r="G198" s="572">
        <f>G199+G200</f>
        <v>0</v>
      </c>
      <c r="H198" s="575">
        <f t="shared" ref="H198:I198" si="264">H199+H200</f>
        <v>0</v>
      </c>
      <c r="I198" s="228">
        <f t="shared" si="264"/>
        <v>0</v>
      </c>
      <c r="J198" s="575">
        <f>J199+J200</f>
        <v>0</v>
      </c>
      <c r="K198" s="576">
        <f t="shared" ref="K198:L198" si="265">K199+K200</f>
        <v>0</v>
      </c>
      <c r="L198" s="228">
        <f t="shared" si="265"/>
        <v>0</v>
      </c>
      <c r="M198" s="224">
        <f>M199+M200</f>
        <v>0</v>
      </c>
      <c r="N198" s="576">
        <f t="shared" ref="N198:O198" si="266">N199+N200</f>
        <v>0</v>
      </c>
      <c r="O198" s="228">
        <f t="shared" si="266"/>
        <v>0</v>
      </c>
      <c r="P198" s="230"/>
    </row>
    <row r="199" spans="1:16" x14ac:dyDescent="0.25">
      <c r="A199" s="56">
        <v>5121</v>
      </c>
      <c r="B199" s="223" t="s">
        <v>220</v>
      </c>
      <c r="C199" s="224">
        <f t="shared" si="185"/>
        <v>1352</v>
      </c>
      <c r="D199" s="225">
        <v>1352</v>
      </c>
      <c r="E199" s="460"/>
      <c r="F199" s="486">
        <f t="shared" ref="F199:F203" si="267">D199+E199</f>
        <v>1352</v>
      </c>
      <c r="G199" s="225"/>
      <c r="H199" s="227"/>
      <c r="I199" s="228">
        <f t="shared" ref="I199:I203" si="268">G199+H199</f>
        <v>0</v>
      </c>
      <c r="J199" s="227"/>
      <c r="K199" s="226"/>
      <c r="L199" s="228">
        <f t="shared" ref="L199:L203" si="269">J199+K199</f>
        <v>0</v>
      </c>
      <c r="M199" s="229"/>
      <c r="N199" s="226"/>
      <c r="O199" s="228">
        <f t="shared" ref="O199:O203" si="270">M199+N199</f>
        <v>0</v>
      </c>
      <c r="P199" s="230"/>
    </row>
    <row r="200" spans="1:16" ht="24" hidden="1" x14ac:dyDescent="0.25">
      <c r="A200" s="56">
        <v>5129</v>
      </c>
      <c r="B200" s="223" t="s">
        <v>221</v>
      </c>
      <c r="C200" s="224">
        <f t="shared" si="185"/>
        <v>0</v>
      </c>
      <c r="D200" s="225"/>
      <c r="E200" s="460"/>
      <c r="F200" s="486">
        <f t="shared" si="267"/>
        <v>0</v>
      </c>
      <c r="G200" s="225"/>
      <c r="H200" s="227"/>
      <c r="I200" s="228">
        <f t="shared" si="268"/>
        <v>0</v>
      </c>
      <c r="J200" s="227"/>
      <c r="K200" s="226"/>
      <c r="L200" s="228">
        <f t="shared" si="269"/>
        <v>0</v>
      </c>
      <c r="M200" s="229"/>
      <c r="N200" s="226"/>
      <c r="O200" s="228">
        <f t="shared" si="270"/>
        <v>0</v>
      </c>
      <c r="P200" s="230"/>
    </row>
    <row r="201" spans="1:16" hidden="1" x14ac:dyDescent="0.25">
      <c r="A201" s="368">
        <v>5130</v>
      </c>
      <c r="B201" s="223" t="s">
        <v>222</v>
      </c>
      <c r="C201" s="224">
        <f t="shared" si="185"/>
        <v>0</v>
      </c>
      <c r="D201" s="225"/>
      <c r="E201" s="460"/>
      <c r="F201" s="486">
        <f t="shared" si="267"/>
        <v>0</v>
      </c>
      <c r="G201" s="225"/>
      <c r="H201" s="227"/>
      <c r="I201" s="228">
        <f t="shared" si="268"/>
        <v>0</v>
      </c>
      <c r="J201" s="227"/>
      <c r="K201" s="226"/>
      <c r="L201" s="228">
        <f t="shared" si="269"/>
        <v>0</v>
      </c>
      <c r="M201" s="229"/>
      <c r="N201" s="226"/>
      <c r="O201" s="228">
        <f t="shared" si="270"/>
        <v>0</v>
      </c>
      <c r="P201" s="230"/>
    </row>
    <row r="202" spans="1:16" hidden="1" x14ac:dyDescent="0.25">
      <c r="A202" s="368">
        <v>5140</v>
      </c>
      <c r="B202" s="223" t="s">
        <v>223</v>
      </c>
      <c r="C202" s="224">
        <f t="shared" si="185"/>
        <v>0</v>
      </c>
      <c r="D202" s="225"/>
      <c r="E202" s="460"/>
      <c r="F202" s="486">
        <f t="shared" si="267"/>
        <v>0</v>
      </c>
      <c r="G202" s="225"/>
      <c r="H202" s="227"/>
      <c r="I202" s="228">
        <f t="shared" si="268"/>
        <v>0</v>
      </c>
      <c r="J202" s="227"/>
      <c r="K202" s="226"/>
      <c r="L202" s="228">
        <f t="shared" si="269"/>
        <v>0</v>
      </c>
      <c r="M202" s="229"/>
      <c r="N202" s="226"/>
      <c r="O202" s="228">
        <f t="shared" si="270"/>
        <v>0</v>
      </c>
      <c r="P202" s="230"/>
    </row>
    <row r="203" spans="1:16" ht="24" hidden="1" x14ac:dyDescent="0.25">
      <c r="A203" s="368">
        <v>5170</v>
      </c>
      <c r="B203" s="223" t="s">
        <v>224</v>
      </c>
      <c r="C203" s="224">
        <f t="shared" si="185"/>
        <v>0</v>
      </c>
      <c r="D203" s="225"/>
      <c r="E203" s="460"/>
      <c r="F203" s="486">
        <f t="shared" si="267"/>
        <v>0</v>
      </c>
      <c r="G203" s="225"/>
      <c r="H203" s="227"/>
      <c r="I203" s="228">
        <f t="shared" si="268"/>
        <v>0</v>
      </c>
      <c r="J203" s="227"/>
      <c r="K203" s="226"/>
      <c r="L203" s="228">
        <f t="shared" si="269"/>
        <v>0</v>
      </c>
      <c r="M203" s="229"/>
      <c r="N203" s="226"/>
      <c r="O203" s="228">
        <f t="shared" si="270"/>
        <v>0</v>
      </c>
      <c r="P203" s="230"/>
    </row>
    <row r="204" spans="1:16" x14ac:dyDescent="0.25">
      <c r="A204" s="380">
        <v>5200</v>
      </c>
      <c r="B204" s="580" t="s">
        <v>225</v>
      </c>
      <c r="C204" s="381">
        <f t="shared" si="185"/>
        <v>35269</v>
      </c>
      <c r="D204" s="581">
        <f>D205+D215+D216+D225+D226+D227+D229</f>
        <v>31269</v>
      </c>
      <c r="E204" s="582">
        <f t="shared" ref="E204:F204" si="271">E205+E215+E216+E225+E226+E227+E229</f>
        <v>0</v>
      </c>
      <c r="F204" s="488">
        <f t="shared" si="271"/>
        <v>31269</v>
      </c>
      <c r="G204" s="581">
        <f>G205+G215+G216+G225+G226+G227+G229</f>
        <v>4000</v>
      </c>
      <c r="H204" s="584">
        <f t="shared" ref="H204:I204" si="272">H205+H215+H216+H225+H226+H227+H229</f>
        <v>0</v>
      </c>
      <c r="I204" s="586">
        <f t="shared" si="272"/>
        <v>4000</v>
      </c>
      <c r="J204" s="584">
        <f>J205+J215+J216+J225+J226+J227+J229</f>
        <v>0</v>
      </c>
      <c r="K204" s="585">
        <f t="shared" ref="K204:L204" si="273">K205+K215+K216+K225+K226+K227+K229</f>
        <v>0</v>
      </c>
      <c r="L204" s="586">
        <f t="shared" si="273"/>
        <v>0</v>
      </c>
      <c r="M204" s="381">
        <f>M205+M215+M216+M225+M226+M227+M229</f>
        <v>0</v>
      </c>
      <c r="N204" s="585">
        <f t="shared" ref="N204:O204" si="274">N205+N215+N216+N225+N226+N227+N229</f>
        <v>0</v>
      </c>
      <c r="O204" s="586">
        <f t="shared" si="274"/>
        <v>0</v>
      </c>
      <c r="P204" s="1239"/>
    </row>
    <row r="205" spans="1:16" hidden="1" x14ac:dyDescent="0.25">
      <c r="A205" s="419">
        <v>5210</v>
      </c>
      <c r="B205" s="420" t="s">
        <v>226</v>
      </c>
      <c r="C205" s="421">
        <f t="shared" si="185"/>
        <v>0</v>
      </c>
      <c r="D205" s="596">
        <f>SUM(D206:D214)</f>
        <v>0</v>
      </c>
      <c r="E205" s="597">
        <f t="shared" ref="E205:F205" si="275">SUM(E206:E214)</f>
        <v>0</v>
      </c>
      <c r="F205" s="510">
        <f t="shared" si="275"/>
        <v>0</v>
      </c>
      <c r="G205" s="596">
        <f>SUM(G206:G214)</f>
        <v>0</v>
      </c>
      <c r="H205" s="599">
        <f t="shared" ref="H205:I205" si="276">SUM(H206:H214)</f>
        <v>0</v>
      </c>
      <c r="I205" s="425">
        <f t="shared" si="276"/>
        <v>0</v>
      </c>
      <c r="J205" s="599">
        <f>SUM(J206:J214)</f>
        <v>0</v>
      </c>
      <c r="K205" s="600">
        <f t="shared" ref="K205:L205" si="277">SUM(K206:K214)</f>
        <v>0</v>
      </c>
      <c r="L205" s="425">
        <f t="shared" si="277"/>
        <v>0</v>
      </c>
      <c r="M205" s="421">
        <f>SUM(M206:M214)</f>
        <v>0</v>
      </c>
      <c r="N205" s="600">
        <f t="shared" ref="N205:O205" si="278">SUM(N206:N214)</f>
        <v>0</v>
      </c>
      <c r="O205" s="425">
        <f t="shared" si="278"/>
        <v>0</v>
      </c>
      <c r="P205" s="427"/>
    </row>
    <row r="206" spans="1:16" hidden="1" x14ac:dyDescent="0.25">
      <c r="A206" s="256">
        <v>5211</v>
      </c>
      <c r="B206" s="257" t="s">
        <v>227</v>
      </c>
      <c r="C206" s="258">
        <f t="shared" si="185"/>
        <v>0</v>
      </c>
      <c r="D206" s="259"/>
      <c r="E206" s="462"/>
      <c r="F206" s="511">
        <f t="shared" ref="F206:F215" si="279">D206+E206</f>
        <v>0</v>
      </c>
      <c r="G206" s="259"/>
      <c r="H206" s="261"/>
      <c r="I206" s="262">
        <f t="shared" ref="I206:I215" si="280">G206+H206</f>
        <v>0</v>
      </c>
      <c r="J206" s="261"/>
      <c r="K206" s="260"/>
      <c r="L206" s="262">
        <f t="shared" ref="L206:L215" si="281">J206+K206</f>
        <v>0</v>
      </c>
      <c r="M206" s="263"/>
      <c r="N206" s="260"/>
      <c r="O206" s="262">
        <f t="shared" ref="O206:O215" si="282">M206+N206</f>
        <v>0</v>
      </c>
      <c r="P206" s="264"/>
    </row>
    <row r="207" spans="1:16" hidden="1" x14ac:dyDescent="0.25">
      <c r="A207" s="56">
        <v>5212</v>
      </c>
      <c r="B207" s="223" t="s">
        <v>228</v>
      </c>
      <c r="C207" s="224">
        <f t="shared" si="185"/>
        <v>0</v>
      </c>
      <c r="D207" s="225"/>
      <c r="E207" s="460"/>
      <c r="F207" s="486">
        <f t="shared" si="279"/>
        <v>0</v>
      </c>
      <c r="G207" s="225"/>
      <c r="H207" s="227"/>
      <c r="I207" s="228">
        <f t="shared" si="280"/>
        <v>0</v>
      </c>
      <c r="J207" s="227"/>
      <c r="K207" s="226"/>
      <c r="L207" s="228">
        <f t="shared" si="281"/>
        <v>0</v>
      </c>
      <c r="M207" s="229"/>
      <c r="N207" s="226"/>
      <c r="O207" s="228">
        <f t="shared" si="282"/>
        <v>0</v>
      </c>
      <c r="P207" s="230"/>
    </row>
    <row r="208" spans="1:16" hidden="1" x14ac:dyDescent="0.25">
      <c r="A208" s="56">
        <v>5213</v>
      </c>
      <c r="B208" s="223" t="s">
        <v>229</v>
      </c>
      <c r="C208" s="224">
        <f t="shared" si="185"/>
        <v>0</v>
      </c>
      <c r="D208" s="225"/>
      <c r="E208" s="460"/>
      <c r="F208" s="486">
        <f t="shared" si="279"/>
        <v>0</v>
      </c>
      <c r="G208" s="225"/>
      <c r="H208" s="227"/>
      <c r="I208" s="228">
        <f t="shared" si="280"/>
        <v>0</v>
      </c>
      <c r="J208" s="227"/>
      <c r="K208" s="226"/>
      <c r="L208" s="228">
        <f t="shared" si="281"/>
        <v>0</v>
      </c>
      <c r="M208" s="229"/>
      <c r="N208" s="226"/>
      <c r="O208" s="228">
        <f t="shared" si="282"/>
        <v>0</v>
      </c>
      <c r="P208" s="230"/>
    </row>
    <row r="209" spans="1:16" hidden="1" x14ac:dyDescent="0.25">
      <c r="A209" s="56">
        <v>5214</v>
      </c>
      <c r="B209" s="223" t="s">
        <v>230</v>
      </c>
      <c r="C209" s="224">
        <f t="shared" si="185"/>
        <v>0</v>
      </c>
      <c r="D209" s="225"/>
      <c r="E209" s="460"/>
      <c r="F209" s="486">
        <f t="shared" si="279"/>
        <v>0</v>
      </c>
      <c r="G209" s="225"/>
      <c r="H209" s="227"/>
      <c r="I209" s="228">
        <f t="shared" si="280"/>
        <v>0</v>
      </c>
      <c r="J209" s="227"/>
      <c r="K209" s="226"/>
      <c r="L209" s="228">
        <f t="shared" si="281"/>
        <v>0</v>
      </c>
      <c r="M209" s="229"/>
      <c r="N209" s="226"/>
      <c r="O209" s="228">
        <f t="shared" si="282"/>
        <v>0</v>
      </c>
      <c r="P209" s="230"/>
    </row>
    <row r="210" spans="1:16" hidden="1" x14ac:dyDescent="0.25">
      <c r="A210" s="56">
        <v>5215</v>
      </c>
      <c r="B210" s="223" t="s">
        <v>231</v>
      </c>
      <c r="C210" s="224">
        <f t="shared" si="185"/>
        <v>0</v>
      </c>
      <c r="D210" s="225"/>
      <c r="E210" s="460"/>
      <c r="F210" s="486">
        <f t="shared" si="279"/>
        <v>0</v>
      </c>
      <c r="G210" s="225"/>
      <c r="H210" s="227"/>
      <c r="I210" s="228">
        <f t="shared" si="280"/>
        <v>0</v>
      </c>
      <c r="J210" s="227"/>
      <c r="K210" s="226"/>
      <c r="L210" s="228">
        <f t="shared" si="281"/>
        <v>0</v>
      </c>
      <c r="M210" s="229"/>
      <c r="N210" s="226"/>
      <c r="O210" s="228">
        <f t="shared" si="282"/>
        <v>0</v>
      </c>
      <c r="P210" s="230"/>
    </row>
    <row r="211" spans="1:16" ht="14.25" hidden="1" customHeight="1" x14ac:dyDescent="0.25">
      <c r="A211" s="56">
        <v>5216</v>
      </c>
      <c r="B211" s="223" t="s">
        <v>232</v>
      </c>
      <c r="C211" s="224">
        <f t="shared" si="185"/>
        <v>0</v>
      </c>
      <c r="D211" s="225"/>
      <c r="E211" s="460"/>
      <c r="F211" s="486">
        <f t="shared" si="279"/>
        <v>0</v>
      </c>
      <c r="G211" s="225"/>
      <c r="H211" s="227"/>
      <c r="I211" s="228">
        <f t="shared" si="280"/>
        <v>0</v>
      </c>
      <c r="J211" s="227"/>
      <c r="K211" s="226"/>
      <c r="L211" s="228">
        <f t="shared" si="281"/>
        <v>0</v>
      </c>
      <c r="M211" s="229"/>
      <c r="N211" s="226"/>
      <c r="O211" s="228">
        <f t="shared" si="282"/>
        <v>0</v>
      </c>
      <c r="P211" s="230"/>
    </row>
    <row r="212" spans="1:16" hidden="1" x14ac:dyDescent="0.25">
      <c r="A212" s="56">
        <v>5217</v>
      </c>
      <c r="B212" s="223" t="s">
        <v>233</v>
      </c>
      <c r="C212" s="224">
        <f t="shared" si="185"/>
        <v>0</v>
      </c>
      <c r="D212" s="225"/>
      <c r="E212" s="460"/>
      <c r="F212" s="486">
        <f t="shared" si="279"/>
        <v>0</v>
      </c>
      <c r="G212" s="225"/>
      <c r="H212" s="227"/>
      <c r="I212" s="228">
        <f t="shared" si="280"/>
        <v>0</v>
      </c>
      <c r="J212" s="227"/>
      <c r="K212" s="226"/>
      <c r="L212" s="228">
        <f t="shared" si="281"/>
        <v>0</v>
      </c>
      <c r="M212" s="229"/>
      <c r="N212" s="226"/>
      <c r="O212" s="228">
        <f t="shared" si="282"/>
        <v>0</v>
      </c>
      <c r="P212" s="230"/>
    </row>
    <row r="213" spans="1:16" hidden="1" x14ac:dyDescent="0.25">
      <c r="A213" s="56">
        <v>5218</v>
      </c>
      <c r="B213" s="223" t="s">
        <v>234</v>
      </c>
      <c r="C213" s="224">
        <f t="shared" ref="C213:C276" si="283">F213+I213+L213+O213</f>
        <v>0</v>
      </c>
      <c r="D213" s="225"/>
      <c r="E213" s="460"/>
      <c r="F213" s="486">
        <f t="shared" si="279"/>
        <v>0</v>
      </c>
      <c r="G213" s="225"/>
      <c r="H213" s="227"/>
      <c r="I213" s="228">
        <f t="shared" si="280"/>
        <v>0</v>
      </c>
      <c r="J213" s="227"/>
      <c r="K213" s="226"/>
      <c r="L213" s="228">
        <f t="shared" si="281"/>
        <v>0</v>
      </c>
      <c r="M213" s="229"/>
      <c r="N213" s="226"/>
      <c r="O213" s="228">
        <f t="shared" si="282"/>
        <v>0</v>
      </c>
      <c r="P213" s="230"/>
    </row>
    <row r="214" spans="1:16" hidden="1" x14ac:dyDescent="0.25">
      <c r="A214" s="56">
        <v>5219</v>
      </c>
      <c r="B214" s="223" t="s">
        <v>235</v>
      </c>
      <c r="C214" s="224">
        <f t="shared" si="283"/>
        <v>0</v>
      </c>
      <c r="D214" s="225"/>
      <c r="E214" s="460"/>
      <c r="F214" s="486">
        <f t="shared" si="279"/>
        <v>0</v>
      </c>
      <c r="G214" s="225"/>
      <c r="H214" s="227"/>
      <c r="I214" s="228">
        <f t="shared" si="280"/>
        <v>0</v>
      </c>
      <c r="J214" s="227"/>
      <c r="K214" s="226"/>
      <c r="L214" s="228">
        <f t="shared" si="281"/>
        <v>0</v>
      </c>
      <c r="M214" s="229"/>
      <c r="N214" s="226"/>
      <c r="O214" s="228">
        <f t="shared" si="282"/>
        <v>0</v>
      </c>
      <c r="P214" s="230"/>
    </row>
    <row r="215" spans="1:16" ht="13.5" hidden="1" customHeight="1" x14ac:dyDescent="0.25">
      <c r="A215" s="368">
        <v>5220</v>
      </c>
      <c r="B215" s="223" t="s">
        <v>236</v>
      </c>
      <c r="C215" s="224">
        <f t="shared" si="283"/>
        <v>0</v>
      </c>
      <c r="D215" s="225"/>
      <c r="E215" s="460"/>
      <c r="F215" s="486">
        <f t="shared" si="279"/>
        <v>0</v>
      </c>
      <c r="G215" s="225"/>
      <c r="H215" s="227"/>
      <c r="I215" s="228">
        <f t="shared" si="280"/>
        <v>0</v>
      </c>
      <c r="J215" s="227"/>
      <c r="K215" s="226"/>
      <c r="L215" s="228">
        <f t="shared" si="281"/>
        <v>0</v>
      </c>
      <c r="M215" s="229"/>
      <c r="N215" s="226"/>
      <c r="O215" s="228">
        <f t="shared" si="282"/>
        <v>0</v>
      </c>
      <c r="P215" s="230"/>
    </row>
    <row r="216" spans="1:16" x14ac:dyDescent="0.25">
      <c r="A216" s="368">
        <v>5230</v>
      </c>
      <c r="B216" s="223" t="s">
        <v>237</v>
      </c>
      <c r="C216" s="224">
        <f t="shared" si="283"/>
        <v>35269</v>
      </c>
      <c r="D216" s="572">
        <f>SUM(D217:D224)</f>
        <v>31269</v>
      </c>
      <c r="E216" s="573">
        <f t="shared" ref="E216:F216" si="284">SUM(E217:E224)</f>
        <v>0</v>
      </c>
      <c r="F216" s="486">
        <f t="shared" si="284"/>
        <v>31269</v>
      </c>
      <c r="G216" s="572">
        <f>SUM(G217:G224)</f>
        <v>4000</v>
      </c>
      <c r="H216" s="575">
        <f t="shared" ref="H216:I216" si="285">SUM(H217:H224)</f>
        <v>0</v>
      </c>
      <c r="I216" s="228">
        <f t="shared" si="285"/>
        <v>4000</v>
      </c>
      <c r="J216" s="575">
        <f>SUM(J217:J224)</f>
        <v>0</v>
      </c>
      <c r="K216" s="576">
        <f t="shared" ref="K216:L216" si="286">SUM(K217:K224)</f>
        <v>0</v>
      </c>
      <c r="L216" s="228">
        <f t="shared" si="286"/>
        <v>0</v>
      </c>
      <c r="M216" s="224">
        <f>SUM(M217:M224)</f>
        <v>0</v>
      </c>
      <c r="N216" s="576">
        <f t="shared" ref="N216:O216" si="287">SUM(N217:N224)</f>
        <v>0</v>
      </c>
      <c r="O216" s="228">
        <f t="shared" si="287"/>
        <v>0</v>
      </c>
      <c r="P216" s="230"/>
    </row>
    <row r="217" spans="1:16" hidden="1" x14ac:dyDescent="0.25">
      <c r="A217" s="56">
        <v>5231</v>
      </c>
      <c r="B217" s="223" t="s">
        <v>238</v>
      </c>
      <c r="C217" s="224">
        <f t="shared" si="283"/>
        <v>0</v>
      </c>
      <c r="D217" s="225"/>
      <c r="E217" s="460"/>
      <c r="F217" s="486">
        <f t="shared" ref="F217:F226" si="288">D217+E217</f>
        <v>0</v>
      </c>
      <c r="G217" s="225"/>
      <c r="H217" s="227"/>
      <c r="I217" s="228">
        <f t="shared" ref="I217:I226" si="289">G217+H217</f>
        <v>0</v>
      </c>
      <c r="J217" s="227"/>
      <c r="K217" s="226"/>
      <c r="L217" s="228">
        <f t="shared" ref="L217:L226" si="290">J217+K217</f>
        <v>0</v>
      </c>
      <c r="M217" s="229"/>
      <c r="N217" s="226"/>
      <c r="O217" s="228">
        <f t="shared" ref="O217:O226" si="291">M217+N217</f>
        <v>0</v>
      </c>
      <c r="P217" s="230"/>
    </row>
    <row r="218" spans="1:16" x14ac:dyDescent="0.25">
      <c r="A218" s="56">
        <v>5232</v>
      </c>
      <c r="B218" s="223" t="s">
        <v>239</v>
      </c>
      <c r="C218" s="224">
        <f t="shared" si="283"/>
        <v>3450</v>
      </c>
      <c r="D218" s="225">
        <v>3450</v>
      </c>
      <c r="E218" s="460"/>
      <c r="F218" s="486">
        <f t="shared" si="288"/>
        <v>3450</v>
      </c>
      <c r="G218" s="225"/>
      <c r="H218" s="227"/>
      <c r="I218" s="228">
        <f t="shared" si="289"/>
        <v>0</v>
      </c>
      <c r="J218" s="227"/>
      <c r="K218" s="226"/>
      <c r="L218" s="228">
        <f t="shared" si="290"/>
        <v>0</v>
      </c>
      <c r="M218" s="229"/>
      <c r="N218" s="226"/>
      <c r="O218" s="228">
        <f t="shared" si="291"/>
        <v>0</v>
      </c>
      <c r="P218" s="230"/>
    </row>
    <row r="219" spans="1:16" x14ac:dyDescent="0.25">
      <c r="A219" s="56">
        <v>5233</v>
      </c>
      <c r="B219" s="223" t="s">
        <v>240</v>
      </c>
      <c r="C219" s="224">
        <f t="shared" si="283"/>
        <v>8714</v>
      </c>
      <c r="D219" s="225">
        <v>4714</v>
      </c>
      <c r="E219" s="460"/>
      <c r="F219" s="486">
        <f t="shared" si="288"/>
        <v>4714</v>
      </c>
      <c r="G219" s="225">
        <v>4000</v>
      </c>
      <c r="H219" s="227"/>
      <c r="I219" s="228">
        <f t="shared" si="289"/>
        <v>4000</v>
      </c>
      <c r="J219" s="227"/>
      <c r="K219" s="226"/>
      <c r="L219" s="228">
        <f t="shared" si="290"/>
        <v>0</v>
      </c>
      <c r="M219" s="229"/>
      <c r="N219" s="226"/>
      <c r="O219" s="228">
        <f t="shared" si="291"/>
        <v>0</v>
      </c>
      <c r="P219" s="230"/>
    </row>
    <row r="220" spans="1:16" ht="24" hidden="1" x14ac:dyDescent="0.25">
      <c r="A220" s="56">
        <v>5234</v>
      </c>
      <c r="B220" s="223" t="s">
        <v>241</v>
      </c>
      <c r="C220" s="224">
        <f t="shared" si="283"/>
        <v>0</v>
      </c>
      <c r="D220" s="225"/>
      <c r="E220" s="460"/>
      <c r="F220" s="486">
        <f t="shared" si="288"/>
        <v>0</v>
      </c>
      <c r="G220" s="225"/>
      <c r="H220" s="227"/>
      <c r="I220" s="228">
        <f t="shared" si="289"/>
        <v>0</v>
      </c>
      <c r="J220" s="227"/>
      <c r="K220" s="226"/>
      <c r="L220" s="228">
        <f t="shared" si="290"/>
        <v>0</v>
      </c>
      <c r="M220" s="229"/>
      <c r="N220" s="226"/>
      <c r="O220" s="228">
        <f t="shared" si="291"/>
        <v>0</v>
      </c>
      <c r="P220" s="230"/>
    </row>
    <row r="221" spans="1:16" ht="14.25" hidden="1" customHeight="1" x14ac:dyDescent="0.25">
      <c r="A221" s="56">
        <v>5236</v>
      </c>
      <c r="B221" s="223" t="s">
        <v>242</v>
      </c>
      <c r="C221" s="224">
        <f t="shared" si="283"/>
        <v>0</v>
      </c>
      <c r="D221" s="225"/>
      <c r="E221" s="460"/>
      <c r="F221" s="486">
        <f t="shared" si="288"/>
        <v>0</v>
      </c>
      <c r="G221" s="225"/>
      <c r="H221" s="227"/>
      <c r="I221" s="228">
        <f t="shared" si="289"/>
        <v>0</v>
      </c>
      <c r="J221" s="227"/>
      <c r="K221" s="226"/>
      <c r="L221" s="228">
        <f t="shared" si="290"/>
        <v>0</v>
      </c>
      <c r="M221" s="229"/>
      <c r="N221" s="226"/>
      <c r="O221" s="228">
        <f t="shared" si="291"/>
        <v>0</v>
      </c>
      <c r="P221" s="230"/>
    </row>
    <row r="222" spans="1:16" ht="14.25" hidden="1" customHeight="1" x14ac:dyDescent="0.25">
      <c r="A222" s="56">
        <v>5237</v>
      </c>
      <c r="B222" s="223" t="s">
        <v>243</v>
      </c>
      <c r="C222" s="224">
        <f t="shared" si="283"/>
        <v>0</v>
      </c>
      <c r="D222" s="225"/>
      <c r="E222" s="460"/>
      <c r="F222" s="486">
        <f t="shared" si="288"/>
        <v>0</v>
      </c>
      <c r="G222" s="225"/>
      <c r="H222" s="227"/>
      <c r="I222" s="228">
        <f t="shared" si="289"/>
        <v>0</v>
      </c>
      <c r="J222" s="227"/>
      <c r="K222" s="226"/>
      <c r="L222" s="228">
        <f t="shared" si="290"/>
        <v>0</v>
      </c>
      <c r="M222" s="229"/>
      <c r="N222" s="226"/>
      <c r="O222" s="228">
        <f t="shared" si="291"/>
        <v>0</v>
      </c>
      <c r="P222" s="230"/>
    </row>
    <row r="223" spans="1:16" ht="32.25" customHeight="1" x14ac:dyDescent="0.25">
      <c r="A223" s="56">
        <v>5238</v>
      </c>
      <c r="B223" s="223" t="s">
        <v>244</v>
      </c>
      <c r="C223" s="224">
        <f t="shared" si="283"/>
        <v>23105</v>
      </c>
      <c r="D223" s="225">
        <v>23105</v>
      </c>
      <c r="E223" s="460"/>
      <c r="F223" s="486">
        <f t="shared" si="288"/>
        <v>23105</v>
      </c>
      <c r="G223" s="225"/>
      <c r="H223" s="227"/>
      <c r="I223" s="228">
        <f t="shared" si="289"/>
        <v>0</v>
      </c>
      <c r="J223" s="227"/>
      <c r="K223" s="226"/>
      <c r="L223" s="228">
        <f t="shared" si="290"/>
        <v>0</v>
      </c>
      <c r="M223" s="229"/>
      <c r="N223" s="226"/>
      <c r="O223" s="228">
        <f t="shared" si="291"/>
        <v>0</v>
      </c>
      <c r="P223" s="230"/>
    </row>
    <row r="224" spans="1:16" ht="24" hidden="1" x14ac:dyDescent="0.25">
      <c r="A224" s="56">
        <v>5239</v>
      </c>
      <c r="B224" s="223" t="s">
        <v>245</v>
      </c>
      <c r="C224" s="224">
        <f t="shared" si="283"/>
        <v>0</v>
      </c>
      <c r="D224" s="225"/>
      <c r="E224" s="460"/>
      <c r="F224" s="486">
        <f t="shared" si="288"/>
        <v>0</v>
      </c>
      <c r="G224" s="225"/>
      <c r="H224" s="227"/>
      <c r="I224" s="228">
        <f t="shared" si="289"/>
        <v>0</v>
      </c>
      <c r="J224" s="227"/>
      <c r="K224" s="226"/>
      <c r="L224" s="228">
        <f t="shared" si="290"/>
        <v>0</v>
      </c>
      <c r="M224" s="229"/>
      <c r="N224" s="226"/>
      <c r="O224" s="228">
        <f t="shared" si="291"/>
        <v>0</v>
      </c>
      <c r="P224" s="230"/>
    </row>
    <row r="225" spans="1:16" ht="24" hidden="1" x14ac:dyDescent="0.25">
      <c r="A225" s="368">
        <v>5240</v>
      </c>
      <c r="B225" s="223" t="s">
        <v>246</v>
      </c>
      <c r="C225" s="224">
        <f t="shared" si="283"/>
        <v>0</v>
      </c>
      <c r="D225" s="225"/>
      <c r="E225" s="460"/>
      <c r="F225" s="486">
        <f t="shared" si="288"/>
        <v>0</v>
      </c>
      <c r="G225" s="225"/>
      <c r="H225" s="227"/>
      <c r="I225" s="228">
        <f t="shared" si="289"/>
        <v>0</v>
      </c>
      <c r="J225" s="227"/>
      <c r="K225" s="226"/>
      <c r="L225" s="228">
        <f t="shared" si="290"/>
        <v>0</v>
      </c>
      <c r="M225" s="229"/>
      <c r="N225" s="226"/>
      <c r="O225" s="228">
        <f t="shared" si="291"/>
        <v>0</v>
      </c>
      <c r="P225" s="230"/>
    </row>
    <row r="226" spans="1:16" hidden="1" x14ac:dyDescent="0.25">
      <c r="A226" s="368">
        <v>5250</v>
      </c>
      <c r="B226" s="223" t="s">
        <v>247</v>
      </c>
      <c r="C226" s="224">
        <f t="shared" si="283"/>
        <v>0</v>
      </c>
      <c r="D226" s="225"/>
      <c r="E226" s="460"/>
      <c r="F226" s="486">
        <f t="shared" si="288"/>
        <v>0</v>
      </c>
      <c r="G226" s="225"/>
      <c r="H226" s="227"/>
      <c r="I226" s="228">
        <f t="shared" si="289"/>
        <v>0</v>
      </c>
      <c r="J226" s="227"/>
      <c r="K226" s="226"/>
      <c r="L226" s="228">
        <f t="shared" si="290"/>
        <v>0</v>
      </c>
      <c r="M226" s="229"/>
      <c r="N226" s="226"/>
      <c r="O226" s="228">
        <f t="shared" si="291"/>
        <v>0</v>
      </c>
      <c r="P226" s="230"/>
    </row>
    <row r="227" spans="1:16" hidden="1" x14ac:dyDescent="0.25">
      <c r="A227" s="368">
        <v>5260</v>
      </c>
      <c r="B227" s="223" t="s">
        <v>248</v>
      </c>
      <c r="C227" s="224">
        <f t="shared" si="283"/>
        <v>0</v>
      </c>
      <c r="D227" s="572">
        <f>SUM(D228)</f>
        <v>0</v>
      </c>
      <c r="E227" s="573">
        <f t="shared" ref="E227:F227" si="292">SUM(E228)</f>
        <v>0</v>
      </c>
      <c r="F227" s="486">
        <f t="shared" si="292"/>
        <v>0</v>
      </c>
      <c r="G227" s="572">
        <f>SUM(G228)</f>
        <v>0</v>
      </c>
      <c r="H227" s="575">
        <f t="shared" ref="H227:I227" si="293">SUM(H228)</f>
        <v>0</v>
      </c>
      <c r="I227" s="228">
        <f t="shared" si="293"/>
        <v>0</v>
      </c>
      <c r="J227" s="575">
        <f>SUM(J228)</f>
        <v>0</v>
      </c>
      <c r="K227" s="576">
        <f t="shared" ref="K227:L227" si="294">SUM(K228)</f>
        <v>0</v>
      </c>
      <c r="L227" s="228">
        <f t="shared" si="294"/>
        <v>0</v>
      </c>
      <c r="M227" s="224">
        <f>SUM(M228)</f>
        <v>0</v>
      </c>
      <c r="N227" s="576">
        <f t="shared" ref="N227:O227" si="295">SUM(N228)</f>
        <v>0</v>
      </c>
      <c r="O227" s="228">
        <f t="shared" si="295"/>
        <v>0</v>
      </c>
      <c r="P227" s="230"/>
    </row>
    <row r="228" spans="1:16" ht="24" hidden="1" x14ac:dyDescent="0.25">
      <c r="A228" s="56">
        <v>5269</v>
      </c>
      <c r="B228" s="223" t="s">
        <v>249</v>
      </c>
      <c r="C228" s="224">
        <f t="shared" si="283"/>
        <v>0</v>
      </c>
      <c r="D228" s="225"/>
      <c r="E228" s="460"/>
      <c r="F228" s="486">
        <f t="shared" ref="F228:F229" si="296">D228+E228</f>
        <v>0</v>
      </c>
      <c r="G228" s="225"/>
      <c r="H228" s="227"/>
      <c r="I228" s="228">
        <f t="shared" ref="I228:I229" si="297">G228+H228</f>
        <v>0</v>
      </c>
      <c r="J228" s="227"/>
      <c r="K228" s="226"/>
      <c r="L228" s="228">
        <f t="shared" ref="L228:L229" si="298">J228+K228</f>
        <v>0</v>
      </c>
      <c r="M228" s="229"/>
      <c r="N228" s="226"/>
      <c r="O228" s="228">
        <f t="shared" ref="O228:O229" si="299">M228+N228</f>
        <v>0</v>
      </c>
      <c r="P228" s="230"/>
    </row>
    <row r="229" spans="1:16" ht="24" hidden="1" x14ac:dyDescent="0.25">
      <c r="A229" s="419">
        <v>5270</v>
      </c>
      <c r="B229" s="420" t="s">
        <v>250</v>
      </c>
      <c r="C229" s="421">
        <f t="shared" si="283"/>
        <v>0</v>
      </c>
      <c r="D229" s="422"/>
      <c r="E229" s="461"/>
      <c r="F229" s="510">
        <f t="shared" si="296"/>
        <v>0</v>
      </c>
      <c r="G229" s="422"/>
      <c r="H229" s="424"/>
      <c r="I229" s="425">
        <f t="shared" si="297"/>
        <v>0</v>
      </c>
      <c r="J229" s="424"/>
      <c r="K229" s="423"/>
      <c r="L229" s="425">
        <f t="shared" si="298"/>
        <v>0</v>
      </c>
      <c r="M229" s="426"/>
      <c r="N229" s="423"/>
      <c r="O229" s="425">
        <f t="shared" si="299"/>
        <v>0</v>
      </c>
      <c r="P229" s="427"/>
    </row>
    <row r="230" spans="1:16" hidden="1" x14ac:dyDescent="0.25">
      <c r="A230" s="698">
        <v>6000</v>
      </c>
      <c r="B230" s="698" t="s">
        <v>251</v>
      </c>
      <c r="C230" s="699">
        <f t="shared" si="283"/>
        <v>0</v>
      </c>
      <c r="D230" s="700">
        <f>D231+D251+D259</f>
        <v>0</v>
      </c>
      <c r="E230" s="701">
        <f t="shared" ref="E230:F230" si="300">E231+E251+E259</f>
        <v>0</v>
      </c>
      <c r="F230" s="702">
        <f t="shared" si="300"/>
        <v>0</v>
      </c>
      <c r="G230" s="700">
        <f>G231+G251+G259</f>
        <v>0</v>
      </c>
      <c r="H230" s="703">
        <f t="shared" ref="H230:I230" si="301">H231+H251+H259</f>
        <v>0</v>
      </c>
      <c r="I230" s="704">
        <f t="shared" si="301"/>
        <v>0</v>
      </c>
      <c r="J230" s="703">
        <f>J231+J251+J259</f>
        <v>0</v>
      </c>
      <c r="K230" s="705">
        <f t="shared" ref="K230:L230" si="302">K231+K251+K259</f>
        <v>0</v>
      </c>
      <c r="L230" s="704">
        <f t="shared" si="302"/>
        <v>0</v>
      </c>
      <c r="M230" s="699">
        <f>M231+M251+M259</f>
        <v>0</v>
      </c>
      <c r="N230" s="705">
        <f t="shared" ref="N230:O230" si="303">N231+N251+N259</f>
        <v>0</v>
      </c>
      <c r="O230" s="704">
        <f t="shared" si="303"/>
        <v>0</v>
      </c>
      <c r="P230" s="1237"/>
    </row>
    <row r="231" spans="1:16" ht="14.25" hidden="1" customHeight="1" x14ac:dyDescent="0.25">
      <c r="A231" s="698">
        <v>6200</v>
      </c>
      <c r="B231" s="745" t="s">
        <v>252</v>
      </c>
      <c r="C231" s="707">
        <f t="shared" si="283"/>
        <v>0</v>
      </c>
      <c r="D231" s="757">
        <f>SUM(D232,D233,D235,D238,D244,D245,D246)</f>
        <v>0</v>
      </c>
      <c r="E231" s="758">
        <f t="shared" ref="E231:F231" si="304">SUM(E232,E233,E235,E238,E244,E245,E246)</f>
        <v>0</v>
      </c>
      <c r="F231" s="759">
        <f t="shared" si="304"/>
        <v>0</v>
      </c>
      <c r="G231" s="757">
        <f>SUM(G232,G233,G235,G238,G244,G245,G246)</f>
        <v>0</v>
      </c>
      <c r="H231" s="760">
        <f t="shared" ref="H231:I231" si="305">SUM(H232,H233,H235,H238,H244,H245,H246)</f>
        <v>0</v>
      </c>
      <c r="I231" s="709">
        <f t="shared" si="305"/>
        <v>0</v>
      </c>
      <c r="J231" s="760">
        <f>SUM(J232,J233,J235,J238,J244,J245,J246)</f>
        <v>0</v>
      </c>
      <c r="K231" s="708">
        <f t="shared" ref="K231:L231" si="306">SUM(K232,K233,K235,K238,K244,K245,K246)</f>
        <v>0</v>
      </c>
      <c r="L231" s="709">
        <f t="shared" si="306"/>
        <v>0</v>
      </c>
      <c r="M231" s="707">
        <f>SUM(M232,M233,M235,M238,M244,M245,M246)</f>
        <v>0</v>
      </c>
      <c r="N231" s="708">
        <f t="shared" ref="N231:O231" si="307">SUM(N232,N233,N235,N238,N244,N245,N246)</f>
        <v>0</v>
      </c>
      <c r="O231" s="709">
        <f t="shared" si="307"/>
        <v>0</v>
      </c>
      <c r="P231" s="1238"/>
    </row>
    <row r="232" spans="1:16" ht="24" hidden="1" x14ac:dyDescent="0.25">
      <c r="A232" s="428">
        <v>6220</v>
      </c>
      <c r="B232" s="257" t="s">
        <v>253</v>
      </c>
      <c r="C232" s="258">
        <f t="shared" si="283"/>
        <v>0</v>
      </c>
      <c r="D232" s="259"/>
      <c r="E232" s="462"/>
      <c r="F232" s="511">
        <f>D232+E232</f>
        <v>0</v>
      </c>
      <c r="G232" s="259"/>
      <c r="H232" s="261"/>
      <c r="I232" s="262">
        <f>G232+H232</f>
        <v>0</v>
      </c>
      <c r="J232" s="261"/>
      <c r="K232" s="260"/>
      <c r="L232" s="262">
        <f>J232+K232</f>
        <v>0</v>
      </c>
      <c r="M232" s="263"/>
      <c r="N232" s="260"/>
      <c r="O232" s="262">
        <f>M232+N232</f>
        <v>0</v>
      </c>
      <c r="P232" s="264"/>
    </row>
    <row r="233" spans="1:16" hidden="1" x14ac:dyDescent="0.25">
      <c r="A233" s="368">
        <v>6230</v>
      </c>
      <c r="B233" s="223" t="s">
        <v>254</v>
      </c>
      <c r="C233" s="224">
        <f t="shared" si="283"/>
        <v>0</v>
      </c>
      <c r="D233" s="572">
        <f t="shared" ref="D233:O233" si="308">SUM(D234)</f>
        <v>0</v>
      </c>
      <c r="E233" s="573">
        <f t="shared" si="308"/>
        <v>0</v>
      </c>
      <c r="F233" s="486">
        <f t="shared" si="308"/>
        <v>0</v>
      </c>
      <c r="G233" s="572">
        <f t="shared" si="308"/>
        <v>0</v>
      </c>
      <c r="H233" s="575">
        <f t="shared" si="308"/>
        <v>0</v>
      </c>
      <c r="I233" s="228">
        <f t="shared" si="308"/>
        <v>0</v>
      </c>
      <c r="J233" s="575">
        <f t="shared" si="308"/>
        <v>0</v>
      </c>
      <c r="K233" s="576">
        <f t="shared" si="308"/>
        <v>0</v>
      </c>
      <c r="L233" s="228">
        <f t="shared" si="308"/>
        <v>0</v>
      </c>
      <c r="M233" s="224">
        <f t="shared" si="308"/>
        <v>0</v>
      </c>
      <c r="N233" s="576">
        <f t="shared" si="308"/>
        <v>0</v>
      </c>
      <c r="O233" s="228">
        <f t="shared" si="308"/>
        <v>0</v>
      </c>
      <c r="P233" s="230"/>
    </row>
    <row r="234" spans="1:16" ht="24" hidden="1" x14ac:dyDescent="0.25">
      <c r="A234" s="56">
        <v>6239</v>
      </c>
      <c r="B234" s="257" t="s">
        <v>255</v>
      </c>
      <c r="C234" s="224">
        <f t="shared" si="283"/>
        <v>0</v>
      </c>
      <c r="D234" s="259"/>
      <c r="E234" s="462"/>
      <c r="F234" s="511">
        <f>D234+E234</f>
        <v>0</v>
      </c>
      <c r="G234" s="259"/>
      <c r="H234" s="261"/>
      <c r="I234" s="262">
        <f>G234+H234</f>
        <v>0</v>
      </c>
      <c r="J234" s="261"/>
      <c r="K234" s="260"/>
      <c r="L234" s="262">
        <f>J234+K234</f>
        <v>0</v>
      </c>
      <c r="M234" s="263"/>
      <c r="N234" s="260"/>
      <c r="O234" s="262">
        <f>M234+N234</f>
        <v>0</v>
      </c>
      <c r="P234" s="264"/>
    </row>
    <row r="235" spans="1:16" ht="27" hidden="1" customHeight="1" x14ac:dyDescent="0.25">
      <c r="A235" s="368">
        <v>6240</v>
      </c>
      <c r="B235" s="223" t="s">
        <v>256</v>
      </c>
      <c r="C235" s="224">
        <f t="shared" si="283"/>
        <v>0</v>
      </c>
      <c r="D235" s="572">
        <f>SUM(D236:D237)</f>
        <v>0</v>
      </c>
      <c r="E235" s="573">
        <f t="shared" ref="E235:F235" si="309">SUM(E236:E237)</f>
        <v>0</v>
      </c>
      <c r="F235" s="486">
        <f t="shared" si="309"/>
        <v>0</v>
      </c>
      <c r="G235" s="572">
        <f>SUM(G236:G237)</f>
        <v>0</v>
      </c>
      <c r="H235" s="575">
        <f t="shared" ref="H235:I235" si="310">SUM(H236:H237)</f>
        <v>0</v>
      </c>
      <c r="I235" s="228">
        <f t="shared" si="310"/>
        <v>0</v>
      </c>
      <c r="J235" s="575">
        <f>SUM(J236:J237)</f>
        <v>0</v>
      </c>
      <c r="K235" s="576">
        <f t="shared" ref="K235:L235" si="311">SUM(K236:K237)</f>
        <v>0</v>
      </c>
      <c r="L235" s="228">
        <f t="shared" si="311"/>
        <v>0</v>
      </c>
      <c r="M235" s="224">
        <f>SUM(M236:M237)</f>
        <v>0</v>
      </c>
      <c r="N235" s="576">
        <f t="shared" ref="N235:O235" si="312">SUM(N236:N237)</f>
        <v>0</v>
      </c>
      <c r="O235" s="228">
        <f t="shared" si="312"/>
        <v>0</v>
      </c>
      <c r="P235" s="230"/>
    </row>
    <row r="236" spans="1:16" hidden="1" x14ac:dyDescent="0.25">
      <c r="A236" s="56">
        <v>6241</v>
      </c>
      <c r="B236" s="223" t="s">
        <v>257</v>
      </c>
      <c r="C236" s="224">
        <f t="shared" si="283"/>
        <v>0</v>
      </c>
      <c r="D236" s="225"/>
      <c r="E236" s="460"/>
      <c r="F236" s="486">
        <f t="shared" ref="F236:F237" si="313">D236+E236</f>
        <v>0</v>
      </c>
      <c r="G236" s="225"/>
      <c r="H236" s="227"/>
      <c r="I236" s="228">
        <f t="shared" ref="I236:I237" si="314">G236+H236</f>
        <v>0</v>
      </c>
      <c r="J236" s="227"/>
      <c r="K236" s="226"/>
      <c r="L236" s="228">
        <f t="shared" ref="L236:L237" si="315">J236+K236</f>
        <v>0</v>
      </c>
      <c r="M236" s="229"/>
      <c r="N236" s="226"/>
      <c r="O236" s="228">
        <f t="shared" ref="O236:O237" si="316">M236+N236</f>
        <v>0</v>
      </c>
      <c r="P236" s="230"/>
    </row>
    <row r="237" spans="1:16" hidden="1" x14ac:dyDescent="0.25">
      <c r="A237" s="56">
        <v>6242</v>
      </c>
      <c r="B237" s="223" t="s">
        <v>258</v>
      </c>
      <c r="C237" s="224">
        <f t="shared" si="283"/>
        <v>0</v>
      </c>
      <c r="D237" s="225"/>
      <c r="E237" s="460"/>
      <c r="F237" s="486">
        <f t="shared" si="313"/>
        <v>0</v>
      </c>
      <c r="G237" s="225"/>
      <c r="H237" s="227"/>
      <c r="I237" s="228">
        <f t="shared" si="314"/>
        <v>0</v>
      </c>
      <c r="J237" s="227"/>
      <c r="K237" s="226"/>
      <c r="L237" s="228">
        <f t="shared" si="315"/>
        <v>0</v>
      </c>
      <c r="M237" s="229"/>
      <c r="N237" s="226"/>
      <c r="O237" s="228">
        <f t="shared" si="316"/>
        <v>0</v>
      </c>
      <c r="P237" s="230"/>
    </row>
    <row r="238" spans="1:16" ht="25.5" hidden="1" customHeight="1" x14ac:dyDescent="0.25">
      <c r="A238" s="368">
        <v>6250</v>
      </c>
      <c r="B238" s="223" t="s">
        <v>259</v>
      </c>
      <c r="C238" s="224">
        <f t="shared" si="283"/>
        <v>0</v>
      </c>
      <c r="D238" s="572">
        <f>SUM(D239:D243)</f>
        <v>0</v>
      </c>
      <c r="E238" s="573">
        <f t="shared" ref="E238:F238" si="317">SUM(E239:E243)</f>
        <v>0</v>
      </c>
      <c r="F238" s="486">
        <f t="shared" si="317"/>
        <v>0</v>
      </c>
      <c r="G238" s="572">
        <f>SUM(G239:G243)</f>
        <v>0</v>
      </c>
      <c r="H238" s="575">
        <f t="shared" ref="H238:I238" si="318">SUM(H239:H243)</f>
        <v>0</v>
      </c>
      <c r="I238" s="228">
        <f t="shared" si="318"/>
        <v>0</v>
      </c>
      <c r="J238" s="575">
        <f>SUM(J239:J243)</f>
        <v>0</v>
      </c>
      <c r="K238" s="576">
        <f t="shared" ref="K238:L238" si="319">SUM(K239:K243)</f>
        <v>0</v>
      </c>
      <c r="L238" s="228">
        <f t="shared" si="319"/>
        <v>0</v>
      </c>
      <c r="M238" s="224">
        <f>SUM(M239:M243)</f>
        <v>0</v>
      </c>
      <c r="N238" s="576">
        <f t="shared" ref="N238:O238" si="320">SUM(N239:N243)</f>
        <v>0</v>
      </c>
      <c r="O238" s="228">
        <f t="shared" si="320"/>
        <v>0</v>
      </c>
      <c r="P238" s="230"/>
    </row>
    <row r="239" spans="1:16" ht="14.25" hidden="1" customHeight="1" x14ac:dyDescent="0.25">
      <c r="A239" s="56">
        <v>6252</v>
      </c>
      <c r="B239" s="223" t="s">
        <v>260</v>
      </c>
      <c r="C239" s="224">
        <f t="shared" si="283"/>
        <v>0</v>
      </c>
      <c r="D239" s="225"/>
      <c r="E239" s="460"/>
      <c r="F239" s="486">
        <f t="shared" ref="F239:F245" si="321">D239+E239</f>
        <v>0</v>
      </c>
      <c r="G239" s="225"/>
      <c r="H239" s="227"/>
      <c r="I239" s="228">
        <f t="shared" ref="I239:I245" si="322">G239+H239</f>
        <v>0</v>
      </c>
      <c r="J239" s="227"/>
      <c r="K239" s="226"/>
      <c r="L239" s="228">
        <f t="shared" ref="L239:L245" si="323">J239+K239</f>
        <v>0</v>
      </c>
      <c r="M239" s="229"/>
      <c r="N239" s="226"/>
      <c r="O239" s="228">
        <f t="shared" ref="O239:O245" si="324">M239+N239</f>
        <v>0</v>
      </c>
      <c r="P239" s="230"/>
    </row>
    <row r="240" spans="1:16" ht="14.25" hidden="1" customHeight="1" x14ac:dyDescent="0.25">
      <c r="A240" s="56">
        <v>6253</v>
      </c>
      <c r="B240" s="223" t="s">
        <v>261</v>
      </c>
      <c r="C240" s="224">
        <f t="shared" si="283"/>
        <v>0</v>
      </c>
      <c r="D240" s="225"/>
      <c r="E240" s="460"/>
      <c r="F240" s="486">
        <f t="shared" si="321"/>
        <v>0</v>
      </c>
      <c r="G240" s="225"/>
      <c r="H240" s="227"/>
      <c r="I240" s="228">
        <f t="shared" si="322"/>
        <v>0</v>
      </c>
      <c r="J240" s="227"/>
      <c r="K240" s="226"/>
      <c r="L240" s="228">
        <f t="shared" si="323"/>
        <v>0</v>
      </c>
      <c r="M240" s="229"/>
      <c r="N240" s="226"/>
      <c r="O240" s="228">
        <f t="shared" si="324"/>
        <v>0</v>
      </c>
      <c r="P240" s="230"/>
    </row>
    <row r="241" spans="1:16" ht="24" hidden="1" x14ac:dyDescent="0.25">
      <c r="A241" s="56">
        <v>6254</v>
      </c>
      <c r="B241" s="223" t="s">
        <v>262</v>
      </c>
      <c r="C241" s="224">
        <f t="shared" si="283"/>
        <v>0</v>
      </c>
      <c r="D241" s="225"/>
      <c r="E241" s="460"/>
      <c r="F241" s="486">
        <f t="shared" si="321"/>
        <v>0</v>
      </c>
      <c r="G241" s="225"/>
      <c r="H241" s="227"/>
      <c r="I241" s="228">
        <f t="shared" si="322"/>
        <v>0</v>
      </c>
      <c r="J241" s="227"/>
      <c r="K241" s="226"/>
      <c r="L241" s="228">
        <f t="shared" si="323"/>
        <v>0</v>
      </c>
      <c r="M241" s="229"/>
      <c r="N241" s="226"/>
      <c r="O241" s="228">
        <f t="shared" si="324"/>
        <v>0</v>
      </c>
      <c r="P241" s="230"/>
    </row>
    <row r="242" spans="1:16" ht="24" hidden="1" x14ac:dyDescent="0.25">
      <c r="A242" s="56">
        <v>6255</v>
      </c>
      <c r="B242" s="223" t="s">
        <v>263</v>
      </c>
      <c r="C242" s="224">
        <f t="shared" si="283"/>
        <v>0</v>
      </c>
      <c r="D242" s="225"/>
      <c r="E242" s="460"/>
      <c r="F242" s="486">
        <f t="shared" si="321"/>
        <v>0</v>
      </c>
      <c r="G242" s="225"/>
      <c r="H242" s="227"/>
      <c r="I242" s="228">
        <f t="shared" si="322"/>
        <v>0</v>
      </c>
      <c r="J242" s="227"/>
      <c r="K242" s="226"/>
      <c r="L242" s="228">
        <f t="shared" si="323"/>
        <v>0</v>
      </c>
      <c r="M242" s="229"/>
      <c r="N242" s="226"/>
      <c r="O242" s="228">
        <f t="shared" si="324"/>
        <v>0</v>
      </c>
      <c r="P242" s="230"/>
    </row>
    <row r="243" spans="1:16" ht="32.25" hidden="1" customHeight="1" x14ac:dyDescent="0.25">
      <c r="A243" s="56">
        <v>6259</v>
      </c>
      <c r="B243" s="223" t="s">
        <v>264</v>
      </c>
      <c r="C243" s="224">
        <f t="shared" si="283"/>
        <v>0</v>
      </c>
      <c r="D243" s="225"/>
      <c r="E243" s="460"/>
      <c r="F243" s="486">
        <f t="shared" si="321"/>
        <v>0</v>
      </c>
      <c r="G243" s="225"/>
      <c r="H243" s="227"/>
      <c r="I243" s="228">
        <f t="shared" si="322"/>
        <v>0</v>
      </c>
      <c r="J243" s="227"/>
      <c r="K243" s="226"/>
      <c r="L243" s="228">
        <f t="shared" si="323"/>
        <v>0</v>
      </c>
      <c r="M243" s="229"/>
      <c r="N243" s="226"/>
      <c r="O243" s="228">
        <f t="shared" si="324"/>
        <v>0</v>
      </c>
      <c r="P243" s="230"/>
    </row>
    <row r="244" spans="1:16" ht="24" hidden="1" x14ac:dyDescent="0.25">
      <c r="A244" s="368">
        <v>6260</v>
      </c>
      <c r="B244" s="223" t="s">
        <v>265</v>
      </c>
      <c r="C244" s="224">
        <f t="shared" si="283"/>
        <v>0</v>
      </c>
      <c r="D244" s="225"/>
      <c r="E244" s="460"/>
      <c r="F244" s="486">
        <f t="shared" si="321"/>
        <v>0</v>
      </c>
      <c r="G244" s="225"/>
      <c r="H244" s="227"/>
      <c r="I244" s="228">
        <f t="shared" si="322"/>
        <v>0</v>
      </c>
      <c r="J244" s="227"/>
      <c r="K244" s="226"/>
      <c r="L244" s="228">
        <f t="shared" si="323"/>
        <v>0</v>
      </c>
      <c r="M244" s="229"/>
      <c r="N244" s="226"/>
      <c r="O244" s="228">
        <f t="shared" si="324"/>
        <v>0</v>
      </c>
      <c r="P244" s="230"/>
    </row>
    <row r="245" spans="1:16" hidden="1" x14ac:dyDescent="0.25">
      <c r="A245" s="368">
        <v>6270</v>
      </c>
      <c r="B245" s="223" t="s">
        <v>266</v>
      </c>
      <c r="C245" s="224">
        <f t="shared" si="283"/>
        <v>0</v>
      </c>
      <c r="D245" s="225"/>
      <c r="E245" s="460"/>
      <c r="F245" s="486">
        <f t="shared" si="321"/>
        <v>0</v>
      </c>
      <c r="G245" s="225"/>
      <c r="H245" s="227"/>
      <c r="I245" s="228">
        <f t="shared" si="322"/>
        <v>0</v>
      </c>
      <c r="J245" s="227"/>
      <c r="K245" s="226"/>
      <c r="L245" s="228">
        <f t="shared" si="323"/>
        <v>0</v>
      </c>
      <c r="M245" s="229"/>
      <c r="N245" s="226"/>
      <c r="O245" s="228">
        <f t="shared" si="324"/>
        <v>0</v>
      </c>
      <c r="P245" s="230"/>
    </row>
    <row r="246" spans="1:16" ht="24" hidden="1" x14ac:dyDescent="0.25">
      <c r="A246" s="428">
        <v>6290</v>
      </c>
      <c r="B246" s="257" t="s">
        <v>267</v>
      </c>
      <c r="C246" s="746">
        <f t="shared" si="283"/>
        <v>0</v>
      </c>
      <c r="D246" s="717">
        <f>SUM(D247:D250)</f>
        <v>0</v>
      </c>
      <c r="E246" s="718">
        <f t="shared" ref="E246:O246" si="325">SUM(E247:E250)</f>
        <v>0</v>
      </c>
      <c r="F246" s="511">
        <f t="shared" si="325"/>
        <v>0</v>
      </c>
      <c r="G246" s="717">
        <f t="shared" si="325"/>
        <v>0</v>
      </c>
      <c r="H246" s="719">
        <f t="shared" si="325"/>
        <v>0</v>
      </c>
      <c r="I246" s="262">
        <f t="shared" si="325"/>
        <v>0</v>
      </c>
      <c r="J246" s="719">
        <f t="shared" si="325"/>
        <v>0</v>
      </c>
      <c r="K246" s="720">
        <f t="shared" si="325"/>
        <v>0</v>
      </c>
      <c r="L246" s="262">
        <f t="shared" si="325"/>
        <v>0</v>
      </c>
      <c r="M246" s="746">
        <f t="shared" si="325"/>
        <v>0</v>
      </c>
      <c r="N246" s="747">
        <f t="shared" si="325"/>
        <v>0</v>
      </c>
      <c r="O246" s="748">
        <f t="shared" si="325"/>
        <v>0</v>
      </c>
      <c r="P246" s="1246"/>
    </row>
    <row r="247" spans="1:16" hidden="1" x14ac:dyDescent="0.25">
      <c r="A247" s="56">
        <v>6291</v>
      </c>
      <c r="B247" s="223" t="s">
        <v>268</v>
      </c>
      <c r="C247" s="224">
        <f t="shared" si="283"/>
        <v>0</v>
      </c>
      <c r="D247" s="225"/>
      <c r="E247" s="460"/>
      <c r="F247" s="486">
        <f t="shared" ref="F247:F250" si="326">D247+E247</f>
        <v>0</v>
      </c>
      <c r="G247" s="225"/>
      <c r="H247" s="227"/>
      <c r="I247" s="228">
        <f t="shared" ref="I247:I250" si="327">G247+H247</f>
        <v>0</v>
      </c>
      <c r="J247" s="227"/>
      <c r="K247" s="226"/>
      <c r="L247" s="228">
        <f t="shared" ref="L247:L250" si="328">J247+K247</f>
        <v>0</v>
      </c>
      <c r="M247" s="229"/>
      <c r="N247" s="226"/>
      <c r="O247" s="228">
        <f t="shared" ref="O247:O250" si="329">M247+N247</f>
        <v>0</v>
      </c>
      <c r="P247" s="230"/>
    </row>
    <row r="248" spans="1:16" hidden="1" x14ac:dyDescent="0.25">
      <c r="A248" s="56">
        <v>6292</v>
      </c>
      <c r="B248" s="223" t="s">
        <v>269</v>
      </c>
      <c r="C248" s="224">
        <f t="shared" si="283"/>
        <v>0</v>
      </c>
      <c r="D248" s="225"/>
      <c r="E248" s="460"/>
      <c r="F248" s="486">
        <f t="shared" si="326"/>
        <v>0</v>
      </c>
      <c r="G248" s="225"/>
      <c r="H248" s="227"/>
      <c r="I248" s="228">
        <f t="shared" si="327"/>
        <v>0</v>
      </c>
      <c r="J248" s="227"/>
      <c r="K248" s="226"/>
      <c r="L248" s="228">
        <f t="shared" si="328"/>
        <v>0</v>
      </c>
      <c r="M248" s="229"/>
      <c r="N248" s="226"/>
      <c r="O248" s="228">
        <f t="shared" si="329"/>
        <v>0</v>
      </c>
      <c r="P248" s="230"/>
    </row>
    <row r="249" spans="1:16" ht="72" hidden="1" x14ac:dyDescent="0.25">
      <c r="A249" s="56">
        <v>6296</v>
      </c>
      <c r="B249" s="223" t="s">
        <v>270</v>
      </c>
      <c r="C249" s="224">
        <f t="shared" si="283"/>
        <v>0</v>
      </c>
      <c r="D249" s="225"/>
      <c r="E249" s="460"/>
      <c r="F249" s="486">
        <f t="shared" si="326"/>
        <v>0</v>
      </c>
      <c r="G249" s="225"/>
      <c r="H249" s="227"/>
      <c r="I249" s="228">
        <f t="shared" si="327"/>
        <v>0</v>
      </c>
      <c r="J249" s="227"/>
      <c r="K249" s="226"/>
      <c r="L249" s="228">
        <f t="shared" si="328"/>
        <v>0</v>
      </c>
      <c r="M249" s="229"/>
      <c r="N249" s="226"/>
      <c r="O249" s="228">
        <f t="shared" si="329"/>
        <v>0</v>
      </c>
      <c r="P249" s="230"/>
    </row>
    <row r="250" spans="1:16" ht="39.75" hidden="1" customHeight="1" x14ac:dyDescent="0.25">
      <c r="A250" s="56">
        <v>6299</v>
      </c>
      <c r="B250" s="223" t="s">
        <v>271</v>
      </c>
      <c r="C250" s="224">
        <f t="shared" si="283"/>
        <v>0</v>
      </c>
      <c r="D250" s="225"/>
      <c r="E250" s="460"/>
      <c r="F250" s="486">
        <f t="shared" si="326"/>
        <v>0</v>
      </c>
      <c r="G250" s="225"/>
      <c r="H250" s="227"/>
      <c r="I250" s="228">
        <f t="shared" si="327"/>
        <v>0</v>
      </c>
      <c r="J250" s="227"/>
      <c r="K250" s="226"/>
      <c r="L250" s="228">
        <f t="shared" si="328"/>
        <v>0</v>
      </c>
      <c r="M250" s="229"/>
      <c r="N250" s="226"/>
      <c r="O250" s="228">
        <f t="shared" si="329"/>
        <v>0</v>
      </c>
      <c r="P250" s="230"/>
    </row>
    <row r="251" spans="1:16" hidden="1" x14ac:dyDescent="0.25">
      <c r="A251" s="380">
        <v>6300</v>
      </c>
      <c r="B251" s="580" t="s">
        <v>272</v>
      </c>
      <c r="C251" s="381">
        <f t="shared" si="283"/>
        <v>0</v>
      </c>
      <c r="D251" s="581">
        <f>SUM(D252,D257,D258)</f>
        <v>0</v>
      </c>
      <c r="E251" s="582">
        <f t="shared" ref="E251:O251" si="330">SUM(E252,E257,E258)</f>
        <v>0</v>
      </c>
      <c r="F251" s="488">
        <f t="shared" si="330"/>
        <v>0</v>
      </c>
      <c r="G251" s="581">
        <f t="shared" si="330"/>
        <v>0</v>
      </c>
      <c r="H251" s="584">
        <f t="shared" si="330"/>
        <v>0</v>
      </c>
      <c r="I251" s="586">
        <f t="shared" si="330"/>
        <v>0</v>
      </c>
      <c r="J251" s="584">
        <f t="shared" si="330"/>
        <v>0</v>
      </c>
      <c r="K251" s="585">
        <f t="shared" si="330"/>
        <v>0</v>
      </c>
      <c r="L251" s="586">
        <f t="shared" si="330"/>
        <v>0</v>
      </c>
      <c r="M251" s="358">
        <f t="shared" si="330"/>
        <v>0</v>
      </c>
      <c r="N251" s="593">
        <f t="shared" si="330"/>
        <v>0</v>
      </c>
      <c r="O251" s="594">
        <f t="shared" si="330"/>
        <v>0</v>
      </c>
      <c r="P251" s="1241"/>
    </row>
    <row r="252" spans="1:16" ht="24" hidden="1" x14ac:dyDescent="0.25">
      <c r="A252" s="428">
        <v>6320</v>
      </c>
      <c r="B252" s="257" t="s">
        <v>273</v>
      </c>
      <c r="C252" s="746">
        <f t="shared" si="283"/>
        <v>0</v>
      </c>
      <c r="D252" s="717">
        <f>SUM(D253:D256)</f>
        <v>0</v>
      </c>
      <c r="E252" s="718">
        <f t="shared" ref="E252:O252" si="331">SUM(E253:E256)</f>
        <v>0</v>
      </c>
      <c r="F252" s="511">
        <f t="shared" si="331"/>
        <v>0</v>
      </c>
      <c r="G252" s="717">
        <f t="shared" si="331"/>
        <v>0</v>
      </c>
      <c r="H252" s="719">
        <f t="shared" si="331"/>
        <v>0</v>
      </c>
      <c r="I252" s="262">
        <f t="shared" si="331"/>
        <v>0</v>
      </c>
      <c r="J252" s="719">
        <f t="shared" si="331"/>
        <v>0</v>
      </c>
      <c r="K252" s="720">
        <f t="shared" si="331"/>
        <v>0</v>
      </c>
      <c r="L252" s="262">
        <f t="shared" si="331"/>
        <v>0</v>
      </c>
      <c r="M252" s="258">
        <f t="shared" si="331"/>
        <v>0</v>
      </c>
      <c r="N252" s="720">
        <f t="shared" si="331"/>
        <v>0</v>
      </c>
      <c r="O252" s="262">
        <f t="shared" si="331"/>
        <v>0</v>
      </c>
      <c r="P252" s="264"/>
    </row>
    <row r="253" spans="1:16" hidden="1" x14ac:dyDescent="0.25">
      <c r="A253" s="56">
        <v>6322</v>
      </c>
      <c r="B253" s="223" t="s">
        <v>274</v>
      </c>
      <c r="C253" s="224">
        <f t="shared" si="283"/>
        <v>0</v>
      </c>
      <c r="D253" s="225"/>
      <c r="E253" s="460"/>
      <c r="F253" s="486">
        <f t="shared" ref="F253:F258" si="332">D253+E253</f>
        <v>0</v>
      </c>
      <c r="G253" s="225"/>
      <c r="H253" s="227"/>
      <c r="I253" s="228">
        <f t="shared" ref="I253:I258" si="333">G253+H253</f>
        <v>0</v>
      </c>
      <c r="J253" s="227"/>
      <c r="K253" s="226"/>
      <c r="L253" s="228">
        <f t="shared" ref="L253:L258" si="334">J253+K253</f>
        <v>0</v>
      </c>
      <c r="M253" s="229"/>
      <c r="N253" s="226"/>
      <c r="O253" s="228">
        <f t="shared" ref="O253:O258" si="335">M253+N253</f>
        <v>0</v>
      </c>
      <c r="P253" s="230"/>
    </row>
    <row r="254" spans="1:16" ht="24" hidden="1" x14ac:dyDescent="0.25">
      <c r="A254" s="56">
        <v>6323</v>
      </c>
      <c r="B254" s="223" t="s">
        <v>275</v>
      </c>
      <c r="C254" s="224">
        <f t="shared" si="283"/>
        <v>0</v>
      </c>
      <c r="D254" s="225"/>
      <c r="E254" s="460"/>
      <c r="F254" s="486">
        <f t="shared" si="332"/>
        <v>0</v>
      </c>
      <c r="G254" s="225"/>
      <c r="H254" s="227"/>
      <c r="I254" s="228">
        <f t="shared" si="333"/>
        <v>0</v>
      </c>
      <c r="J254" s="227"/>
      <c r="K254" s="226"/>
      <c r="L254" s="228">
        <f t="shared" si="334"/>
        <v>0</v>
      </c>
      <c r="M254" s="229"/>
      <c r="N254" s="226"/>
      <c r="O254" s="228">
        <f t="shared" si="335"/>
        <v>0</v>
      </c>
      <c r="P254" s="230"/>
    </row>
    <row r="255" spans="1:16" ht="24" hidden="1" x14ac:dyDescent="0.25">
      <c r="A255" s="56">
        <v>6324</v>
      </c>
      <c r="B255" s="223" t="s">
        <v>276</v>
      </c>
      <c r="C255" s="224">
        <f t="shared" si="283"/>
        <v>0</v>
      </c>
      <c r="D255" s="225"/>
      <c r="E255" s="460"/>
      <c r="F255" s="486">
        <f t="shared" si="332"/>
        <v>0</v>
      </c>
      <c r="G255" s="225"/>
      <c r="H255" s="227"/>
      <c r="I255" s="228">
        <f t="shared" si="333"/>
        <v>0</v>
      </c>
      <c r="J255" s="227"/>
      <c r="K255" s="226"/>
      <c r="L255" s="228">
        <f t="shared" si="334"/>
        <v>0</v>
      </c>
      <c r="M255" s="229"/>
      <c r="N255" s="226"/>
      <c r="O255" s="228">
        <f t="shared" si="335"/>
        <v>0</v>
      </c>
      <c r="P255" s="230"/>
    </row>
    <row r="256" spans="1:16" hidden="1" x14ac:dyDescent="0.25">
      <c r="A256" s="256">
        <v>6329</v>
      </c>
      <c r="B256" s="257" t="s">
        <v>277</v>
      </c>
      <c r="C256" s="258">
        <f t="shared" si="283"/>
        <v>0</v>
      </c>
      <c r="D256" s="259"/>
      <c r="E256" s="462"/>
      <c r="F256" s="511">
        <f t="shared" si="332"/>
        <v>0</v>
      </c>
      <c r="G256" s="259"/>
      <c r="H256" s="261"/>
      <c r="I256" s="262">
        <f t="shared" si="333"/>
        <v>0</v>
      </c>
      <c r="J256" s="261"/>
      <c r="K256" s="260"/>
      <c r="L256" s="262">
        <f t="shared" si="334"/>
        <v>0</v>
      </c>
      <c r="M256" s="263"/>
      <c r="N256" s="260"/>
      <c r="O256" s="262">
        <f t="shared" si="335"/>
        <v>0</v>
      </c>
      <c r="P256" s="264"/>
    </row>
    <row r="257" spans="1:16" ht="24" hidden="1" x14ac:dyDescent="0.25">
      <c r="A257" s="770">
        <v>6330</v>
      </c>
      <c r="B257" s="771" t="s">
        <v>278</v>
      </c>
      <c r="C257" s="746">
        <f t="shared" si="283"/>
        <v>0</v>
      </c>
      <c r="D257" s="751"/>
      <c r="E257" s="752"/>
      <c r="F257" s="753">
        <f t="shared" si="332"/>
        <v>0</v>
      </c>
      <c r="G257" s="751"/>
      <c r="H257" s="754"/>
      <c r="I257" s="748">
        <f t="shared" si="333"/>
        <v>0</v>
      </c>
      <c r="J257" s="754"/>
      <c r="K257" s="755"/>
      <c r="L257" s="748">
        <f t="shared" si="334"/>
        <v>0</v>
      </c>
      <c r="M257" s="756"/>
      <c r="N257" s="755"/>
      <c r="O257" s="748">
        <f t="shared" si="335"/>
        <v>0</v>
      </c>
      <c r="P257" s="1246"/>
    </row>
    <row r="258" spans="1:16" hidden="1" x14ac:dyDescent="0.25">
      <c r="A258" s="368">
        <v>6360</v>
      </c>
      <c r="B258" s="223" t="s">
        <v>279</v>
      </c>
      <c r="C258" s="224">
        <f t="shared" si="283"/>
        <v>0</v>
      </c>
      <c r="D258" s="225"/>
      <c r="E258" s="460"/>
      <c r="F258" s="486">
        <f t="shared" si="332"/>
        <v>0</v>
      </c>
      <c r="G258" s="225"/>
      <c r="H258" s="227"/>
      <c r="I258" s="228">
        <f t="shared" si="333"/>
        <v>0</v>
      </c>
      <c r="J258" s="227"/>
      <c r="K258" s="226"/>
      <c r="L258" s="228">
        <f t="shared" si="334"/>
        <v>0</v>
      </c>
      <c r="M258" s="229"/>
      <c r="N258" s="226"/>
      <c r="O258" s="228">
        <f t="shared" si="335"/>
        <v>0</v>
      </c>
      <c r="P258" s="230"/>
    </row>
    <row r="259" spans="1:16" ht="36" hidden="1" x14ac:dyDescent="0.25">
      <c r="A259" s="380">
        <v>6400</v>
      </c>
      <c r="B259" s="580" t="s">
        <v>280</v>
      </c>
      <c r="C259" s="381">
        <f t="shared" si="283"/>
        <v>0</v>
      </c>
      <c r="D259" s="581">
        <f>SUM(D260,D264)</f>
        <v>0</v>
      </c>
      <c r="E259" s="582">
        <f t="shared" ref="E259:O259" si="336">SUM(E260,E264)</f>
        <v>0</v>
      </c>
      <c r="F259" s="488">
        <f t="shared" si="336"/>
        <v>0</v>
      </c>
      <c r="G259" s="581">
        <f t="shared" si="336"/>
        <v>0</v>
      </c>
      <c r="H259" s="584">
        <f t="shared" si="336"/>
        <v>0</v>
      </c>
      <c r="I259" s="586">
        <f t="shared" si="336"/>
        <v>0</v>
      </c>
      <c r="J259" s="584">
        <f t="shared" si="336"/>
        <v>0</v>
      </c>
      <c r="K259" s="585">
        <f t="shared" si="336"/>
        <v>0</v>
      </c>
      <c r="L259" s="586">
        <f t="shared" si="336"/>
        <v>0</v>
      </c>
      <c r="M259" s="358">
        <f t="shared" si="336"/>
        <v>0</v>
      </c>
      <c r="N259" s="593">
        <f t="shared" si="336"/>
        <v>0</v>
      </c>
      <c r="O259" s="594">
        <f t="shared" si="336"/>
        <v>0</v>
      </c>
      <c r="P259" s="1241"/>
    </row>
    <row r="260" spans="1:16" ht="24" hidden="1" x14ac:dyDescent="0.25">
      <c r="A260" s="428">
        <v>6410</v>
      </c>
      <c r="B260" s="257" t="s">
        <v>281</v>
      </c>
      <c r="C260" s="258">
        <f t="shared" si="283"/>
        <v>0</v>
      </c>
      <c r="D260" s="717">
        <f>SUM(D261:D263)</f>
        <v>0</v>
      </c>
      <c r="E260" s="718">
        <f t="shared" ref="E260:O260" si="337">SUM(E261:E263)</f>
        <v>0</v>
      </c>
      <c r="F260" s="511">
        <f t="shared" si="337"/>
        <v>0</v>
      </c>
      <c r="G260" s="717">
        <f t="shared" si="337"/>
        <v>0</v>
      </c>
      <c r="H260" s="719">
        <f t="shared" si="337"/>
        <v>0</v>
      </c>
      <c r="I260" s="262">
        <f t="shared" si="337"/>
        <v>0</v>
      </c>
      <c r="J260" s="719">
        <f t="shared" si="337"/>
        <v>0</v>
      </c>
      <c r="K260" s="720">
        <f t="shared" si="337"/>
        <v>0</v>
      </c>
      <c r="L260" s="262">
        <f t="shared" si="337"/>
        <v>0</v>
      </c>
      <c r="M260" s="734">
        <f t="shared" si="337"/>
        <v>0</v>
      </c>
      <c r="N260" s="735">
        <f t="shared" si="337"/>
        <v>0</v>
      </c>
      <c r="O260" s="736">
        <f t="shared" si="337"/>
        <v>0</v>
      </c>
      <c r="P260" s="1244"/>
    </row>
    <row r="261" spans="1:16" hidden="1" x14ac:dyDescent="0.25">
      <c r="A261" s="56">
        <v>6411</v>
      </c>
      <c r="B261" s="724" t="s">
        <v>282</v>
      </c>
      <c r="C261" s="224">
        <f t="shared" si="283"/>
        <v>0</v>
      </c>
      <c r="D261" s="225"/>
      <c r="E261" s="460"/>
      <c r="F261" s="486">
        <f t="shared" ref="F261:F263" si="338">D261+E261</f>
        <v>0</v>
      </c>
      <c r="G261" s="225"/>
      <c r="H261" s="227"/>
      <c r="I261" s="228">
        <f t="shared" ref="I261:I263" si="339">G261+H261</f>
        <v>0</v>
      </c>
      <c r="J261" s="227"/>
      <c r="K261" s="226"/>
      <c r="L261" s="228">
        <f t="shared" ref="L261:L263" si="340">J261+K261</f>
        <v>0</v>
      </c>
      <c r="M261" s="229"/>
      <c r="N261" s="226"/>
      <c r="O261" s="228">
        <f t="shared" ref="O261:O263" si="341">M261+N261</f>
        <v>0</v>
      </c>
      <c r="P261" s="230"/>
    </row>
    <row r="262" spans="1:16" ht="36" hidden="1" x14ac:dyDescent="0.25">
      <c r="A262" s="56">
        <v>6412</v>
      </c>
      <c r="B262" s="223" t="s">
        <v>283</v>
      </c>
      <c r="C262" s="224">
        <f t="shared" si="283"/>
        <v>0</v>
      </c>
      <c r="D262" s="225"/>
      <c r="E262" s="460"/>
      <c r="F262" s="486">
        <f t="shared" si="338"/>
        <v>0</v>
      </c>
      <c r="G262" s="225"/>
      <c r="H262" s="227"/>
      <c r="I262" s="228">
        <f t="shared" si="339"/>
        <v>0</v>
      </c>
      <c r="J262" s="227"/>
      <c r="K262" s="226"/>
      <c r="L262" s="228">
        <f t="shared" si="340"/>
        <v>0</v>
      </c>
      <c r="M262" s="229"/>
      <c r="N262" s="226"/>
      <c r="O262" s="228">
        <f t="shared" si="341"/>
        <v>0</v>
      </c>
      <c r="P262" s="230"/>
    </row>
    <row r="263" spans="1:16" ht="36" hidden="1" x14ac:dyDescent="0.25">
      <c r="A263" s="56">
        <v>6419</v>
      </c>
      <c r="B263" s="223" t="s">
        <v>284</v>
      </c>
      <c r="C263" s="224">
        <f t="shared" si="283"/>
        <v>0</v>
      </c>
      <c r="D263" s="225"/>
      <c r="E263" s="460"/>
      <c r="F263" s="486">
        <f t="shared" si="338"/>
        <v>0</v>
      </c>
      <c r="G263" s="225"/>
      <c r="H263" s="227"/>
      <c r="I263" s="228">
        <f t="shared" si="339"/>
        <v>0</v>
      </c>
      <c r="J263" s="227"/>
      <c r="K263" s="226"/>
      <c r="L263" s="228">
        <f t="shared" si="340"/>
        <v>0</v>
      </c>
      <c r="M263" s="229"/>
      <c r="N263" s="226"/>
      <c r="O263" s="228">
        <f t="shared" si="341"/>
        <v>0</v>
      </c>
      <c r="P263" s="230"/>
    </row>
    <row r="264" spans="1:16" ht="36" hidden="1" x14ac:dyDescent="0.25">
      <c r="A264" s="368">
        <v>6420</v>
      </c>
      <c r="B264" s="223" t="s">
        <v>285</v>
      </c>
      <c r="C264" s="224">
        <f t="shared" si="283"/>
        <v>0</v>
      </c>
      <c r="D264" s="572">
        <f>SUM(D265:D268)</f>
        <v>0</v>
      </c>
      <c r="E264" s="573">
        <f t="shared" ref="E264:F264" si="342">SUM(E265:E268)</f>
        <v>0</v>
      </c>
      <c r="F264" s="486">
        <f t="shared" si="342"/>
        <v>0</v>
      </c>
      <c r="G264" s="572">
        <f>SUM(G265:G268)</f>
        <v>0</v>
      </c>
      <c r="H264" s="575">
        <f t="shared" ref="H264:I264" si="343">SUM(H265:H268)</f>
        <v>0</v>
      </c>
      <c r="I264" s="228">
        <f t="shared" si="343"/>
        <v>0</v>
      </c>
      <c r="J264" s="575">
        <f>SUM(J265:J268)</f>
        <v>0</v>
      </c>
      <c r="K264" s="576">
        <f t="shared" ref="K264:L264" si="344">SUM(K265:K268)</f>
        <v>0</v>
      </c>
      <c r="L264" s="228">
        <f t="shared" si="344"/>
        <v>0</v>
      </c>
      <c r="M264" s="224">
        <f>SUM(M265:M268)</f>
        <v>0</v>
      </c>
      <c r="N264" s="576">
        <f t="shared" ref="N264:O264" si="345">SUM(N265:N268)</f>
        <v>0</v>
      </c>
      <c r="O264" s="228">
        <f t="shared" si="345"/>
        <v>0</v>
      </c>
      <c r="P264" s="230"/>
    </row>
    <row r="265" spans="1:16" hidden="1" x14ac:dyDescent="0.25">
      <c r="A265" s="56">
        <v>6421</v>
      </c>
      <c r="B265" s="223" t="s">
        <v>286</v>
      </c>
      <c r="C265" s="224">
        <f t="shared" si="283"/>
        <v>0</v>
      </c>
      <c r="D265" s="225"/>
      <c r="E265" s="460"/>
      <c r="F265" s="486">
        <f t="shared" ref="F265:F268" si="346">D265+E265</f>
        <v>0</v>
      </c>
      <c r="G265" s="225"/>
      <c r="H265" s="227"/>
      <c r="I265" s="228">
        <f t="shared" ref="I265:I268" si="347">G265+H265</f>
        <v>0</v>
      </c>
      <c r="J265" s="227"/>
      <c r="K265" s="226"/>
      <c r="L265" s="228">
        <f t="shared" ref="L265:L268" si="348">J265+K265</f>
        <v>0</v>
      </c>
      <c r="M265" s="229"/>
      <c r="N265" s="226"/>
      <c r="O265" s="228">
        <f t="shared" ref="O265:O268" si="349">M265+N265</f>
        <v>0</v>
      </c>
      <c r="P265" s="230"/>
    </row>
    <row r="266" spans="1:16" hidden="1" x14ac:dyDescent="0.25">
      <c r="A266" s="56">
        <v>6422</v>
      </c>
      <c r="B266" s="223" t="s">
        <v>287</v>
      </c>
      <c r="C266" s="224">
        <f t="shared" si="283"/>
        <v>0</v>
      </c>
      <c r="D266" s="225"/>
      <c r="E266" s="460"/>
      <c r="F266" s="486">
        <f t="shared" si="346"/>
        <v>0</v>
      </c>
      <c r="G266" s="225"/>
      <c r="H266" s="227"/>
      <c r="I266" s="228">
        <f t="shared" si="347"/>
        <v>0</v>
      </c>
      <c r="J266" s="227"/>
      <c r="K266" s="226"/>
      <c r="L266" s="228">
        <f t="shared" si="348"/>
        <v>0</v>
      </c>
      <c r="M266" s="229"/>
      <c r="N266" s="226"/>
      <c r="O266" s="228">
        <f t="shared" si="349"/>
        <v>0</v>
      </c>
      <c r="P266" s="230"/>
    </row>
    <row r="267" spans="1:16" ht="13.5" hidden="1" customHeight="1" x14ac:dyDescent="0.25">
      <c r="A267" s="56">
        <v>6423</v>
      </c>
      <c r="B267" s="223" t="s">
        <v>288</v>
      </c>
      <c r="C267" s="224">
        <f t="shared" si="283"/>
        <v>0</v>
      </c>
      <c r="D267" s="225"/>
      <c r="E267" s="460"/>
      <c r="F267" s="486">
        <f t="shared" si="346"/>
        <v>0</v>
      </c>
      <c r="G267" s="225"/>
      <c r="H267" s="227"/>
      <c r="I267" s="228">
        <f t="shared" si="347"/>
        <v>0</v>
      </c>
      <c r="J267" s="227"/>
      <c r="K267" s="226"/>
      <c r="L267" s="228">
        <f t="shared" si="348"/>
        <v>0</v>
      </c>
      <c r="M267" s="229"/>
      <c r="N267" s="226"/>
      <c r="O267" s="228">
        <f t="shared" si="349"/>
        <v>0</v>
      </c>
      <c r="P267" s="230"/>
    </row>
    <row r="268" spans="1:16" ht="36" hidden="1" x14ac:dyDescent="0.25">
      <c r="A268" s="56">
        <v>6424</v>
      </c>
      <c r="B268" s="223" t="s">
        <v>289</v>
      </c>
      <c r="C268" s="224">
        <f t="shared" si="283"/>
        <v>0</v>
      </c>
      <c r="D268" s="225"/>
      <c r="E268" s="460"/>
      <c r="F268" s="486">
        <f t="shared" si="346"/>
        <v>0</v>
      </c>
      <c r="G268" s="225"/>
      <c r="H268" s="227"/>
      <c r="I268" s="228">
        <f t="shared" si="347"/>
        <v>0</v>
      </c>
      <c r="J268" s="227"/>
      <c r="K268" s="226"/>
      <c r="L268" s="228">
        <f t="shared" si="348"/>
        <v>0</v>
      </c>
      <c r="M268" s="229"/>
      <c r="N268" s="226"/>
      <c r="O268" s="228">
        <f t="shared" si="349"/>
        <v>0</v>
      </c>
      <c r="P268" s="230"/>
    </row>
    <row r="269" spans="1:16" ht="36" hidden="1" x14ac:dyDescent="0.25">
      <c r="A269" s="380">
        <v>7000</v>
      </c>
      <c r="B269" s="380" t="s">
        <v>290</v>
      </c>
      <c r="C269" s="772">
        <f t="shared" si="283"/>
        <v>0</v>
      </c>
      <c r="D269" s="773">
        <f>SUM(D270,D281)</f>
        <v>0</v>
      </c>
      <c r="E269" s="774">
        <f t="shared" ref="E269:F269" si="350">SUM(E270,E281)</f>
        <v>0</v>
      </c>
      <c r="F269" s="775">
        <f t="shared" si="350"/>
        <v>0</v>
      </c>
      <c r="G269" s="773">
        <f>SUM(G270,G281)</f>
        <v>0</v>
      </c>
      <c r="H269" s="776">
        <f t="shared" ref="H269:I269" si="351">SUM(H270,H281)</f>
        <v>0</v>
      </c>
      <c r="I269" s="777">
        <f t="shared" si="351"/>
        <v>0</v>
      </c>
      <c r="J269" s="776">
        <f>SUM(J270,J281)</f>
        <v>0</v>
      </c>
      <c r="K269" s="778">
        <f t="shared" ref="K269:L269" si="352">SUM(K270,K281)</f>
        <v>0</v>
      </c>
      <c r="L269" s="777">
        <f t="shared" si="352"/>
        <v>0</v>
      </c>
      <c r="M269" s="765">
        <f>SUM(M270,M281)</f>
        <v>0</v>
      </c>
      <c r="N269" s="766">
        <f t="shared" ref="N269:O269" si="353">SUM(N270,N281)</f>
        <v>0</v>
      </c>
      <c r="O269" s="767">
        <f t="shared" si="353"/>
        <v>0</v>
      </c>
      <c r="P269" s="1247"/>
    </row>
    <row r="270" spans="1:16" ht="24" hidden="1" x14ac:dyDescent="0.25">
      <c r="A270" s="380">
        <v>7200</v>
      </c>
      <c r="B270" s="580" t="s">
        <v>291</v>
      </c>
      <c r="C270" s="381">
        <f t="shared" si="283"/>
        <v>0</v>
      </c>
      <c r="D270" s="581">
        <f>SUM(D271,D272,D275,D276,D280)</f>
        <v>0</v>
      </c>
      <c r="E270" s="582">
        <f t="shared" ref="E270:F270" si="354">SUM(E271,E272,E275,E276,E280)</f>
        <v>0</v>
      </c>
      <c r="F270" s="488">
        <f t="shared" si="354"/>
        <v>0</v>
      </c>
      <c r="G270" s="581">
        <f>SUM(G271,G272,G275,G276,G280)</f>
        <v>0</v>
      </c>
      <c r="H270" s="584">
        <f t="shared" ref="H270:I270" si="355">SUM(H271,H272,H275,H276,H280)</f>
        <v>0</v>
      </c>
      <c r="I270" s="586">
        <f t="shared" si="355"/>
        <v>0</v>
      </c>
      <c r="J270" s="584">
        <f>SUM(J271,J272,J275,J276,J280)</f>
        <v>0</v>
      </c>
      <c r="K270" s="585">
        <f t="shared" ref="K270:L270" si="356">SUM(K271,K272,K275,K276,K280)</f>
        <v>0</v>
      </c>
      <c r="L270" s="586">
        <f t="shared" si="356"/>
        <v>0</v>
      </c>
      <c r="M270" s="707">
        <f>SUM(M271,M272,M275,M276,M280)</f>
        <v>0</v>
      </c>
      <c r="N270" s="708">
        <f t="shared" ref="N270:O270" si="357">SUM(N271,N272,N275,N276,N280)</f>
        <v>0</v>
      </c>
      <c r="O270" s="709">
        <f t="shared" si="357"/>
        <v>0</v>
      </c>
      <c r="P270" s="1238"/>
    </row>
    <row r="271" spans="1:16" ht="24" hidden="1" x14ac:dyDescent="0.25">
      <c r="A271" s="428">
        <v>7210</v>
      </c>
      <c r="B271" s="257" t="s">
        <v>292</v>
      </c>
      <c r="C271" s="258">
        <f t="shared" si="283"/>
        <v>0</v>
      </c>
      <c r="D271" s="259"/>
      <c r="E271" s="462"/>
      <c r="F271" s="511">
        <f>D271+E271</f>
        <v>0</v>
      </c>
      <c r="G271" s="259"/>
      <c r="H271" s="261"/>
      <c r="I271" s="262">
        <f>G271+H271</f>
        <v>0</v>
      </c>
      <c r="J271" s="261"/>
      <c r="K271" s="260"/>
      <c r="L271" s="262">
        <f>J271+K271</f>
        <v>0</v>
      </c>
      <c r="M271" s="263"/>
      <c r="N271" s="260"/>
      <c r="O271" s="262">
        <f>M271+N271</f>
        <v>0</v>
      </c>
      <c r="P271" s="264"/>
    </row>
    <row r="272" spans="1:16" s="1248" customFormat="1" ht="36" hidden="1" x14ac:dyDescent="0.25">
      <c r="A272" s="368">
        <v>7220</v>
      </c>
      <c r="B272" s="223" t="s">
        <v>293</v>
      </c>
      <c r="C272" s="224">
        <f t="shared" si="283"/>
        <v>0</v>
      </c>
      <c r="D272" s="572">
        <f>SUM(D273:D274)</f>
        <v>0</v>
      </c>
      <c r="E272" s="573">
        <f t="shared" ref="E272:F272" si="358">SUM(E273:E274)</f>
        <v>0</v>
      </c>
      <c r="F272" s="486">
        <f t="shared" si="358"/>
        <v>0</v>
      </c>
      <c r="G272" s="572">
        <f>SUM(G273:G274)</f>
        <v>0</v>
      </c>
      <c r="H272" s="575">
        <f t="shared" ref="H272:I272" si="359">SUM(H273:H274)</f>
        <v>0</v>
      </c>
      <c r="I272" s="228">
        <f t="shared" si="359"/>
        <v>0</v>
      </c>
      <c r="J272" s="575">
        <f>SUM(J273:J274)</f>
        <v>0</v>
      </c>
      <c r="K272" s="576">
        <f t="shared" ref="K272:L272" si="360">SUM(K273:K274)</f>
        <v>0</v>
      </c>
      <c r="L272" s="228">
        <f t="shared" si="360"/>
        <v>0</v>
      </c>
      <c r="M272" s="224">
        <f>SUM(M273:M274)</f>
        <v>0</v>
      </c>
      <c r="N272" s="576">
        <f t="shared" ref="N272:O272" si="361">SUM(N273:N274)</f>
        <v>0</v>
      </c>
      <c r="O272" s="228">
        <f t="shared" si="361"/>
        <v>0</v>
      </c>
      <c r="P272" s="230"/>
    </row>
    <row r="273" spans="1:16" s="1248" customFormat="1" ht="36" hidden="1" x14ac:dyDescent="0.25">
      <c r="A273" s="56">
        <v>7221</v>
      </c>
      <c r="B273" s="223" t="s">
        <v>294</v>
      </c>
      <c r="C273" s="224">
        <f t="shared" si="283"/>
        <v>0</v>
      </c>
      <c r="D273" s="225"/>
      <c r="E273" s="460"/>
      <c r="F273" s="486">
        <f t="shared" ref="F273:F275" si="362">D273+E273</f>
        <v>0</v>
      </c>
      <c r="G273" s="225"/>
      <c r="H273" s="227"/>
      <c r="I273" s="228">
        <f t="shared" ref="I273:I275" si="363">G273+H273</f>
        <v>0</v>
      </c>
      <c r="J273" s="227"/>
      <c r="K273" s="226"/>
      <c r="L273" s="228">
        <f t="shared" ref="L273:L275" si="364">J273+K273</f>
        <v>0</v>
      </c>
      <c r="M273" s="229"/>
      <c r="N273" s="226"/>
      <c r="O273" s="228">
        <f t="shared" ref="O273:O275" si="365">M273+N273</f>
        <v>0</v>
      </c>
      <c r="P273" s="230"/>
    </row>
    <row r="274" spans="1:16" s="1248" customFormat="1" ht="36" hidden="1" x14ac:dyDescent="0.25">
      <c r="A274" s="56">
        <v>7222</v>
      </c>
      <c r="B274" s="223" t="s">
        <v>295</v>
      </c>
      <c r="C274" s="224">
        <f t="shared" si="283"/>
        <v>0</v>
      </c>
      <c r="D274" s="225"/>
      <c r="E274" s="460"/>
      <c r="F274" s="486">
        <f t="shared" si="362"/>
        <v>0</v>
      </c>
      <c r="G274" s="225"/>
      <c r="H274" s="227"/>
      <c r="I274" s="228">
        <f t="shared" si="363"/>
        <v>0</v>
      </c>
      <c r="J274" s="227"/>
      <c r="K274" s="226"/>
      <c r="L274" s="228">
        <f t="shared" si="364"/>
        <v>0</v>
      </c>
      <c r="M274" s="229"/>
      <c r="N274" s="226"/>
      <c r="O274" s="228">
        <f t="shared" si="365"/>
        <v>0</v>
      </c>
      <c r="P274" s="230"/>
    </row>
    <row r="275" spans="1:16" ht="24" hidden="1" x14ac:dyDescent="0.25">
      <c r="A275" s="368">
        <v>7230</v>
      </c>
      <c r="B275" s="223" t="s">
        <v>296</v>
      </c>
      <c r="C275" s="224">
        <f t="shared" si="283"/>
        <v>0</v>
      </c>
      <c r="D275" s="225"/>
      <c r="E275" s="460"/>
      <c r="F275" s="486">
        <f t="shared" si="362"/>
        <v>0</v>
      </c>
      <c r="G275" s="225"/>
      <c r="H275" s="227"/>
      <c r="I275" s="228">
        <f t="shared" si="363"/>
        <v>0</v>
      </c>
      <c r="J275" s="227"/>
      <c r="K275" s="226"/>
      <c r="L275" s="228">
        <f t="shared" si="364"/>
        <v>0</v>
      </c>
      <c r="M275" s="229"/>
      <c r="N275" s="226"/>
      <c r="O275" s="228">
        <f t="shared" si="365"/>
        <v>0</v>
      </c>
      <c r="P275" s="230"/>
    </row>
    <row r="276" spans="1:16" ht="24" hidden="1" x14ac:dyDescent="0.25">
      <c r="A276" s="368">
        <v>7240</v>
      </c>
      <c r="B276" s="223" t="s">
        <v>297</v>
      </c>
      <c r="C276" s="224">
        <f t="shared" si="283"/>
        <v>0</v>
      </c>
      <c r="D276" s="572">
        <f t="shared" ref="D276:O276" si="366">SUM(D277:D279)</f>
        <v>0</v>
      </c>
      <c r="E276" s="573">
        <f t="shared" si="366"/>
        <v>0</v>
      </c>
      <c r="F276" s="486">
        <f t="shared" si="366"/>
        <v>0</v>
      </c>
      <c r="G276" s="572">
        <f t="shared" si="366"/>
        <v>0</v>
      </c>
      <c r="H276" s="575">
        <f t="shared" si="366"/>
        <v>0</v>
      </c>
      <c r="I276" s="228">
        <f t="shared" si="366"/>
        <v>0</v>
      </c>
      <c r="J276" s="575">
        <f>SUM(J277:J279)</f>
        <v>0</v>
      </c>
      <c r="K276" s="576">
        <f t="shared" ref="K276:L276" si="367">SUM(K277:K279)</f>
        <v>0</v>
      </c>
      <c r="L276" s="228">
        <f t="shared" si="367"/>
        <v>0</v>
      </c>
      <c r="M276" s="224">
        <f t="shared" si="366"/>
        <v>0</v>
      </c>
      <c r="N276" s="576">
        <f t="shared" si="366"/>
        <v>0</v>
      </c>
      <c r="O276" s="228">
        <f t="shared" si="366"/>
        <v>0</v>
      </c>
      <c r="P276" s="230"/>
    </row>
    <row r="277" spans="1:16" ht="48" hidden="1" x14ac:dyDescent="0.25">
      <c r="A277" s="56">
        <v>7245</v>
      </c>
      <c r="B277" s="223" t="s">
        <v>298</v>
      </c>
      <c r="C277" s="224">
        <f t="shared" ref="C277:C298" si="368">F277+I277+L277+O277</f>
        <v>0</v>
      </c>
      <c r="D277" s="225"/>
      <c r="E277" s="460"/>
      <c r="F277" s="486">
        <f t="shared" ref="F277:F280" si="369">D277+E277</f>
        <v>0</v>
      </c>
      <c r="G277" s="225"/>
      <c r="H277" s="227"/>
      <c r="I277" s="228">
        <f t="shared" ref="I277:I280" si="370">G277+H277</f>
        <v>0</v>
      </c>
      <c r="J277" s="227"/>
      <c r="K277" s="226"/>
      <c r="L277" s="228">
        <f t="shared" ref="L277:L280" si="371">J277+K277</f>
        <v>0</v>
      </c>
      <c r="M277" s="229"/>
      <c r="N277" s="226"/>
      <c r="O277" s="228">
        <f t="shared" ref="O277:O280" si="372">M277+N277</f>
        <v>0</v>
      </c>
      <c r="P277" s="230"/>
    </row>
    <row r="278" spans="1:16" ht="84.75" hidden="1" customHeight="1" x14ac:dyDescent="0.25">
      <c r="A278" s="56">
        <v>7246</v>
      </c>
      <c r="B278" s="223" t="s">
        <v>299</v>
      </c>
      <c r="C278" s="224">
        <f t="shared" si="368"/>
        <v>0</v>
      </c>
      <c r="D278" s="225"/>
      <c r="E278" s="460"/>
      <c r="F278" s="486">
        <f t="shared" si="369"/>
        <v>0</v>
      </c>
      <c r="G278" s="225"/>
      <c r="H278" s="227"/>
      <c r="I278" s="228">
        <f t="shared" si="370"/>
        <v>0</v>
      </c>
      <c r="J278" s="227"/>
      <c r="K278" s="226"/>
      <c r="L278" s="228">
        <f t="shared" si="371"/>
        <v>0</v>
      </c>
      <c r="M278" s="229"/>
      <c r="N278" s="226"/>
      <c r="O278" s="228">
        <f t="shared" si="372"/>
        <v>0</v>
      </c>
      <c r="P278" s="230"/>
    </row>
    <row r="279" spans="1:16" ht="36" hidden="1" x14ac:dyDescent="0.25">
      <c r="A279" s="56">
        <v>7247</v>
      </c>
      <c r="B279" s="223" t="s">
        <v>300</v>
      </c>
      <c r="C279" s="224">
        <f t="shared" si="368"/>
        <v>0</v>
      </c>
      <c r="D279" s="225"/>
      <c r="E279" s="460"/>
      <c r="F279" s="486">
        <f t="shared" si="369"/>
        <v>0</v>
      </c>
      <c r="G279" s="225"/>
      <c r="H279" s="227"/>
      <c r="I279" s="228">
        <f t="shared" si="370"/>
        <v>0</v>
      </c>
      <c r="J279" s="227"/>
      <c r="K279" s="226"/>
      <c r="L279" s="228">
        <f t="shared" si="371"/>
        <v>0</v>
      </c>
      <c r="M279" s="229"/>
      <c r="N279" s="226"/>
      <c r="O279" s="228">
        <f t="shared" si="372"/>
        <v>0</v>
      </c>
      <c r="P279" s="230"/>
    </row>
    <row r="280" spans="1:16" ht="24" hidden="1" x14ac:dyDescent="0.25">
      <c r="A280" s="428">
        <v>7260</v>
      </c>
      <c r="B280" s="257" t="s">
        <v>301</v>
      </c>
      <c r="C280" s="258">
        <f t="shared" si="368"/>
        <v>0</v>
      </c>
      <c r="D280" s="259"/>
      <c r="E280" s="462"/>
      <c r="F280" s="511">
        <f t="shared" si="369"/>
        <v>0</v>
      </c>
      <c r="G280" s="259"/>
      <c r="H280" s="261"/>
      <c r="I280" s="262">
        <f t="shared" si="370"/>
        <v>0</v>
      </c>
      <c r="J280" s="261"/>
      <c r="K280" s="260"/>
      <c r="L280" s="262">
        <f t="shared" si="371"/>
        <v>0</v>
      </c>
      <c r="M280" s="263"/>
      <c r="N280" s="260"/>
      <c r="O280" s="262">
        <f t="shared" si="372"/>
        <v>0</v>
      </c>
      <c r="P280" s="264"/>
    </row>
    <row r="281" spans="1:16" hidden="1" x14ac:dyDescent="0.25">
      <c r="A281" s="417">
        <v>7700</v>
      </c>
      <c r="B281" s="357" t="s">
        <v>302</v>
      </c>
      <c r="C281" s="358">
        <f t="shared" si="368"/>
        <v>0</v>
      </c>
      <c r="D281" s="779">
        <f t="shared" ref="D281:O281" si="373">D282</f>
        <v>0</v>
      </c>
      <c r="E281" s="780">
        <f t="shared" si="373"/>
        <v>0</v>
      </c>
      <c r="F281" s="496">
        <f t="shared" si="373"/>
        <v>0</v>
      </c>
      <c r="G281" s="779">
        <f t="shared" si="373"/>
        <v>0</v>
      </c>
      <c r="H281" s="781">
        <f t="shared" si="373"/>
        <v>0</v>
      </c>
      <c r="I281" s="594">
        <f t="shared" si="373"/>
        <v>0</v>
      </c>
      <c r="J281" s="781">
        <f t="shared" si="373"/>
        <v>0</v>
      </c>
      <c r="K281" s="593">
        <f t="shared" si="373"/>
        <v>0</v>
      </c>
      <c r="L281" s="594">
        <f t="shared" si="373"/>
        <v>0</v>
      </c>
      <c r="M281" s="358">
        <f t="shared" si="373"/>
        <v>0</v>
      </c>
      <c r="N281" s="593">
        <f t="shared" si="373"/>
        <v>0</v>
      </c>
      <c r="O281" s="594">
        <f t="shared" si="373"/>
        <v>0</v>
      </c>
      <c r="P281" s="1241"/>
    </row>
    <row r="282" spans="1:16" hidden="1" x14ac:dyDescent="0.25">
      <c r="A282" s="419">
        <v>7720</v>
      </c>
      <c r="B282" s="257" t="s">
        <v>303</v>
      </c>
      <c r="C282" s="734">
        <f t="shared" si="368"/>
        <v>0</v>
      </c>
      <c r="D282" s="782"/>
      <c r="E282" s="783"/>
      <c r="F282" s="498">
        <f>D282+E282</f>
        <v>0</v>
      </c>
      <c r="G282" s="782"/>
      <c r="H282" s="784"/>
      <c r="I282" s="736">
        <f>G282+H282</f>
        <v>0</v>
      </c>
      <c r="J282" s="784"/>
      <c r="K282" s="785"/>
      <c r="L282" s="736">
        <f>J282+K282</f>
        <v>0</v>
      </c>
      <c r="M282" s="786"/>
      <c r="N282" s="785"/>
      <c r="O282" s="736">
        <f>M282+N282</f>
        <v>0</v>
      </c>
      <c r="P282" s="1244"/>
    </row>
    <row r="283" spans="1:16" hidden="1" x14ac:dyDescent="0.25">
      <c r="A283" s="724"/>
      <c r="B283" s="223" t="s">
        <v>304</v>
      </c>
      <c r="C283" s="224">
        <f t="shared" si="368"/>
        <v>0</v>
      </c>
      <c r="D283" s="572">
        <f>SUM(D284:D285)</f>
        <v>0</v>
      </c>
      <c r="E283" s="573">
        <f t="shared" ref="E283:F283" si="374">SUM(E284:E285)</f>
        <v>0</v>
      </c>
      <c r="F283" s="486">
        <f t="shared" si="374"/>
        <v>0</v>
      </c>
      <c r="G283" s="572">
        <f>SUM(G284:G285)</f>
        <v>0</v>
      </c>
      <c r="H283" s="575">
        <f t="shared" ref="H283:I283" si="375">SUM(H284:H285)</f>
        <v>0</v>
      </c>
      <c r="I283" s="228">
        <f t="shared" si="375"/>
        <v>0</v>
      </c>
      <c r="J283" s="575">
        <f>SUM(J284:J285)</f>
        <v>0</v>
      </c>
      <c r="K283" s="576">
        <f t="shared" ref="K283:L283" si="376">SUM(K284:K285)</f>
        <v>0</v>
      </c>
      <c r="L283" s="228">
        <f t="shared" si="376"/>
        <v>0</v>
      </c>
      <c r="M283" s="224">
        <f>SUM(M284:M285)</f>
        <v>0</v>
      </c>
      <c r="N283" s="576">
        <f t="shared" ref="N283:O283" si="377">SUM(N284:N285)</f>
        <v>0</v>
      </c>
      <c r="O283" s="228">
        <f t="shared" si="377"/>
        <v>0</v>
      </c>
      <c r="P283" s="230"/>
    </row>
    <row r="284" spans="1:16" hidden="1" x14ac:dyDescent="0.25">
      <c r="A284" s="724" t="s">
        <v>305</v>
      </c>
      <c r="B284" s="56" t="s">
        <v>306</v>
      </c>
      <c r="C284" s="224">
        <f t="shared" si="368"/>
        <v>0</v>
      </c>
      <c r="D284" s="225"/>
      <c r="E284" s="460"/>
      <c r="F284" s="486">
        <f t="shared" ref="F284:F285" si="378">D284+E284</f>
        <v>0</v>
      </c>
      <c r="G284" s="225"/>
      <c r="H284" s="227"/>
      <c r="I284" s="228">
        <f t="shared" ref="I284:I285" si="379">G284+H284</f>
        <v>0</v>
      </c>
      <c r="J284" s="227"/>
      <c r="K284" s="226"/>
      <c r="L284" s="228">
        <f t="shared" ref="L284:L285" si="380">J284+K284</f>
        <v>0</v>
      </c>
      <c r="M284" s="229"/>
      <c r="N284" s="226"/>
      <c r="O284" s="228">
        <f t="shared" ref="O284:O285" si="381">M284+N284</f>
        <v>0</v>
      </c>
      <c r="P284" s="230"/>
    </row>
    <row r="285" spans="1:16" ht="24" hidden="1" x14ac:dyDescent="0.25">
      <c r="A285" s="724" t="s">
        <v>307</v>
      </c>
      <c r="B285" s="787" t="s">
        <v>308</v>
      </c>
      <c r="C285" s="258">
        <f t="shared" si="368"/>
        <v>0</v>
      </c>
      <c r="D285" s="259"/>
      <c r="E285" s="462"/>
      <c r="F285" s="511">
        <f t="shared" si="378"/>
        <v>0</v>
      </c>
      <c r="G285" s="259"/>
      <c r="H285" s="261"/>
      <c r="I285" s="262">
        <f t="shared" si="379"/>
        <v>0</v>
      </c>
      <c r="J285" s="261"/>
      <c r="K285" s="260"/>
      <c r="L285" s="262">
        <f t="shared" si="380"/>
        <v>0</v>
      </c>
      <c r="M285" s="263"/>
      <c r="N285" s="260"/>
      <c r="O285" s="262">
        <f t="shared" si="381"/>
        <v>0</v>
      </c>
      <c r="P285" s="264"/>
    </row>
    <row r="286" spans="1:16" ht="15.75" thickBot="1" x14ac:dyDescent="0.3">
      <c r="A286" s="788"/>
      <c r="B286" s="788" t="s">
        <v>309</v>
      </c>
      <c r="C286" s="789">
        <f t="shared" si="368"/>
        <v>1124056</v>
      </c>
      <c r="D286" s="790">
        <f t="shared" ref="D286:O286" si="382">SUM(D283,D269,D230,D195,D187,D173,D75,D53)</f>
        <v>544456</v>
      </c>
      <c r="E286" s="791">
        <f t="shared" si="382"/>
        <v>0</v>
      </c>
      <c r="F286" s="792">
        <f t="shared" si="382"/>
        <v>544456</v>
      </c>
      <c r="G286" s="790">
        <f t="shared" si="382"/>
        <v>555411</v>
      </c>
      <c r="H286" s="793">
        <f t="shared" si="382"/>
        <v>0</v>
      </c>
      <c r="I286" s="794">
        <f t="shared" si="382"/>
        <v>555411</v>
      </c>
      <c r="J286" s="793">
        <f t="shared" si="382"/>
        <v>24189</v>
      </c>
      <c r="K286" s="795">
        <f t="shared" si="382"/>
        <v>0</v>
      </c>
      <c r="L286" s="794">
        <f t="shared" si="382"/>
        <v>24189</v>
      </c>
      <c r="M286" s="789">
        <f t="shared" si="382"/>
        <v>0</v>
      </c>
      <c r="N286" s="795">
        <f t="shared" si="382"/>
        <v>0</v>
      </c>
      <c r="O286" s="794">
        <f t="shared" si="382"/>
        <v>0</v>
      </c>
      <c r="P286" s="1249"/>
    </row>
    <row r="287" spans="1:16" s="656" customFormat="1" ht="13.5" thickTop="1" thickBot="1" x14ac:dyDescent="0.3">
      <c r="A287" s="1300" t="s">
        <v>310</v>
      </c>
      <c r="B287" s="1301"/>
      <c r="C287" s="797">
        <f t="shared" si="368"/>
        <v>-4775</v>
      </c>
      <c r="D287" s="798">
        <f>SUM(D24,D25,D41)-D51</f>
        <v>0</v>
      </c>
      <c r="E287" s="799">
        <f t="shared" ref="E287:F287" si="383">SUM(E24,E25,E41)-E51</f>
        <v>0</v>
      </c>
      <c r="F287" s="800">
        <f t="shared" si="383"/>
        <v>0</v>
      </c>
      <c r="G287" s="798">
        <f>SUM(G24,G25,G41)-G51</f>
        <v>0</v>
      </c>
      <c r="H287" s="801">
        <f t="shared" ref="H287:I287" si="384">SUM(H24,H25,H41)-H51</f>
        <v>0</v>
      </c>
      <c r="I287" s="802">
        <f t="shared" si="384"/>
        <v>0</v>
      </c>
      <c r="J287" s="801">
        <f>(J26+J43)-J51</f>
        <v>-4775</v>
      </c>
      <c r="K287" s="803">
        <f t="shared" ref="K287:L287" si="385">(K26+K43)-K51</f>
        <v>0</v>
      </c>
      <c r="L287" s="802">
        <f t="shared" si="385"/>
        <v>-4775</v>
      </c>
      <c r="M287" s="797">
        <f>M45-M51</f>
        <v>0</v>
      </c>
      <c r="N287" s="803">
        <f t="shared" ref="N287:O287" si="386">N45-N51</f>
        <v>0</v>
      </c>
      <c r="O287" s="802">
        <f t="shared" si="386"/>
        <v>0</v>
      </c>
      <c r="P287" s="1250"/>
    </row>
    <row r="288" spans="1:16" s="656" customFormat="1" ht="12.75" thickTop="1" x14ac:dyDescent="0.25">
      <c r="A288" s="1302" t="s">
        <v>311</v>
      </c>
      <c r="B288" s="1303"/>
      <c r="C288" s="772">
        <f t="shared" si="368"/>
        <v>4775</v>
      </c>
      <c r="D288" s="773">
        <f t="shared" ref="D288:O288" si="387">SUM(D289,D290)-D297+D298</f>
        <v>0</v>
      </c>
      <c r="E288" s="774">
        <f t="shared" si="387"/>
        <v>0</v>
      </c>
      <c r="F288" s="775">
        <f t="shared" si="387"/>
        <v>0</v>
      </c>
      <c r="G288" s="773">
        <f t="shared" si="387"/>
        <v>0</v>
      </c>
      <c r="H288" s="776">
        <f t="shared" si="387"/>
        <v>0</v>
      </c>
      <c r="I288" s="777">
        <f t="shared" si="387"/>
        <v>0</v>
      </c>
      <c r="J288" s="776">
        <f t="shared" si="387"/>
        <v>4775</v>
      </c>
      <c r="K288" s="778">
        <f t="shared" si="387"/>
        <v>0</v>
      </c>
      <c r="L288" s="777">
        <f t="shared" si="387"/>
        <v>4775</v>
      </c>
      <c r="M288" s="772">
        <f t="shared" si="387"/>
        <v>0</v>
      </c>
      <c r="N288" s="778">
        <f t="shared" si="387"/>
        <v>0</v>
      </c>
      <c r="O288" s="777">
        <f t="shared" si="387"/>
        <v>0</v>
      </c>
      <c r="P288" s="1251"/>
    </row>
    <row r="289" spans="1:16" s="656" customFormat="1" ht="12.75" thickBot="1" x14ac:dyDescent="0.3">
      <c r="A289" s="673" t="s">
        <v>312</v>
      </c>
      <c r="B289" s="673" t="s">
        <v>313</v>
      </c>
      <c r="C289" s="675">
        <f t="shared" si="368"/>
        <v>4775</v>
      </c>
      <c r="D289" s="676">
        <f t="shared" ref="D289:O289" si="388">D21-D283</f>
        <v>0</v>
      </c>
      <c r="E289" s="677">
        <f t="shared" si="388"/>
        <v>0</v>
      </c>
      <c r="F289" s="678">
        <f t="shared" si="388"/>
        <v>0</v>
      </c>
      <c r="G289" s="676">
        <f t="shared" si="388"/>
        <v>0</v>
      </c>
      <c r="H289" s="679">
        <f t="shared" si="388"/>
        <v>0</v>
      </c>
      <c r="I289" s="680">
        <f t="shared" si="388"/>
        <v>0</v>
      </c>
      <c r="J289" s="679">
        <f t="shared" si="388"/>
        <v>4775</v>
      </c>
      <c r="K289" s="681">
        <f t="shared" si="388"/>
        <v>0</v>
      </c>
      <c r="L289" s="680">
        <f t="shared" si="388"/>
        <v>4775</v>
      </c>
      <c r="M289" s="675">
        <f t="shared" si="388"/>
        <v>0</v>
      </c>
      <c r="N289" s="681">
        <f t="shared" si="388"/>
        <v>0</v>
      </c>
      <c r="O289" s="680">
        <f t="shared" si="388"/>
        <v>0</v>
      </c>
      <c r="P289" s="1235"/>
    </row>
    <row r="290" spans="1:16" s="656" customFormat="1" ht="12.75" hidden="1" thickTop="1" x14ac:dyDescent="0.25">
      <c r="A290" s="806" t="s">
        <v>314</v>
      </c>
      <c r="B290" s="806" t="s">
        <v>315</v>
      </c>
      <c r="C290" s="772">
        <f t="shared" si="368"/>
        <v>0</v>
      </c>
      <c r="D290" s="773">
        <f t="shared" ref="D290:O290" si="389">SUM(D291,D293,D295)-SUM(D292,D294,D296)</f>
        <v>0</v>
      </c>
      <c r="E290" s="774">
        <f t="shared" si="389"/>
        <v>0</v>
      </c>
      <c r="F290" s="775">
        <f t="shared" si="389"/>
        <v>0</v>
      </c>
      <c r="G290" s="773">
        <f t="shared" si="389"/>
        <v>0</v>
      </c>
      <c r="H290" s="776">
        <f t="shared" si="389"/>
        <v>0</v>
      </c>
      <c r="I290" s="777">
        <f t="shared" si="389"/>
        <v>0</v>
      </c>
      <c r="J290" s="776">
        <f t="shared" si="389"/>
        <v>0</v>
      </c>
      <c r="K290" s="778">
        <f t="shared" si="389"/>
        <v>0</v>
      </c>
      <c r="L290" s="777">
        <f t="shared" si="389"/>
        <v>0</v>
      </c>
      <c r="M290" s="772">
        <f t="shared" si="389"/>
        <v>0</v>
      </c>
      <c r="N290" s="778">
        <f t="shared" si="389"/>
        <v>0</v>
      </c>
      <c r="O290" s="777">
        <f t="shared" si="389"/>
        <v>0</v>
      </c>
      <c r="P290" s="1251"/>
    </row>
    <row r="291" spans="1:16" ht="15.75" hidden="1" thickTop="1" x14ac:dyDescent="0.25">
      <c r="A291" s="807" t="s">
        <v>316</v>
      </c>
      <c r="B291" s="808" t="s">
        <v>317</v>
      </c>
      <c r="C291" s="734">
        <f t="shared" si="368"/>
        <v>0</v>
      </c>
      <c r="D291" s="782"/>
      <c r="E291" s="783"/>
      <c r="F291" s="498">
        <f t="shared" ref="F291:F298" si="390">D291+E291</f>
        <v>0</v>
      </c>
      <c r="G291" s="782"/>
      <c r="H291" s="784"/>
      <c r="I291" s="736">
        <f t="shared" ref="I291:I298" si="391">G291+H291</f>
        <v>0</v>
      </c>
      <c r="J291" s="784"/>
      <c r="K291" s="785"/>
      <c r="L291" s="736">
        <f t="shared" ref="L291:L298" si="392">J291+K291</f>
        <v>0</v>
      </c>
      <c r="M291" s="786"/>
      <c r="N291" s="785"/>
      <c r="O291" s="736">
        <f t="shared" ref="O291:O298" si="393">M291+N291</f>
        <v>0</v>
      </c>
      <c r="P291" s="1244"/>
    </row>
    <row r="292" spans="1:16" ht="24.75" hidden="1" thickTop="1" x14ac:dyDescent="0.25">
      <c r="A292" s="724" t="s">
        <v>318</v>
      </c>
      <c r="B292" s="55" t="s">
        <v>319</v>
      </c>
      <c r="C292" s="224">
        <f t="shared" si="368"/>
        <v>0</v>
      </c>
      <c r="D292" s="225"/>
      <c r="E292" s="460"/>
      <c r="F292" s="486">
        <f t="shared" si="390"/>
        <v>0</v>
      </c>
      <c r="G292" s="225"/>
      <c r="H292" s="227"/>
      <c r="I292" s="228">
        <f t="shared" si="391"/>
        <v>0</v>
      </c>
      <c r="J292" s="227"/>
      <c r="K292" s="226"/>
      <c r="L292" s="228">
        <f t="shared" si="392"/>
        <v>0</v>
      </c>
      <c r="M292" s="229"/>
      <c r="N292" s="226"/>
      <c r="O292" s="228">
        <f t="shared" si="393"/>
        <v>0</v>
      </c>
      <c r="P292" s="230"/>
    </row>
    <row r="293" spans="1:16" ht="15.75" hidden="1" thickTop="1" x14ac:dyDescent="0.25">
      <c r="A293" s="724" t="s">
        <v>320</v>
      </c>
      <c r="B293" s="55" t="s">
        <v>321</v>
      </c>
      <c r="C293" s="224">
        <f t="shared" si="368"/>
        <v>0</v>
      </c>
      <c r="D293" s="225"/>
      <c r="E293" s="460"/>
      <c r="F293" s="486">
        <f t="shared" si="390"/>
        <v>0</v>
      </c>
      <c r="G293" s="225"/>
      <c r="H293" s="227"/>
      <c r="I293" s="228">
        <f t="shared" si="391"/>
        <v>0</v>
      </c>
      <c r="J293" s="227"/>
      <c r="K293" s="226"/>
      <c r="L293" s="228">
        <f t="shared" si="392"/>
        <v>0</v>
      </c>
      <c r="M293" s="229"/>
      <c r="N293" s="226"/>
      <c r="O293" s="228">
        <f t="shared" si="393"/>
        <v>0</v>
      </c>
      <c r="P293" s="230"/>
    </row>
    <row r="294" spans="1:16" ht="24.75" hidden="1" thickTop="1" x14ac:dyDescent="0.25">
      <c r="A294" s="724" t="s">
        <v>322</v>
      </c>
      <c r="B294" s="55" t="s">
        <v>323</v>
      </c>
      <c r="C294" s="224">
        <f>F294+I294+L294+O294</f>
        <v>0</v>
      </c>
      <c r="D294" s="225"/>
      <c r="E294" s="460"/>
      <c r="F294" s="486">
        <f t="shared" si="390"/>
        <v>0</v>
      </c>
      <c r="G294" s="225"/>
      <c r="H294" s="227"/>
      <c r="I294" s="228">
        <f t="shared" si="391"/>
        <v>0</v>
      </c>
      <c r="J294" s="227"/>
      <c r="K294" s="226"/>
      <c r="L294" s="228">
        <f t="shared" si="392"/>
        <v>0</v>
      </c>
      <c r="M294" s="229"/>
      <c r="N294" s="226"/>
      <c r="O294" s="228">
        <f t="shared" si="393"/>
        <v>0</v>
      </c>
      <c r="P294" s="230"/>
    </row>
    <row r="295" spans="1:16" ht="15.75" hidden="1" thickTop="1" x14ac:dyDescent="0.25">
      <c r="A295" s="724" t="s">
        <v>324</v>
      </c>
      <c r="B295" s="55" t="s">
        <v>325</v>
      </c>
      <c r="C295" s="224">
        <f t="shared" si="368"/>
        <v>0</v>
      </c>
      <c r="D295" s="225"/>
      <c r="E295" s="460"/>
      <c r="F295" s="486">
        <f t="shared" si="390"/>
        <v>0</v>
      </c>
      <c r="G295" s="225"/>
      <c r="H295" s="227"/>
      <c r="I295" s="228">
        <f t="shared" si="391"/>
        <v>0</v>
      </c>
      <c r="J295" s="227"/>
      <c r="K295" s="226"/>
      <c r="L295" s="228">
        <f t="shared" si="392"/>
        <v>0</v>
      </c>
      <c r="M295" s="229"/>
      <c r="N295" s="226"/>
      <c r="O295" s="228">
        <f t="shared" si="393"/>
        <v>0</v>
      </c>
      <c r="P295" s="230"/>
    </row>
    <row r="296" spans="1:16" ht="24.75" hidden="1" thickTop="1" x14ac:dyDescent="0.25">
      <c r="A296" s="809" t="s">
        <v>326</v>
      </c>
      <c r="B296" s="810" t="s">
        <v>327</v>
      </c>
      <c r="C296" s="746">
        <f t="shared" si="368"/>
        <v>0</v>
      </c>
      <c r="D296" s="751"/>
      <c r="E296" s="752"/>
      <c r="F296" s="753">
        <f t="shared" si="390"/>
        <v>0</v>
      </c>
      <c r="G296" s="751"/>
      <c r="H296" s="754"/>
      <c r="I296" s="748">
        <f t="shared" si="391"/>
        <v>0</v>
      </c>
      <c r="J296" s="754"/>
      <c r="K296" s="755"/>
      <c r="L296" s="748">
        <f t="shared" si="392"/>
        <v>0</v>
      </c>
      <c r="M296" s="756"/>
      <c r="N296" s="755"/>
      <c r="O296" s="748">
        <f t="shared" si="393"/>
        <v>0</v>
      </c>
      <c r="P296" s="1246"/>
    </row>
    <row r="297" spans="1:16" s="656" customFormat="1" ht="13.5" hidden="1" thickTop="1" thickBot="1" x14ac:dyDescent="0.3">
      <c r="A297" s="811" t="s">
        <v>328</v>
      </c>
      <c r="B297" s="811" t="s">
        <v>329</v>
      </c>
      <c r="C297" s="797">
        <f t="shared" si="368"/>
        <v>0</v>
      </c>
      <c r="D297" s="812"/>
      <c r="E297" s="813"/>
      <c r="F297" s="800">
        <f t="shared" si="390"/>
        <v>0</v>
      </c>
      <c r="G297" s="812"/>
      <c r="H297" s="814"/>
      <c r="I297" s="802">
        <f t="shared" si="391"/>
        <v>0</v>
      </c>
      <c r="J297" s="814"/>
      <c r="K297" s="815"/>
      <c r="L297" s="802">
        <f t="shared" si="392"/>
        <v>0</v>
      </c>
      <c r="M297" s="816"/>
      <c r="N297" s="815"/>
      <c r="O297" s="802">
        <f t="shared" si="393"/>
        <v>0</v>
      </c>
      <c r="P297" s="1250"/>
    </row>
    <row r="298" spans="1:16" s="656" customFormat="1" ht="48.75" hidden="1" thickTop="1" x14ac:dyDescent="0.25">
      <c r="A298" s="806" t="s">
        <v>330</v>
      </c>
      <c r="B298" s="817" t="s">
        <v>331</v>
      </c>
      <c r="C298" s="772">
        <f t="shared" si="368"/>
        <v>0</v>
      </c>
      <c r="D298" s="729"/>
      <c r="E298" s="730"/>
      <c r="F298" s="488">
        <f t="shared" si="390"/>
        <v>0</v>
      </c>
      <c r="G298" s="729"/>
      <c r="H298" s="731"/>
      <c r="I298" s="586">
        <f t="shared" si="391"/>
        <v>0</v>
      </c>
      <c r="J298" s="731"/>
      <c r="K298" s="732"/>
      <c r="L298" s="586">
        <f t="shared" si="392"/>
        <v>0</v>
      </c>
      <c r="M298" s="733"/>
      <c r="N298" s="732"/>
      <c r="O298" s="586">
        <f t="shared" si="393"/>
        <v>0</v>
      </c>
      <c r="P298" s="1239"/>
    </row>
    <row r="299" spans="1:16" ht="15.75" thickTop="1" x14ac:dyDescent="0.25">
      <c r="A299" s="252"/>
      <c r="B299" s="252"/>
      <c r="C299" s="252"/>
      <c r="D299" s="252"/>
      <c r="E299" s="252"/>
      <c r="F299" s="252"/>
      <c r="G299" s="252"/>
      <c r="H299" s="252"/>
      <c r="I299" s="252"/>
      <c r="J299" s="252"/>
      <c r="K299" s="252"/>
      <c r="L299" s="252"/>
      <c r="M299" s="252"/>
      <c r="N299" s="252"/>
      <c r="O299" s="252"/>
      <c r="P299" s="725"/>
    </row>
    <row r="300" spans="1:16" x14ac:dyDescent="0.25">
      <c r="A300" s="252"/>
      <c r="B300" s="252"/>
      <c r="C300" s="252"/>
      <c r="D300" s="252"/>
      <c r="E300" s="252"/>
      <c r="F300" s="252"/>
      <c r="G300" s="252"/>
      <c r="H300" s="252"/>
      <c r="I300" s="252"/>
      <c r="J300" s="252"/>
      <c r="K300" s="252"/>
      <c r="L300" s="252"/>
      <c r="M300" s="252"/>
      <c r="N300" s="252"/>
      <c r="O300" s="252"/>
      <c r="P300" s="725"/>
    </row>
  </sheetData>
  <sheetProtection algorithmName="SHA-512" hashValue="cxdlWihBPOXOmKDPKAfLaeeIIEbD/GGJo2XxQHDZgIOKTXPPB+7biE5QhCdrRR3C/LvUzti3CKU/9GgO4gYP0g==" saltValue="CC2TPtwKsXXshxBHhLbSLg==" spinCount="100000" sheet="1" objects="1" scenarios="1" formatCells="0" formatColumns="0" formatRows="0"/>
  <autoFilter ref="A18:P298">
    <filterColumn colId="2">
      <filters blank="1">
        <filter val="1 087 435"/>
        <filter val="1 093"/>
        <filter val="1 099 867"/>
        <filter val="1 119"/>
        <filter val="1 124 056"/>
        <filter val="1 221"/>
        <filter val="1 339"/>
        <filter val="1 352"/>
        <filter val="1 683"/>
        <filter val="1 684"/>
        <filter val="1 699"/>
        <filter val="101"/>
        <filter val="12 576"/>
        <filter val="126"/>
        <filter val="13 187"/>
        <filter val="131 487"/>
        <filter val="15 011"/>
        <filter val="15 414"/>
        <filter val="16 648"/>
        <filter val="17 470"/>
        <filter val="18 828"/>
        <filter val="182 254"/>
        <filter val="19 414"/>
        <filter val="2 027"/>
        <filter val="2 100"/>
        <filter val="2 185"/>
        <filter val="2 223"/>
        <filter val="2 504"/>
        <filter val="2 521"/>
        <filter val="2 600"/>
        <filter val="2 831"/>
        <filter val="200"/>
        <filter val="23 105"/>
        <filter val="238 084"/>
        <filter val="250"/>
        <filter val="288"/>
        <filter val="3 450"/>
        <filter val="300"/>
        <filter val="31 196"/>
        <filter val="327"/>
        <filter val="35 269"/>
        <filter val="36 621"/>
        <filter val="360"/>
        <filter val="38 682"/>
        <filter val="4 000"/>
        <filter val="4 153"/>
        <filter val="4 183"/>
        <filter val="4 775"/>
        <filter val="-4 775"/>
        <filter val="4 892"/>
        <filter val="40 331"/>
        <filter val="48 899"/>
        <filter val="486"/>
        <filter val="50"/>
        <filter val="500"/>
        <filter val="52"/>
        <filter val="528"/>
        <filter val="53"/>
        <filter val="537"/>
        <filter val="55 830"/>
        <filter val="571"/>
        <filter val="58 095"/>
        <filter val="6 231"/>
        <filter val="6 379"/>
        <filter val="657 248"/>
        <filter val="7 399"/>
        <filter val="717 864"/>
        <filter val="76 809"/>
        <filter val="8 714"/>
        <filter val="810"/>
        <filter val="85"/>
        <filter val="90 929"/>
        <filter val="95"/>
        <filter val="955 94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Roman,Regular"&amp;9 142.pielikums Jūrmalas pilsētas domes
2019.gada 21.februāra saistošajiem noteikumiem Nr.8
(protokols Nr.2, 34.punkts)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12" sqref="T12"/>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815</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816</v>
      </c>
      <c r="D3" s="1296"/>
      <c r="E3" s="1296"/>
      <c r="F3" s="1296"/>
      <c r="G3" s="1296"/>
      <c r="H3" s="1296"/>
      <c r="I3" s="1296"/>
      <c r="J3" s="1296"/>
      <c r="K3" s="1296"/>
      <c r="L3" s="1296"/>
      <c r="M3" s="1296"/>
      <c r="N3" s="1296"/>
      <c r="O3" s="1296"/>
      <c r="P3" s="1297"/>
      <c r="Q3" s="525"/>
    </row>
    <row r="4" spans="1:17" ht="12.75" customHeight="1" x14ac:dyDescent="0.25">
      <c r="A4" s="5" t="s">
        <v>4</v>
      </c>
      <c r="B4" s="6"/>
      <c r="C4" s="1296" t="s">
        <v>817</v>
      </c>
      <c r="D4" s="1296"/>
      <c r="E4" s="1296"/>
      <c r="F4" s="1296"/>
      <c r="G4" s="1296"/>
      <c r="H4" s="1296"/>
      <c r="I4" s="1296"/>
      <c r="J4" s="1296"/>
      <c r="K4" s="1296"/>
      <c r="L4" s="1296"/>
      <c r="M4" s="1296"/>
      <c r="N4" s="1296"/>
      <c r="O4" s="1296"/>
      <c r="P4" s="1297"/>
      <c r="Q4" s="525"/>
    </row>
    <row r="5" spans="1:17" ht="12.75" customHeight="1" x14ac:dyDescent="0.25">
      <c r="A5" s="7" t="s">
        <v>6</v>
      </c>
      <c r="B5" s="8"/>
      <c r="C5" s="1291" t="s">
        <v>818</v>
      </c>
      <c r="D5" s="1291"/>
      <c r="E5" s="1291"/>
      <c r="F5" s="1291"/>
      <c r="G5" s="1291"/>
      <c r="H5" s="1291"/>
      <c r="I5" s="1291"/>
      <c r="J5" s="1291"/>
      <c r="K5" s="1291"/>
      <c r="L5" s="1291"/>
      <c r="M5" s="1291"/>
      <c r="N5" s="1291"/>
      <c r="O5" s="1291"/>
      <c r="P5" s="1292"/>
      <c r="Q5" s="525"/>
    </row>
    <row r="6" spans="1:17" ht="12.75" customHeight="1" x14ac:dyDescent="0.25">
      <c r="A6" s="7" t="s">
        <v>8</v>
      </c>
      <c r="B6" s="8"/>
      <c r="C6" s="1291" t="s">
        <v>819</v>
      </c>
      <c r="D6" s="1291"/>
      <c r="E6" s="1291"/>
      <c r="F6" s="1291"/>
      <c r="G6" s="1291"/>
      <c r="H6" s="1291"/>
      <c r="I6" s="1291"/>
      <c r="J6" s="1291"/>
      <c r="K6" s="1291"/>
      <c r="L6" s="1291"/>
      <c r="M6" s="1291"/>
      <c r="N6" s="1291"/>
      <c r="O6" s="1291"/>
      <c r="P6" s="1292"/>
      <c r="Q6" s="525"/>
    </row>
    <row r="7" spans="1:17" ht="25.5" customHeight="1" x14ac:dyDescent="0.25">
      <c r="A7" s="7" t="s">
        <v>10</v>
      </c>
      <c r="B7" s="8"/>
      <c r="C7" s="1296" t="s">
        <v>820</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821</v>
      </c>
      <c r="D9" s="1291" t="s">
        <v>821</v>
      </c>
      <c r="E9" s="1291" t="s">
        <v>821</v>
      </c>
      <c r="F9" s="1291" t="s">
        <v>821</v>
      </c>
      <c r="G9" s="1291" t="s">
        <v>821</v>
      </c>
      <c r="H9" s="1291" t="s">
        <v>821</v>
      </c>
      <c r="I9" s="1291" t="s">
        <v>821</v>
      </c>
      <c r="J9" s="1291" t="s">
        <v>821</v>
      </c>
      <c r="K9" s="1291" t="s">
        <v>821</v>
      </c>
      <c r="L9" s="1291" t="s">
        <v>821</v>
      </c>
      <c r="M9" s="1291" t="s">
        <v>821</v>
      </c>
      <c r="N9" s="1291" t="s">
        <v>821</v>
      </c>
      <c r="O9" s="1291" t="s">
        <v>821</v>
      </c>
      <c r="P9" s="1292" t="s">
        <v>821</v>
      </c>
      <c r="Q9" s="525"/>
    </row>
    <row r="10" spans="1:17" ht="12.75" customHeight="1" x14ac:dyDescent="0.25">
      <c r="A10" s="7"/>
      <c r="B10" s="8" t="s">
        <v>15</v>
      </c>
      <c r="C10" s="1291" t="s">
        <v>822</v>
      </c>
      <c r="D10" s="1291" t="s">
        <v>822</v>
      </c>
      <c r="E10" s="1291" t="s">
        <v>822</v>
      </c>
      <c r="F10" s="1291" t="s">
        <v>822</v>
      </c>
      <c r="G10" s="1291" t="s">
        <v>822</v>
      </c>
      <c r="H10" s="1291" t="s">
        <v>822</v>
      </c>
      <c r="I10" s="1291" t="s">
        <v>822</v>
      </c>
      <c r="J10" s="1291" t="s">
        <v>822</v>
      </c>
      <c r="K10" s="1291" t="s">
        <v>822</v>
      </c>
      <c r="L10" s="1291" t="s">
        <v>822</v>
      </c>
      <c r="M10" s="1291" t="s">
        <v>822</v>
      </c>
      <c r="N10" s="1291" t="s">
        <v>822</v>
      </c>
      <c r="O10" s="1291" t="s">
        <v>822</v>
      </c>
      <c r="P10" s="1292" t="s">
        <v>822</v>
      </c>
      <c r="Q10" s="525"/>
    </row>
    <row r="11" spans="1:17" ht="12.75" customHeight="1" x14ac:dyDescent="0.25">
      <c r="A11" s="7"/>
      <c r="B11" s="8" t="s">
        <v>17</v>
      </c>
      <c r="C11" s="1291"/>
      <c r="D11" s="1291"/>
      <c r="E11" s="1291"/>
      <c r="F11" s="1291"/>
      <c r="G11" s="1291"/>
      <c r="H11" s="1291"/>
      <c r="I11" s="1291"/>
      <c r="J11" s="1291"/>
      <c r="K11" s="1291"/>
      <c r="L11" s="1291"/>
      <c r="M11" s="1291"/>
      <c r="N11" s="1291"/>
      <c r="O11" s="1291"/>
      <c r="P11" s="1292"/>
      <c r="Q11" s="525"/>
    </row>
    <row r="12" spans="1:17" ht="12.75" customHeight="1" x14ac:dyDescent="0.25">
      <c r="A12" s="7"/>
      <c r="B12" s="8" t="s">
        <v>18</v>
      </c>
      <c r="C12" s="1291" t="s">
        <v>823</v>
      </c>
      <c r="D12" s="1291" t="s">
        <v>823</v>
      </c>
      <c r="E12" s="1291" t="s">
        <v>823</v>
      </c>
      <c r="F12" s="1291" t="s">
        <v>823</v>
      </c>
      <c r="G12" s="1291" t="s">
        <v>823</v>
      </c>
      <c r="H12" s="1291" t="s">
        <v>823</v>
      </c>
      <c r="I12" s="1291" t="s">
        <v>823</v>
      </c>
      <c r="J12" s="1291" t="s">
        <v>823</v>
      </c>
      <c r="K12" s="1291" t="s">
        <v>823</v>
      </c>
      <c r="L12" s="1291" t="s">
        <v>823</v>
      </c>
      <c r="M12" s="1291" t="s">
        <v>823</v>
      </c>
      <c r="N12" s="1291" t="s">
        <v>823</v>
      </c>
      <c r="O12" s="1291" t="s">
        <v>823</v>
      </c>
      <c r="P12" s="1292" t="s">
        <v>823</v>
      </c>
      <c r="Q12" s="525"/>
    </row>
    <row r="13" spans="1:17" ht="12.75" customHeight="1" x14ac:dyDescent="0.25">
      <c r="A13" s="7"/>
      <c r="B13" s="8" t="s">
        <v>20</v>
      </c>
      <c r="C13" s="1291" t="s">
        <v>824</v>
      </c>
      <c r="D13" s="1291" t="s">
        <v>824</v>
      </c>
      <c r="E13" s="1291" t="s">
        <v>824</v>
      </c>
      <c r="F13" s="1291" t="s">
        <v>824</v>
      </c>
      <c r="G13" s="1291" t="s">
        <v>824</v>
      </c>
      <c r="H13" s="1291" t="s">
        <v>824</v>
      </c>
      <c r="I13" s="1291" t="s">
        <v>824</v>
      </c>
      <c r="J13" s="1291" t="s">
        <v>824</v>
      </c>
      <c r="K13" s="1291" t="s">
        <v>824</v>
      </c>
      <c r="L13" s="1291" t="s">
        <v>824</v>
      </c>
      <c r="M13" s="1291" t="s">
        <v>824</v>
      </c>
      <c r="N13" s="1291" t="s">
        <v>824</v>
      </c>
      <c r="O13" s="1291" t="s">
        <v>824</v>
      </c>
      <c r="P13" s="1292" t="s">
        <v>824</v>
      </c>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1041"/>
      <c r="D19" s="1042"/>
      <c r="E19" s="1043"/>
      <c r="F19" s="1044"/>
      <c r="G19" s="1042"/>
      <c r="H19" s="1045"/>
      <c r="I19" s="1046"/>
      <c r="J19" s="1045"/>
      <c r="K19" s="1047"/>
      <c r="L19" s="1046"/>
      <c r="M19" s="1048"/>
      <c r="N19" s="1047"/>
      <c r="O19" s="1046"/>
      <c r="P19" s="1049"/>
    </row>
    <row r="20" spans="1:16" s="27" customFormat="1" ht="12.75" thickBot="1" x14ac:dyDescent="0.3">
      <c r="A20" s="30"/>
      <c r="B20" s="31" t="s">
        <v>40</v>
      </c>
      <c r="C20" s="32">
        <f>F20+I20+L20+O20</f>
        <v>1181423</v>
      </c>
      <c r="D20" s="33">
        <f>SUM(D21,D24,D25,D41,D43)</f>
        <v>638626</v>
      </c>
      <c r="E20" s="432">
        <f>SUM(E21,E24,E25,E41,E43)</f>
        <v>0</v>
      </c>
      <c r="F20" s="483">
        <f>SUM(F21,F24,F25,F41,F43)</f>
        <v>638626</v>
      </c>
      <c r="G20" s="33">
        <f>SUM(G21,G24,G43)</f>
        <v>441504</v>
      </c>
      <c r="H20" s="35">
        <f>SUM(H21,H24,H43)</f>
        <v>0</v>
      </c>
      <c r="I20" s="36">
        <f>SUM(I21,I24,I43)</f>
        <v>441504</v>
      </c>
      <c r="J20" s="35">
        <f>SUM(J21,J26,J43)</f>
        <v>101263</v>
      </c>
      <c r="K20" s="34">
        <f>SUM(K21,K26,K43)</f>
        <v>0</v>
      </c>
      <c r="L20" s="36">
        <f>SUM(L21,L26,L43)</f>
        <v>101263</v>
      </c>
      <c r="M20" s="32">
        <f>SUM(M21,M45)</f>
        <v>30</v>
      </c>
      <c r="N20" s="34">
        <f>SUM(N21,N45)</f>
        <v>0</v>
      </c>
      <c r="O20" s="36">
        <f>SUM(O21,O45)</f>
        <v>30</v>
      </c>
      <c r="P20" s="1050"/>
    </row>
    <row r="21" spans="1:16" ht="12.75" thickTop="1" x14ac:dyDescent="0.25">
      <c r="A21" s="38"/>
      <c r="B21" s="39" t="s">
        <v>41</v>
      </c>
      <c r="C21" s="40">
        <f t="shared" ref="C21:C84" si="0">F21+I21+L21+O21</f>
        <v>11311</v>
      </c>
      <c r="D21" s="41">
        <f t="shared" ref="D21:O21" si="1">SUM(D22:D23)</f>
        <v>0</v>
      </c>
      <c r="E21" s="433">
        <f t="shared" si="1"/>
        <v>0</v>
      </c>
      <c r="F21" s="484">
        <f t="shared" si="1"/>
        <v>0</v>
      </c>
      <c r="G21" s="41">
        <f t="shared" si="1"/>
        <v>0</v>
      </c>
      <c r="H21" s="43">
        <f t="shared" si="1"/>
        <v>0</v>
      </c>
      <c r="I21" s="44">
        <f t="shared" si="1"/>
        <v>0</v>
      </c>
      <c r="J21" s="43">
        <f t="shared" si="1"/>
        <v>11281</v>
      </c>
      <c r="K21" s="42">
        <f t="shared" si="1"/>
        <v>0</v>
      </c>
      <c r="L21" s="44">
        <f t="shared" si="1"/>
        <v>11281</v>
      </c>
      <c r="M21" s="40">
        <f t="shared" si="1"/>
        <v>30</v>
      </c>
      <c r="N21" s="42">
        <f t="shared" si="1"/>
        <v>0</v>
      </c>
      <c r="O21" s="44">
        <f t="shared" si="1"/>
        <v>30</v>
      </c>
      <c r="P21" s="1051"/>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1052"/>
    </row>
    <row r="23" spans="1:16" x14ac:dyDescent="0.25">
      <c r="A23" s="97"/>
      <c r="B23" s="119" t="s">
        <v>43</v>
      </c>
      <c r="C23" s="369">
        <f t="shared" si="0"/>
        <v>11311</v>
      </c>
      <c r="D23" s="370"/>
      <c r="E23" s="482"/>
      <c r="F23" s="509">
        <f>D23+E23</f>
        <v>0</v>
      </c>
      <c r="G23" s="370"/>
      <c r="H23" s="372"/>
      <c r="I23" s="166">
        <f>G23+H23</f>
        <v>0</v>
      </c>
      <c r="J23" s="372">
        <v>11281</v>
      </c>
      <c r="K23" s="371"/>
      <c r="L23" s="166">
        <f>J23+K23</f>
        <v>11281</v>
      </c>
      <c r="M23" s="373">
        <v>30</v>
      </c>
      <c r="N23" s="371"/>
      <c r="O23" s="166">
        <f>M23+N23</f>
        <v>30</v>
      </c>
      <c r="P23" s="1053"/>
    </row>
    <row r="24" spans="1:16" s="27" customFormat="1" ht="24.75" thickBot="1" x14ac:dyDescent="0.25">
      <c r="A24" s="64">
        <v>19300</v>
      </c>
      <c r="B24" s="64" t="s">
        <v>44</v>
      </c>
      <c r="C24" s="65">
        <f>F24+I24</f>
        <v>1080130</v>
      </c>
      <c r="D24" s="66">
        <v>638626</v>
      </c>
      <c r="E24" s="436"/>
      <c r="F24" s="520">
        <f>D24+E24</f>
        <v>638626</v>
      </c>
      <c r="G24" s="66">
        <v>441504</v>
      </c>
      <c r="H24" s="350"/>
      <c r="I24" s="68">
        <f>G24+H24</f>
        <v>441504</v>
      </c>
      <c r="J24" s="69" t="s">
        <v>45</v>
      </c>
      <c r="K24" s="70" t="s">
        <v>45</v>
      </c>
      <c r="L24" s="72" t="s">
        <v>45</v>
      </c>
      <c r="M24" s="71" t="s">
        <v>45</v>
      </c>
      <c r="N24" s="70" t="s">
        <v>45</v>
      </c>
      <c r="O24" s="72" t="s">
        <v>45</v>
      </c>
      <c r="P24" s="1054"/>
    </row>
    <row r="25" spans="1:16" s="27" customFormat="1" ht="24.75" hidden="1" thickTop="1" x14ac:dyDescent="0.25">
      <c r="A25" s="74"/>
      <c r="B25" s="75" t="s">
        <v>46</v>
      </c>
      <c r="C25" s="1055">
        <f>F25</f>
        <v>0</v>
      </c>
      <c r="D25" s="1056"/>
      <c r="E25" s="1057"/>
      <c r="F25" s="1058">
        <f>D25+E25</f>
        <v>0</v>
      </c>
      <c r="G25" s="1059" t="s">
        <v>45</v>
      </c>
      <c r="H25" s="1060" t="s">
        <v>45</v>
      </c>
      <c r="I25" s="1061" t="s">
        <v>45</v>
      </c>
      <c r="J25" s="1060" t="s">
        <v>45</v>
      </c>
      <c r="K25" s="1062" t="s">
        <v>45</v>
      </c>
      <c r="L25" s="1061" t="s">
        <v>45</v>
      </c>
      <c r="M25" s="1063" t="s">
        <v>45</v>
      </c>
      <c r="N25" s="1062" t="s">
        <v>45</v>
      </c>
      <c r="O25" s="1061" t="s">
        <v>45</v>
      </c>
      <c r="P25" s="1064"/>
    </row>
    <row r="26" spans="1:16" s="27" customFormat="1" ht="36.75" thickTop="1" x14ac:dyDescent="0.25">
      <c r="A26" s="75">
        <v>21300</v>
      </c>
      <c r="B26" s="75" t="s">
        <v>47</v>
      </c>
      <c r="C26" s="76">
        <f>L26</f>
        <v>89772</v>
      </c>
      <c r="D26" s="78" t="s">
        <v>45</v>
      </c>
      <c r="E26" s="438" t="s">
        <v>45</v>
      </c>
      <c r="F26" s="489" t="s">
        <v>45</v>
      </c>
      <c r="G26" s="78" t="s">
        <v>45</v>
      </c>
      <c r="H26" s="79" t="s">
        <v>45</v>
      </c>
      <c r="I26" s="80" t="s">
        <v>45</v>
      </c>
      <c r="J26" s="84">
        <f>SUM(J27,J31,J33,J36)</f>
        <v>89772</v>
      </c>
      <c r="K26" s="85">
        <f>SUM(K27,K31,K33,K36)</f>
        <v>0</v>
      </c>
      <c r="L26" s="208">
        <f>SUM(L27,L31,L33,L36)</f>
        <v>89772</v>
      </c>
      <c r="M26" s="82" t="s">
        <v>45</v>
      </c>
      <c r="N26" s="81" t="s">
        <v>45</v>
      </c>
      <c r="O26" s="80" t="s">
        <v>45</v>
      </c>
      <c r="P26" s="1064"/>
    </row>
    <row r="27" spans="1:16" s="27" customFormat="1" ht="24" x14ac:dyDescent="0.25">
      <c r="A27" s="86">
        <v>21350</v>
      </c>
      <c r="B27" s="75" t="s">
        <v>48</v>
      </c>
      <c r="C27" s="76">
        <f t="shared" ref="C27:C40" si="2">L27</f>
        <v>87354</v>
      </c>
      <c r="D27" s="78" t="s">
        <v>45</v>
      </c>
      <c r="E27" s="438" t="s">
        <v>45</v>
      </c>
      <c r="F27" s="489" t="s">
        <v>45</v>
      </c>
      <c r="G27" s="78" t="s">
        <v>45</v>
      </c>
      <c r="H27" s="79" t="s">
        <v>45</v>
      </c>
      <c r="I27" s="80" t="s">
        <v>45</v>
      </c>
      <c r="J27" s="84">
        <f>SUM(J28:J30)</f>
        <v>87354</v>
      </c>
      <c r="K27" s="85">
        <f>SUM(K28:K30)</f>
        <v>0</v>
      </c>
      <c r="L27" s="208">
        <f>SUM(L28:L30)</f>
        <v>87354</v>
      </c>
      <c r="M27" s="82" t="s">
        <v>45</v>
      </c>
      <c r="N27" s="81" t="s">
        <v>45</v>
      </c>
      <c r="O27" s="80" t="s">
        <v>45</v>
      </c>
      <c r="P27" s="1064"/>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1065"/>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66"/>
    </row>
    <row r="30" spans="1:16" ht="24" x14ac:dyDescent="0.25">
      <c r="A30" s="97">
        <v>21359</v>
      </c>
      <c r="B30" s="98" t="s">
        <v>51</v>
      </c>
      <c r="C30" s="99">
        <f t="shared" si="2"/>
        <v>87354</v>
      </c>
      <c r="D30" s="100" t="s">
        <v>45</v>
      </c>
      <c r="E30" s="440" t="s">
        <v>45</v>
      </c>
      <c r="F30" s="491" t="s">
        <v>45</v>
      </c>
      <c r="G30" s="100" t="s">
        <v>45</v>
      </c>
      <c r="H30" s="102" t="s">
        <v>45</v>
      </c>
      <c r="I30" s="103" t="s">
        <v>45</v>
      </c>
      <c r="J30" s="104">
        <v>87354</v>
      </c>
      <c r="K30" s="105"/>
      <c r="L30" s="166">
        <f>J30+K30</f>
        <v>87354</v>
      </c>
      <c r="M30" s="106" t="s">
        <v>45</v>
      </c>
      <c r="N30" s="101" t="s">
        <v>45</v>
      </c>
      <c r="O30" s="103" t="s">
        <v>45</v>
      </c>
      <c r="P30" s="1066"/>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1064"/>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067"/>
    </row>
    <row r="33" spans="1:16" s="27" customFormat="1" x14ac:dyDescent="0.25">
      <c r="A33" s="86">
        <v>21380</v>
      </c>
      <c r="B33" s="75" t="s">
        <v>54</v>
      </c>
      <c r="C33" s="76">
        <f t="shared" si="2"/>
        <v>2418</v>
      </c>
      <c r="D33" s="78" t="s">
        <v>45</v>
      </c>
      <c r="E33" s="438" t="s">
        <v>45</v>
      </c>
      <c r="F33" s="489" t="s">
        <v>45</v>
      </c>
      <c r="G33" s="78" t="s">
        <v>45</v>
      </c>
      <c r="H33" s="79" t="s">
        <v>45</v>
      </c>
      <c r="I33" s="80" t="s">
        <v>45</v>
      </c>
      <c r="J33" s="84">
        <f>SUM(J34:J35)</f>
        <v>2418</v>
      </c>
      <c r="K33" s="85">
        <f>SUM(K34:K35)</f>
        <v>0</v>
      </c>
      <c r="L33" s="208">
        <f>SUM(L34:L35)</f>
        <v>2418</v>
      </c>
      <c r="M33" s="82" t="s">
        <v>45</v>
      </c>
      <c r="N33" s="81" t="s">
        <v>45</v>
      </c>
      <c r="O33" s="80" t="s">
        <v>45</v>
      </c>
      <c r="P33" s="1064"/>
    </row>
    <row r="34" spans="1:16" x14ac:dyDescent="0.25">
      <c r="A34" s="47">
        <v>21381</v>
      </c>
      <c r="B34" s="87" t="s">
        <v>55</v>
      </c>
      <c r="C34" s="88">
        <f t="shared" si="2"/>
        <v>654</v>
      </c>
      <c r="D34" s="89" t="s">
        <v>45</v>
      </c>
      <c r="E34" s="439" t="s">
        <v>45</v>
      </c>
      <c r="F34" s="490" t="s">
        <v>45</v>
      </c>
      <c r="G34" s="89" t="s">
        <v>45</v>
      </c>
      <c r="H34" s="91" t="s">
        <v>45</v>
      </c>
      <c r="I34" s="92" t="s">
        <v>45</v>
      </c>
      <c r="J34" s="93">
        <v>654</v>
      </c>
      <c r="K34" s="94"/>
      <c r="L34" s="52">
        <f>J34+K34</f>
        <v>654</v>
      </c>
      <c r="M34" s="95" t="s">
        <v>45</v>
      </c>
      <c r="N34" s="90" t="s">
        <v>45</v>
      </c>
      <c r="O34" s="92" t="s">
        <v>45</v>
      </c>
      <c r="P34" s="1065"/>
    </row>
    <row r="35" spans="1:16" ht="24" x14ac:dyDescent="0.25">
      <c r="A35" s="119">
        <v>21383</v>
      </c>
      <c r="B35" s="98" t="s">
        <v>56</v>
      </c>
      <c r="C35" s="99">
        <f t="shared" si="2"/>
        <v>1764</v>
      </c>
      <c r="D35" s="100" t="s">
        <v>45</v>
      </c>
      <c r="E35" s="440" t="s">
        <v>45</v>
      </c>
      <c r="F35" s="491" t="s">
        <v>45</v>
      </c>
      <c r="G35" s="100" t="s">
        <v>45</v>
      </c>
      <c r="H35" s="102" t="s">
        <v>45</v>
      </c>
      <c r="I35" s="103" t="s">
        <v>45</v>
      </c>
      <c r="J35" s="104">
        <v>1764</v>
      </c>
      <c r="K35" s="226"/>
      <c r="L35" s="166">
        <f>J35+K35</f>
        <v>1764</v>
      </c>
      <c r="M35" s="106" t="s">
        <v>45</v>
      </c>
      <c r="N35" s="101" t="s">
        <v>45</v>
      </c>
      <c r="O35" s="103" t="s">
        <v>45</v>
      </c>
      <c r="P35" s="1068"/>
    </row>
    <row r="36" spans="1:16" s="27" customFormat="1" ht="25.5" hidden="1" customHeight="1" x14ac:dyDescent="0.25">
      <c r="A36" s="86">
        <v>21390</v>
      </c>
      <c r="B36" s="75" t="s">
        <v>57</v>
      </c>
      <c r="C36" s="76">
        <f t="shared" si="2"/>
        <v>0</v>
      </c>
      <c r="D36" s="78" t="s">
        <v>45</v>
      </c>
      <c r="E36" s="438" t="s">
        <v>45</v>
      </c>
      <c r="F36" s="489" t="s">
        <v>45</v>
      </c>
      <c r="G36" s="78" t="s">
        <v>45</v>
      </c>
      <c r="H36" s="79" t="s">
        <v>45</v>
      </c>
      <c r="I36" s="80" t="s">
        <v>45</v>
      </c>
      <c r="J36" s="84">
        <f>SUM(J37:J40)</f>
        <v>0</v>
      </c>
      <c r="K36" s="85">
        <f>SUM(K37:K40)</f>
        <v>0</v>
      </c>
      <c r="L36" s="208">
        <f>SUM(L37:L40)</f>
        <v>0</v>
      </c>
      <c r="M36" s="82" t="s">
        <v>45</v>
      </c>
      <c r="N36" s="81" t="s">
        <v>45</v>
      </c>
      <c r="O36" s="80" t="s">
        <v>45</v>
      </c>
      <c r="P36" s="1064"/>
    </row>
    <row r="37" spans="1:16"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1065"/>
    </row>
    <row r="38" spans="1:16"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66"/>
    </row>
    <row r="39" spans="1:16"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66"/>
    </row>
    <row r="40" spans="1:16" ht="24" hidden="1" x14ac:dyDescent="0.25">
      <c r="A40" s="120">
        <v>21399</v>
      </c>
      <c r="B40" s="121" t="s">
        <v>61</v>
      </c>
      <c r="C40" s="122">
        <f t="shared" si="2"/>
        <v>0</v>
      </c>
      <c r="D40" s="123" t="s">
        <v>45</v>
      </c>
      <c r="E40" s="477" t="s">
        <v>45</v>
      </c>
      <c r="F40" s="521" t="s">
        <v>45</v>
      </c>
      <c r="G40" s="123" t="s">
        <v>45</v>
      </c>
      <c r="H40" s="125" t="s">
        <v>45</v>
      </c>
      <c r="I40" s="126" t="s">
        <v>45</v>
      </c>
      <c r="J40" s="127"/>
      <c r="K40" s="128"/>
      <c r="L40" s="522">
        <f>J40+K40</f>
        <v>0</v>
      </c>
      <c r="M40" s="129" t="s">
        <v>45</v>
      </c>
      <c r="N40" s="124" t="s">
        <v>45</v>
      </c>
      <c r="O40" s="126" t="s">
        <v>45</v>
      </c>
      <c r="P40" s="1069"/>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07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069"/>
    </row>
    <row r="43" spans="1:16" s="27" customFormat="1" ht="24" x14ac:dyDescent="0.25">
      <c r="A43" s="86">
        <v>21490</v>
      </c>
      <c r="B43" s="75" t="s">
        <v>64</v>
      </c>
      <c r="C43" s="143">
        <f>F43+I43+L43</f>
        <v>210</v>
      </c>
      <c r="D43" s="144">
        <f>D44</f>
        <v>0</v>
      </c>
      <c r="E43" s="480">
        <f t="shared" ref="E43:L43" si="3">E44</f>
        <v>0</v>
      </c>
      <c r="F43" s="524">
        <f t="shared" si="3"/>
        <v>0</v>
      </c>
      <c r="G43" s="144">
        <f t="shared" si="3"/>
        <v>0</v>
      </c>
      <c r="H43" s="146">
        <f t="shared" si="3"/>
        <v>0</v>
      </c>
      <c r="I43" s="147">
        <f t="shared" si="3"/>
        <v>0</v>
      </c>
      <c r="J43" s="146">
        <f t="shared" si="3"/>
        <v>210</v>
      </c>
      <c r="K43" s="145">
        <f t="shared" si="3"/>
        <v>0</v>
      </c>
      <c r="L43" s="147">
        <f t="shared" si="3"/>
        <v>210</v>
      </c>
      <c r="M43" s="82" t="s">
        <v>45</v>
      </c>
      <c r="N43" s="81" t="s">
        <v>45</v>
      </c>
      <c r="O43" s="80" t="s">
        <v>45</v>
      </c>
      <c r="P43" s="1064"/>
    </row>
    <row r="44" spans="1:16" s="27" customFormat="1" ht="24" x14ac:dyDescent="0.25">
      <c r="A44" s="119">
        <v>21499</v>
      </c>
      <c r="B44" s="98" t="s">
        <v>65</v>
      </c>
      <c r="C44" s="148">
        <f>F44+I44+L44</f>
        <v>210</v>
      </c>
      <c r="D44" s="149"/>
      <c r="E44" s="481"/>
      <c r="F44" s="516">
        <f>D44+E44</f>
        <v>0</v>
      </c>
      <c r="G44" s="149"/>
      <c r="H44" s="151"/>
      <c r="I44" s="152">
        <f>G44+H44</f>
        <v>0</v>
      </c>
      <c r="J44" s="151">
        <v>210</v>
      </c>
      <c r="K44" s="150"/>
      <c r="L44" s="152">
        <f>J44+K44</f>
        <v>210</v>
      </c>
      <c r="M44" s="117" t="s">
        <v>45</v>
      </c>
      <c r="N44" s="112" t="s">
        <v>45</v>
      </c>
      <c r="O44" s="114" t="s">
        <v>45</v>
      </c>
      <c r="P44" s="1067"/>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071"/>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072"/>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v>0</v>
      </c>
      <c r="O47" s="160">
        <f>M47+N47</f>
        <v>0</v>
      </c>
      <c r="P47" s="1073"/>
    </row>
    <row r="48" spans="1:16" x14ac:dyDescent="0.25">
      <c r="A48" s="162"/>
      <c r="B48" s="157"/>
      <c r="C48" s="163"/>
      <c r="D48" s="164"/>
      <c r="E48" s="449"/>
      <c r="F48" s="500"/>
      <c r="G48" s="164"/>
      <c r="H48" s="165"/>
      <c r="I48" s="166"/>
      <c r="J48" s="167"/>
      <c r="K48" s="159"/>
      <c r="L48" s="160"/>
      <c r="M48" s="158"/>
      <c r="N48" s="159"/>
      <c r="O48" s="160"/>
      <c r="P48" s="1073"/>
    </row>
    <row r="49" spans="1:16" s="27" customFormat="1" x14ac:dyDescent="0.25">
      <c r="A49" s="168"/>
      <c r="B49" s="169" t="s">
        <v>69</v>
      </c>
      <c r="C49" s="170"/>
      <c r="D49" s="171"/>
      <c r="E49" s="450"/>
      <c r="F49" s="501"/>
      <c r="G49" s="171"/>
      <c r="H49" s="173"/>
      <c r="I49" s="174"/>
      <c r="J49" s="173"/>
      <c r="K49" s="172"/>
      <c r="L49" s="174"/>
      <c r="M49" s="175"/>
      <c r="N49" s="172"/>
      <c r="O49" s="174"/>
      <c r="P49" s="1074"/>
    </row>
    <row r="50" spans="1:16" s="27" customFormat="1" ht="12.75" thickBot="1" x14ac:dyDescent="0.3">
      <c r="A50" s="177"/>
      <c r="B50" s="30" t="s">
        <v>70</v>
      </c>
      <c r="C50" s="178">
        <f t="shared" si="0"/>
        <v>1181423</v>
      </c>
      <c r="D50" s="179">
        <f t="shared" ref="D50:O50" si="4">SUM(D51,D283)</f>
        <v>638626</v>
      </c>
      <c r="E50" s="451">
        <f t="shared" si="4"/>
        <v>0</v>
      </c>
      <c r="F50" s="502">
        <f t="shared" si="4"/>
        <v>638626</v>
      </c>
      <c r="G50" s="179">
        <f t="shared" si="4"/>
        <v>441504</v>
      </c>
      <c r="H50" s="181">
        <f t="shared" si="4"/>
        <v>0</v>
      </c>
      <c r="I50" s="182">
        <f t="shared" si="4"/>
        <v>441504</v>
      </c>
      <c r="J50" s="181">
        <f t="shared" si="4"/>
        <v>101263</v>
      </c>
      <c r="K50" s="180">
        <f t="shared" si="4"/>
        <v>0</v>
      </c>
      <c r="L50" s="182">
        <f t="shared" si="4"/>
        <v>101263</v>
      </c>
      <c r="M50" s="178">
        <f t="shared" si="4"/>
        <v>30</v>
      </c>
      <c r="N50" s="180">
        <f t="shared" si="4"/>
        <v>0</v>
      </c>
      <c r="O50" s="182">
        <f t="shared" si="4"/>
        <v>30</v>
      </c>
      <c r="P50" s="183"/>
    </row>
    <row r="51" spans="1:16" s="27" customFormat="1" ht="36.75" thickTop="1" x14ac:dyDescent="0.25">
      <c r="A51" s="184"/>
      <c r="B51" s="185" t="s">
        <v>71</v>
      </c>
      <c r="C51" s="186">
        <f t="shared" si="0"/>
        <v>1181423</v>
      </c>
      <c r="D51" s="187">
        <f t="shared" ref="D51:O51" si="5">SUM(D52,D194)</f>
        <v>638626</v>
      </c>
      <c r="E51" s="452">
        <f t="shared" si="5"/>
        <v>0</v>
      </c>
      <c r="F51" s="503">
        <f t="shared" si="5"/>
        <v>638626</v>
      </c>
      <c r="G51" s="187">
        <f t="shared" si="5"/>
        <v>441504</v>
      </c>
      <c r="H51" s="189">
        <f t="shared" si="5"/>
        <v>0</v>
      </c>
      <c r="I51" s="190">
        <f t="shared" si="5"/>
        <v>441504</v>
      </c>
      <c r="J51" s="189">
        <f t="shared" si="5"/>
        <v>101263</v>
      </c>
      <c r="K51" s="188">
        <f t="shared" si="5"/>
        <v>0</v>
      </c>
      <c r="L51" s="190">
        <f t="shared" si="5"/>
        <v>101263</v>
      </c>
      <c r="M51" s="186">
        <f t="shared" si="5"/>
        <v>30</v>
      </c>
      <c r="N51" s="188">
        <f t="shared" si="5"/>
        <v>0</v>
      </c>
      <c r="O51" s="190">
        <f t="shared" si="5"/>
        <v>30</v>
      </c>
      <c r="P51" s="191"/>
    </row>
    <row r="52" spans="1:16" s="27" customFormat="1" ht="24" x14ac:dyDescent="0.25">
      <c r="A52" s="192"/>
      <c r="B52" s="20" t="s">
        <v>72</v>
      </c>
      <c r="C52" s="193">
        <f t="shared" si="0"/>
        <v>946527</v>
      </c>
      <c r="D52" s="194">
        <f t="shared" ref="D52:O52" si="6">SUM(D53,D75,D173,D187)</f>
        <v>421527</v>
      </c>
      <c r="E52" s="453">
        <f t="shared" si="6"/>
        <v>0</v>
      </c>
      <c r="F52" s="504">
        <f t="shared" si="6"/>
        <v>421527</v>
      </c>
      <c r="G52" s="194">
        <f t="shared" si="6"/>
        <v>441504</v>
      </c>
      <c r="H52" s="196">
        <f t="shared" si="6"/>
        <v>0</v>
      </c>
      <c r="I52" s="197">
        <f t="shared" si="6"/>
        <v>441504</v>
      </c>
      <c r="J52" s="196">
        <f t="shared" si="6"/>
        <v>83466</v>
      </c>
      <c r="K52" s="195">
        <f t="shared" si="6"/>
        <v>0</v>
      </c>
      <c r="L52" s="197">
        <f t="shared" si="6"/>
        <v>83466</v>
      </c>
      <c r="M52" s="193">
        <f t="shared" si="6"/>
        <v>30</v>
      </c>
      <c r="N52" s="195">
        <f t="shared" si="6"/>
        <v>0</v>
      </c>
      <c r="O52" s="197">
        <f t="shared" si="6"/>
        <v>30</v>
      </c>
      <c r="P52" s="198"/>
    </row>
    <row r="53" spans="1:16" s="27" customFormat="1" x14ac:dyDescent="0.25">
      <c r="A53" s="199">
        <v>1000</v>
      </c>
      <c r="B53" s="199" t="s">
        <v>73</v>
      </c>
      <c r="C53" s="200">
        <f t="shared" si="0"/>
        <v>873860</v>
      </c>
      <c r="D53" s="201">
        <f t="shared" ref="D53:O53" si="7">SUM(D54,D67)</f>
        <v>369842</v>
      </c>
      <c r="E53" s="454">
        <f t="shared" si="7"/>
        <v>0</v>
      </c>
      <c r="F53" s="505">
        <f t="shared" si="7"/>
        <v>369842</v>
      </c>
      <c r="G53" s="201">
        <f t="shared" si="7"/>
        <v>441504</v>
      </c>
      <c r="H53" s="203">
        <f t="shared" si="7"/>
        <v>0</v>
      </c>
      <c r="I53" s="204">
        <f t="shared" si="7"/>
        <v>441504</v>
      </c>
      <c r="J53" s="203">
        <f t="shared" si="7"/>
        <v>62514</v>
      </c>
      <c r="K53" s="202">
        <f t="shared" si="7"/>
        <v>0</v>
      </c>
      <c r="L53" s="204">
        <f t="shared" si="7"/>
        <v>62514</v>
      </c>
      <c r="M53" s="200">
        <f t="shared" si="7"/>
        <v>0</v>
      </c>
      <c r="N53" s="202">
        <f t="shared" si="7"/>
        <v>0</v>
      </c>
      <c r="O53" s="204">
        <f t="shared" si="7"/>
        <v>0</v>
      </c>
      <c r="P53" s="205"/>
    </row>
    <row r="54" spans="1:16" x14ac:dyDescent="0.25">
      <c r="A54" s="75">
        <v>1100</v>
      </c>
      <c r="B54" s="206" t="s">
        <v>74</v>
      </c>
      <c r="C54" s="76">
        <f t="shared" si="0"/>
        <v>666056</v>
      </c>
      <c r="D54" s="207">
        <f t="shared" ref="D54:O54" si="8">SUM(D55,D58,D66)</f>
        <v>262444</v>
      </c>
      <c r="E54" s="455">
        <f t="shared" si="8"/>
        <v>0</v>
      </c>
      <c r="F54" s="506">
        <f t="shared" si="8"/>
        <v>262444</v>
      </c>
      <c r="G54" s="207">
        <f t="shared" si="8"/>
        <v>355455</v>
      </c>
      <c r="H54" s="84">
        <f t="shared" si="8"/>
        <v>0</v>
      </c>
      <c r="I54" s="208">
        <f t="shared" si="8"/>
        <v>355455</v>
      </c>
      <c r="J54" s="84">
        <f t="shared" si="8"/>
        <v>48157</v>
      </c>
      <c r="K54" s="85">
        <f t="shared" si="8"/>
        <v>0</v>
      </c>
      <c r="L54" s="208">
        <f t="shared" si="8"/>
        <v>48157</v>
      </c>
      <c r="M54" s="209">
        <f t="shared" si="8"/>
        <v>0</v>
      </c>
      <c r="N54" s="210">
        <f t="shared" si="8"/>
        <v>0</v>
      </c>
      <c r="O54" s="211">
        <f t="shared" si="8"/>
        <v>0</v>
      </c>
      <c r="P54" s="212"/>
    </row>
    <row r="55" spans="1:16" x14ac:dyDescent="0.25">
      <c r="A55" s="213">
        <v>1110</v>
      </c>
      <c r="B55" s="157" t="s">
        <v>75</v>
      </c>
      <c r="C55" s="163">
        <f t="shared" si="0"/>
        <v>606402</v>
      </c>
      <c r="D55" s="214">
        <f t="shared" ref="D55:O55" si="9">SUM(D56:D57)</f>
        <v>230980</v>
      </c>
      <c r="E55" s="456">
        <f t="shared" si="9"/>
        <v>-430</v>
      </c>
      <c r="F55" s="507">
        <f t="shared" si="9"/>
        <v>230550</v>
      </c>
      <c r="G55" s="214">
        <f t="shared" si="9"/>
        <v>327695</v>
      </c>
      <c r="H55" s="216">
        <f t="shared" si="9"/>
        <v>0</v>
      </c>
      <c r="I55" s="217">
        <f t="shared" si="9"/>
        <v>327695</v>
      </c>
      <c r="J55" s="216">
        <f t="shared" si="9"/>
        <v>48157</v>
      </c>
      <c r="K55" s="215">
        <f t="shared" si="9"/>
        <v>0</v>
      </c>
      <c r="L55" s="217">
        <f t="shared" si="9"/>
        <v>48157</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36" x14ac:dyDescent="0.25">
      <c r="A57" s="119">
        <v>1119</v>
      </c>
      <c r="B57" s="98" t="s">
        <v>77</v>
      </c>
      <c r="C57" s="99">
        <f t="shared" si="0"/>
        <v>606402</v>
      </c>
      <c r="D57" s="237">
        <v>230980</v>
      </c>
      <c r="E57" s="458">
        <v>-430</v>
      </c>
      <c r="F57" s="509">
        <f>D57+E57</f>
        <v>230550</v>
      </c>
      <c r="G57" s="237">
        <v>327695</v>
      </c>
      <c r="H57" s="227"/>
      <c r="I57" s="235">
        <f>G57+H57</f>
        <v>327695</v>
      </c>
      <c r="J57" s="104">
        <v>48157</v>
      </c>
      <c r="K57" s="226"/>
      <c r="L57" s="235">
        <f>J57+K57</f>
        <v>48157</v>
      </c>
      <c r="M57" s="238"/>
      <c r="N57" s="105"/>
      <c r="O57" s="235">
        <f>M57+N57</f>
        <v>0</v>
      </c>
      <c r="P57" s="1075" t="s">
        <v>825</v>
      </c>
    </row>
    <row r="58" spans="1:16" x14ac:dyDescent="0.25">
      <c r="A58" s="231">
        <v>1140</v>
      </c>
      <c r="B58" s="98" t="s">
        <v>78</v>
      </c>
      <c r="C58" s="99">
        <f t="shared" si="0"/>
        <v>58154</v>
      </c>
      <c r="D58" s="232">
        <f t="shared" ref="D58:O58" si="10">SUM(D59:D65)</f>
        <v>29964</v>
      </c>
      <c r="E58" s="459">
        <f t="shared" si="10"/>
        <v>430</v>
      </c>
      <c r="F58" s="509">
        <f t="shared" si="10"/>
        <v>30394</v>
      </c>
      <c r="G58" s="232">
        <f t="shared" si="10"/>
        <v>27760</v>
      </c>
      <c r="H58" s="234">
        <f t="shared" si="10"/>
        <v>0</v>
      </c>
      <c r="I58" s="235">
        <f t="shared" si="10"/>
        <v>27760</v>
      </c>
      <c r="J58" s="234">
        <f t="shared" si="10"/>
        <v>0</v>
      </c>
      <c r="K58" s="233">
        <f t="shared" si="10"/>
        <v>0</v>
      </c>
      <c r="L58" s="235">
        <f t="shared" si="10"/>
        <v>0</v>
      </c>
      <c r="M58" s="99">
        <f t="shared" si="10"/>
        <v>0</v>
      </c>
      <c r="N58" s="233">
        <f t="shared" si="10"/>
        <v>0</v>
      </c>
      <c r="O58" s="235">
        <f t="shared" si="10"/>
        <v>0</v>
      </c>
      <c r="P58" s="236"/>
    </row>
    <row r="59" spans="1:16" hidden="1" x14ac:dyDescent="0.25">
      <c r="A59" s="119">
        <v>1141</v>
      </c>
      <c r="B59" s="98" t="s">
        <v>79</v>
      </c>
      <c r="C59" s="99">
        <f t="shared" si="0"/>
        <v>0</v>
      </c>
      <c r="D59" s="237"/>
      <c r="E59" s="458"/>
      <c r="F59" s="509">
        <f t="shared" ref="F59:F66" si="11">D59+E59</f>
        <v>0</v>
      </c>
      <c r="G59" s="237"/>
      <c r="H59" s="104"/>
      <c r="I59" s="235">
        <f t="shared" ref="I59:I66" si="12">G59+H59</f>
        <v>0</v>
      </c>
      <c r="J59" s="104"/>
      <c r="K59" s="105"/>
      <c r="L59" s="235">
        <f t="shared" ref="L59:L66" si="13">J59+K59</f>
        <v>0</v>
      </c>
      <c r="M59" s="238"/>
      <c r="N59" s="105"/>
      <c r="O59" s="235">
        <f t="shared" ref="O59:O66" si="14">M59+N59</f>
        <v>0</v>
      </c>
      <c r="P59" s="236"/>
    </row>
    <row r="60" spans="1:16" ht="24.75" hidden="1" customHeight="1" x14ac:dyDescent="0.25">
      <c r="A60" s="119">
        <v>1142</v>
      </c>
      <c r="B60" s="98" t="s">
        <v>80</v>
      </c>
      <c r="C60" s="99">
        <f t="shared" si="0"/>
        <v>0</v>
      </c>
      <c r="D60" s="237"/>
      <c r="E60" s="458"/>
      <c r="F60" s="509">
        <f t="shared" si="11"/>
        <v>0</v>
      </c>
      <c r="G60" s="237"/>
      <c r="H60" s="104"/>
      <c r="I60" s="235">
        <f t="shared" si="12"/>
        <v>0</v>
      </c>
      <c r="J60" s="104"/>
      <c r="K60" s="105"/>
      <c r="L60" s="235">
        <f>J60+K60</f>
        <v>0</v>
      </c>
      <c r="M60" s="238"/>
      <c r="N60" s="105"/>
      <c r="O60" s="235">
        <f t="shared" si="14"/>
        <v>0</v>
      </c>
      <c r="P60" s="236"/>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x14ac:dyDescent="0.25">
      <c r="A63" s="119">
        <v>1147</v>
      </c>
      <c r="B63" s="98" t="s">
        <v>83</v>
      </c>
      <c r="C63" s="99">
        <f t="shared" si="0"/>
        <v>17719</v>
      </c>
      <c r="D63" s="237">
        <v>2232</v>
      </c>
      <c r="E63" s="460"/>
      <c r="F63" s="509">
        <f t="shared" si="11"/>
        <v>2232</v>
      </c>
      <c r="G63" s="237">
        <v>15487</v>
      </c>
      <c r="H63" s="227"/>
      <c r="I63" s="235">
        <f t="shared" si="12"/>
        <v>15487</v>
      </c>
      <c r="J63" s="104"/>
      <c r="K63" s="105"/>
      <c r="L63" s="235">
        <f t="shared" si="13"/>
        <v>0</v>
      </c>
      <c r="M63" s="238"/>
      <c r="N63" s="105"/>
      <c r="O63" s="235">
        <f t="shared" si="14"/>
        <v>0</v>
      </c>
      <c r="P63" s="1076"/>
    </row>
    <row r="64" spans="1:16" ht="36" x14ac:dyDescent="0.25">
      <c r="A64" s="119">
        <v>1148</v>
      </c>
      <c r="B64" s="98" t="s">
        <v>84</v>
      </c>
      <c r="C64" s="99">
        <f t="shared" si="0"/>
        <v>28162</v>
      </c>
      <c r="D64" s="237">
        <v>27732</v>
      </c>
      <c r="E64" s="458">
        <v>430</v>
      </c>
      <c r="F64" s="509">
        <f t="shared" si="11"/>
        <v>28162</v>
      </c>
      <c r="G64" s="237"/>
      <c r="H64" s="104"/>
      <c r="I64" s="235">
        <f t="shared" si="12"/>
        <v>0</v>
      </c>
      <c r="J64" s="104"/>
      <c r="K64" s="105"/>
      <c r="L64" s="235">
        <f t="shared" si="13"/>
        <v>0</v>
      </c>
      <c r="M64" s="238"/>
      <c r="N64" s="105"/>
      <c r="O64" s="235">
        <f t="shared" si="14"/>
        <v>0</v>
      </c>
      <c r="P64" s="1075" t="s">
        <v>825</v>
      </c>
    </row>
    <row r="65" spans="1:16" ht="28.5" customHeight="1" x14ac:dyDescent="0.25">
      <c r="A65" s="119">
        <v>1149</v>
      </c>
      <c r="B65" s="98" t="s">
        <v>85</v>
      </c>
      <c r="C65" s="99">
        <f>F65+I65+L65+O65</f>
        <v>12273</v>
      </c>
      <c r="D65" s="237"/>
      <c r="E65" s="458"/>
      <c r="F65" s="509">
        <f t="shared" si="11"/>
        <v>0</v>
      </c>
      <c r="G65" s="237">
        <v>12273</v>
      </c>
      <c r="H65" s="227"/>
      <c r="I65" s="235">
        <f t="shared" si="12"/>
        <v>12273</v>
      </c>
      <c r="J65" s="104"/>
      <c r="K65" s="105"/>
      <c r="L65" s="235">
        <f t="shared" si="13"/>
        <v>0</v>
      </c>
      <c r="M65" s="238"/>
      <c r="N65" s="105"/>
      <c r="O65" s="235">
        <f t="shared" si="14"/>
        <v>0</v>
      </c>
      <c r="P65" s="73"/>
    </row>
    <row r="66" spans="1:16" ht="36" x14ac:dyDescent="0.25">
      <c r="A66" s="213">
        <v>1150</v>
      </c>
      <c r="B66" s="157" t="s">
        <v>87</v>
      </c>
      <c r="C66" s="163">
        <f>F66+I66+L66+O66</f>
        <v>1500</v>
      </c>
      <c r="D66" s="239">
        <v>1500</v>
      </c>
      <c r="E66" s="464"/>
      <c r="F66" s="507">
        <f t="shared" si="11"/>
        <v>1500</v>
      </c>
      <c r="G66" s="239"/>
      <c r="H66" s="241"/>
      <c r="I66" s="217">
        <f t="shared" si="12"/>
        <v>0</v>
      </c>
      <c r="J66" s="241"/>
      <c r="K66" s="240"/>
      <c r="L66" s="217">
        <f t="shared" si="13"/>
        <v>0</v>
      </c>
      <c r="M66" s="242"/>
      <c r="N66" s="240"/>
      <c r="O66" s="217">
        <f t="shared" si="14"/>
        <v>0</v>
      </c>
      <c r="P66" s="218"/>
    </row>
    <row r="67" spans="1:16" ht="24" x14ac:dyDescent="0.25">
      <c r="A67" s="75">
        <v>1200</v>
      </c>
      <c r="B67" s="206" t="s">
        <v>88</v>
      </c>
      <c r="C67" s="76">
        <f t="shared" si="0"/>
        <v>207804</v>
      </c>
      <c r="D67" s="207">
        <f t="shared" ref="D67:O67" si="15">SUM(D68:D69)</f>
        <v>107398</v>
      </c>
      <c r="E67" s="455">
        <f t="shared" si="15"/>
        <v>0</v>
      </c>
      <c r="F67" s="506">
        <f t="shared" si="15"/>
        <v>107398</v>
      </c>
      <c r="G67" s="207">
        <f t="shared" si="15"/>
        <v>86049</v>
      </c>
      <c r="H67" s="84">
        <f t="shared" si="15"/>
        <v>0</v>
      </c>
      <c r="I67" s="208">
        <f t="shared" si="15"/>
        <v>86049</v>
      </c>
      <c r="J67" s="84">
        <f t="shared" si="15"/>
        <v>14357</v>
      </c>
      <c r="K67" s="85">
        <f t="shared" si="15"/>
        <v>0</v>
      </c>
      <c r="L67" s="208">
        <f t="shared" si="15"/>
        <v>14357</v>
      </c>
      <c r="M67" s="76">
        <f t="shared" si="15"/>
        <v>0</v>
      </c>
      <c r="N67" s="85">
        <f t="shared" si="15"/>
        <v>0</v>
      </c>
      <c r="O67" s="208">
        <f t="shared" si="15"/>
        <v>0</v>
      </c>
      <c r="P67" s="243"/>
    </row>
    <row r="68" spans="1:16" ht="25.5" customHeight="1" x14ac:dyDescent="0.25">
      <c r="A68" s="342">
        <v>1210</v>
      </c>
      <c r="B68" s="87" t="s">
        <v>89</v>
      </c>
      <c r="C68" s="88">
        <f t="shared" si="0"/>
        <v>165056</v>
      </c>
      <c r="D68" s="219">
        <v>68402</v>
      </c>
      <c r="E68" s="462"/>
      <c r="F68" s="508">
        <f>D68+E68</f>
        <v>68402</v>
      </c>
      <c r="G68" s="219">
        <v>84349</v>
      </c>
      <c r="H68" s="261"/>
      <c r="I68" s="220">
        <f>G68+H68</f>
        <v>84349</v>
      </c>
      <c r="J68" s="93">
        <v>12305</v>
      </c>
      <c r="K68" s="94"/>
      <c r="L68" s="220">
        <f>J68+K68</f>
        <v>12305</v>
      </c>
      <c r="M68" s="221"/>
      <c r="N68" s="94"/>
      <c r="O68" s="220">
        <f>M68+N68</f>
        <v>0</v>
      </c>
      <c r="P68" s="1077"/>
    </row>
    <row r="69" spans="1:16" ht="24" x14ac:dyDescent="0.25">
      <c r="A69" s="231">
        <v>1220</v>
      </c>
      <c r="B69" s="98" t="s">
        <v>90</v>
      </c>
      <c r="C69" s="99">
        <f t="shared" si="0"/>
        <v>42748</v>
      </c>
      <c r="D69" s="232">
        <f t="shared" ref="D69:O69" si="16">SUM(D70:D74)</f>
        <v>38996</v>
      </c>
      <c r="E69" s="459">
        <f t="shared" si="16"/>
        <v>0</v>
      </c>
      <c r="F69" s="509">
        <f t="shared" si="16"/>
        <v>38996</v>
      </c>
      <c r="G69" s="232">
        <f t="shared" si="16"/>
        <v>1700</v>
      </c>
      <c r="H69" s="234">
        <f t="shared" si="16"/>
        <v>0</v>
      </c>
      <c r="I69" s="235">
        <f t="shared" si="16"/>
        <v>1700</v>
      </c>
      <c r="J69" s="234">
        <f t="shared" si="16"/>
        <v>2052</v>
      </c>
      <c r="K69" s="233">
        <f t="shared" si="16"/>
        <v>0</v>
      </c>
      <c r="L69" s="235">
        <f t="shared" si="16"/>
        <v>2052</v>
      </c>
      <c r="M69" s="99">
        <f t="shared" si="16"/>
        <v>0</v>
      </c>
      <c r="N69" s="233">
        <f t="shared" si="16"/>
        <v>0</v>
      </c>
      <c r="O69" s="235">
        <f t="shared" si="16"/>
        <v>0</v>
      </c>
      <c r="P69" s="236"/>
    </row>
    <row r="70" spans="1:16" ht="50.25" customHeight="1" x14ac:dyDescent="0.25">
      <c r="A70" s="119">
        <v>1221</v>
      </c>
      <c r="B70" s="98" t="s">
        <v>91</v>
      </c>
      <c r="C70" s="99">
        <f t="shared" si="0"/>
        <v>26487</v>
      </c>
      <c r="D70" s="237">
        <v>22826</v>
      </c>
      <c r="E70" s="460"/>
      <c r="F70" s="509">
        <f>D70+E70</f>
        <v>22826</v>
      </c>
      <c r="G70" s="237">
        <v>1700</v>
      </c>
      <c r="H70" s="227"/>
      <c r="I70" s="235">
        <f>G70+H70</f>
        <v>1700</v>
      </c>
      <c r="J70" s="104">
        <v>1961</v>
      </c>
      <c r="K70" s="105"/>
      <c r="L70" s="235">
        <f>J70+K70</f>
        <v>1961</v>
      </c>
      <c r="M70" s="238"/>
      <c r="N70" s="105"/>
      <c r="O70" s="235">
        <f>M70+N70</f>
        <v>0</v>
      </c>
      <c r="P70" s="245"/>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x14ac:dyDescent="0.25">
      <c r="A73" s="119">
        <v>1227</v>
      </c>
      <c r="B73" s="98" t="s">
        <v>94</v>
      </c>
      <c r="C73" s="99">
        <f t="shared" si="0"/>
        <v>14970</v>
      </c>
      <c r="D73" s="237">
        <v>14970</v>
      </c>
      <c r="E73" s="458"/>
      <c r="F73" s="509">
        <f>D73+E73</f>
        <v>14970</v>
      </c>
      <c r="G73" s="237"/>
      <c r="H73" s="104"/>
      <c r="I73" s="235">
        <f>G73+H73</f>
        <v>0</v>
      </c>
      <c r="J73" s="104"/>
      <c r="K73" s="105"/>
      <c r="L73" s="235">
        <f>J73+K73</f>
        <v>0</v>
      </c>
      <c r="M73" s="238"/>
      <c r="N73" s="105"/>
      <c r="O73" s="235">
        <f>M73+N73</f>
        <v>0</v>
      </c>
      <c r="P73" s="236"/>
    </row>
    <row r="74" spans="1:16" ht="48" x14ac:dyDescent="0.25">
      <c r="A74" s="119">
        <v>1228</v>
      </c>
      <c r="B74" s="98" t="s">
        <v>96</v>
      </c>
      <c r="C74" s="99">
        <f t="shared" si="0"/>
        <v>1291</v>
      </c>
      <c r="D74" s="237">
        <v>1200</v>
      </c>
      <c r="E74" s="460"/>
      <c r="F74" s="509">
        <f>D74+E74</f>
        <v>1200</v>
      </c>
      <c r="G74" s="237"/>
      <c r="H74" s="104"/>
      <c r="I74" s="235">
        <f>G74+H74</f>
        <v>0</v>
      </c>
      <c r="J74" s="104">
        <v>91</v>
      </c>
      <c r="K74" s="105"/>
      <c r="L74" s="235">
        <f>J74+K74</f>
        <v>91</v>
      </c>
      <c r="M74" s="238"/>
      <c r="N74" s="105"/>
      <c r="O74" s="235">
        <f>M74+N74</f>
        <v>0</v>
      </c>
      <c r="P74" s="245"/>
    </row>
    <row r="75" spans="1:16" x14ac:dyDescent="0.25">
      <c r="A75" s="199">
        <v>2000</v>
      </c>
      <c r="B75" s="199" t="s">
        <v>97</v>
      </c>
      <c r="C75" s="200">
        <f t="shared" si="0"/>
        <v>72667</v>
      </c>
      <c r="D75" s="201">
        <f t="shared" ref="D75:O75" si="17">SUM(D76,D83,D130,D164,D165,D172)</f>
        <v>51685</v>
      </c>
      <c r="E75" s="454">
        <f t="shared" si="17"/>
        <v>0</v>
      </c>
      <c r="F75" s="505">
        <f t="shared" si="17"/>
        <v>51685</v>
      </c>
      <c r="G75" s="201">
        <f t="shared" si="17"/>
        <v>0</v>
      </c>
      <c r="H75" s="203">
        <f t="shared" si="17"/>
        <v>0</v>
      </c>
      <c r="I75" s="204">
        <f t="shared" si="17"/>
        <v>0</v>
      </c>
      <c r="J75" s="203">
        <f t="shared" si="17"/>
        <v>20952</v>
      </c>
      <c r="K75" s="202">
        <f t="shared" si="17"/>
        <v>0</v>
      </c>
      <c r="L75" s="204">
        <f t="shared" si="17"/>
        <v>20952</v>
      </c>
      <c r="M75" s="200">
        <f t="shared" si="17"/>
        <v>30</v>
      </c>
      <c r="N75" s="202">
        <f t="shared" si="17"/>
        <v>0</v>
      </c>
      <c r="O75" s="204">
        <f t="shared" si="17"/>
        <v>30</v>
      </c>
      <c r="P75" s="205"/>
    </row>
    <row r="76" spans="1:16" ht="24" x14ac:dyDescent="0.25">
      <c r="A76" s="75">
        <v>2100</v>
      </c>
      <c r="B76" s="206" t="s">
        <v>98</v>
      </c>
      <c r="C76" s="76">
        <f t="shared" si="0"/>
        <v>3272</v>
      </c>
      <c r="D76" s="207">
        <f t="shared" ref="D76:O76" si="18">SUM(D77,D80)</f>
        <v>2438</v>
      </c>
      <c r="E76" s="455">
        <f t="shared" si="18"/>
        <v>0</v>
      </c>
      <c r="F76" s="506">
        <f t="shared" si="18"/>
        <v>2438</v>
      </c>
      <c r="G76" s="207">
        <f t="shared" si="18"/>
        <v>0</v>
      </c>
      <c r="H76" s="84">
        <f t="shared" si="18"/>
        <v>0</v>
      </c>
      <c r="I76" s="208">
        <f t="shared" si="18"/>
        <v>0</v>
      </c>
      <c r="J76" s="84">
        <f t="shared" si="18"/>
        <v>834</v>
      </c>
      <c r="K76" s="85">
        <f t="shared" si="18"/>
        <v>0</v>
      </c>
      <c r="L76" s="208">
        <f t="shared" si="18"/>
        <v>834</v>
      </c>
      <c r="M76" s="76">
        <f t="shared" si="18"/>
        <v>0</v>
      </c>
      <c r="N76" s="85">
        <f t="shared" si="18"/>
        <v>0</v>
      </c>
      <c r="O76" s="208">
        <f t="shared" si="18"/>
        <v>0</v>
      </c>
      <c r="P76" s="243"/>
    </row>
    <row r="77" spans="1:16" ht="24" x14ac:dyDescent="0.25">
      <c r="A77" s="342">
        <v>2110</v>
      </c>
      <c r="B77" s="87" t="s">
        <v>99</v>
      </c>
      <c r="C77" s="88">
        <f t="shared" si="0"/>
        <v>300</v>
      </c>
      <c r="D77" s="246">
        <f t="shared" ref="D77:O77" si="19">SUM(D78:D79)</f>
        <v>0</v>
      </c>
      <c r="E77" s="463">
        <f t="shared" si="19"/>
        <v>0</v>
      </c>
      <c r="F77" s="508">
        <f t="shared" si="19"/>
        <v>0</v>
      </c>
      <c r="G77" s="246">
        <f t="shared" si="19"/>
        <v>0</v>
      </c>
      <c r="H77" s="248">
        <f t="shared" si="19"/>
        <v>0</v>
      </c>
      <c r="I77" s="220">
        <f t="shared" si="19"/>
        <v>0</v>
      </c>
      <c r="J77" s="248">
        <f t="shared" si="19"/>
        <v>300</v>
      </c>
      <c r="K77" s="247">
        <f t="shared" si="19"/>
        <v>0</v>
      </c>
      <c r="L77" s="220">
        <f t="shared" si="19"/>
        <v>300</v>
      </c>
      <c r="M77" s="88">
        <f t="shared" si="19"/>
        <v>0</v>
      </c>
      <c r="N77" s="247">
        <f t="shared" si="19"/>
        <v>0</v>
      </c>
      <c r="O77" s="220">
        <f t="shared" si="19"/>
        <v>0</v>
      </c>
      <c r="P77" s="222"/>
    </row>
    <row r="78" spans="1:16" x14ac:dyDescent="0.25">
      <c r="A78" s="119">
        <v>2111</v>
      </c>
      <c r="B78" s="98" t="s">
        <v>100</v>
      </c>
      <c r="C78" s="99">
        <f t="shared" si="0"/>
        <v>78</v>
      </c>
      <c r="D78" s="237"/>
      <c r="E78" s="458"/>
      <c r="F78" s="509">
        <f>D78+E78</f>
        <v>0</v>
      </c>
      <c r="G78" s="237"/>
      <c r="H78" s="104"/>
      <c r="I78" s="235">
        <f>G78+H78</f>
        <v>0</v>
      </c>
      <c r="J78" s="104">
        <v>78</v>
      </c>
      <c r="K78" s="105"/>
      <c r="L78" s="235">
        <f>J78+K78</f>
        <v>78</v>
      </c>
      <c r="M78" s="238"/>
      <c r="N78" s="105"/>
      <c r="O78" s="235">
        <f>M78+N78</f>
        <v>0</v>
      </c>
      <c r="P78" s="1078"/>
    </row>
    <row r="79" spans="1:16" ht="24" x14ac:dyDescent="0.25">
      <c r="A79" s="119">
        <v>2112</v>
      </c>
      <c r="B79" s="98" t="s">
        <v>101</v>
      </c>
      <c r="C79" s="99">
        <f t="shared" si="0"/>
        <v>222</v>
      </c>
      <c r="D79" s="237"/>
      <c r="E79" s="458"/>
      <c r="F79" s="509">
        <f>D79+E79</f>
        <v>0</v>
      </c>
      <c r="G79" s="237"/>
      <c r="H79" s="104"/>
      <c r="I79" s="235">
        <f>G79+H79</f>
        <v>0</v>
      </c>
      <c r="J79" s="104">
        <v>222</v>
      </c>
      <c r="K79" s="105"/>
      <c r="L79" s="235">
        <f>J79+K79</f>
        <v>222</v>
      </c>
      <c r="M79" s="238"/>
      <c r="N79" s="105"/>
      <c r="O79" s="235">
        <f>M79+N79</f>
        <v>0</v>
      </c>
      <c r="P79" s="1079"/>
    </row>
    <row r="80" spans="1:16" ht="24" x14ac:dyDescent="0.25">
      <c r="A80" s="231">
        <v>2120</v>
      </c>
      <c r="B80" s="98" t="s">
        <v>102</v>
      </c>
      <c r="C80" s="99">
        <f t="shared" si="0"/>
        <v>2972</v>
      </c>
      <c r="D80" s="232">
        <f t="shared" ref="D80:O80" si="20">SUM(D81:D82)</f>
        <v>2438</v>
      </c>
      <c r="E80" s="459">
        <f t="shared" si="20"/>
        <v>0</v>
      </c>
      <c r="F80" s="509">
        <f t="shared" si="20"/>
        <v>2438</v>
      </c>
      <c r="G80" s="232">
        <f t="shared" si="20"/>
        <v>0</v>
      </c>
      <c r="H80" s="234">
        <f t="shared" si="20"/>
        <v>0</v>
      </c>
      <c r="I80" s="235">
        <f t="shared" si="20"/>
        <v>0</v>
      </c>
      <c r="J80" s="234">
        <f t="shared" si="20"/>
        <v>534</v>
      </c>
      <c r="K80" s="233">
        <f t="shared" si="20"/>
        <v>0</v>
      </c>
      <c r="L80" s="235">
        <f t="shared" si="20"/>
        <v>534</v>
      </c>
      <c r="M80" s="99">
        <f t="shared" si="20"/>
        <v>0</v>
      </c>
      <c r="N80" s="233">
        <f t="shared" si="20"/>
        <v>0</v>
      </c>
      <c r="O80" s="235">
        <f t="shared" si="20"/>
        <v>0</v>
      </c>
      <c r="P80" s="236"/>
    </row>
    <row r="81" spans="1:16" x14ac:dyDescent="0.25">
      <c r="A81" s="119">
        <v>2121</v>
      </c>
      <c r="B81" s="98" t="s">
        <v>100</v>
      </c>
      <c r="C81" s="99">
        <f t="shared" si="0"/>
        <v>1206</v>
      </c>
      <c r="D81" s="237">
        <v>798</v>
      </c>
      <c r="E81" s="460"/>
      <c r="F81" s="509">
        <f>D81+E81</f>
        <v>798</v>
      </c>
      <c r="G81" s="237"/>
      <c r="H81" s="104"/>
      <c r="I81" s="235">
        <f>G81+H81</f>
        <v>0</v>
      </c>
      <c r="J81" s="104">
        <v>408</v>
      </c>
      <c r="K81" s="226"/>
      <c r="L81" s="235">
        <f>J81+K81</f>
        <v>408</v>
      </c>
      <c r="M81" s="238"/>
      <c r="N81" s="105"/>
      <c r="O81" s="235">
        <f>M81+N81</f>
        <v>0</v>
      </c>
      <c r="P81" s="245"/>
    </row>
    <row r="82" spans="1:16" ht="24" x14ac:dyDescent="0.25">
      <c r="A82" s="119">
        <v>2122</v>
      </c>
      <c r="B82" s="98" t="s">
        <v>101</v>
      </c>
      <c r="C82" s="99">
        <f t="shared" si="0"/>
        <v>1766</v>
      </c>
      <c r="D82" s="237">
        <v>1640</v>
      </c>
      <c r="E82" s="458"/>
      <c r="F82" s="509">
        <f>D82+E82</f>
        <v>1640</v>
      </c>
      <c r="G82" s="237"/>
      <c r="H82" s="104"/>
      <c r="I82" s="235">
        <f>G82+H82</f>
        <v>0</v>
      </c>
      <c r="J82" s="104">
        <v>126</v>
      </c>
      <c r="K82" s="105"/>
      <c r="L82" s="235">
        <f>J82+K82</f>
        <v>126</v>
      </c>
      <c r="M82" s="238"/>
      <c r="N82" s="105"/>
      <c r="O82" s="235">
        <f>M82+N82</f>
        <v>0</v>
      </c>
      <c r="P82" s="236"/>
    </row>
    <row r="83" spans="1:16" x14ac:dyDescent="0.25">
      <c r="A83" s="75">
        <v>2200</v>
      </c>
      <c r="B83" s="206" t="s">
        <v>103</v>
      </c>
      <c r="C83" s="76">
        <f t="shared" si="0"/>
        <v>56654</v>
      </c>
      <c r="D83" s="207">
        <f t="shared" ref="D83:O83" si="21">SUM(D84,D89,D95,D103,D112,D116,D122,D128)</f>
        <v>41618</v>
      </c>
      <c r="E83" s="455">
        <f t="shared" si="21"/>
        <v>0</v>
      </c>
      <c r="F83" s="506">
        <f t="shared" si="21"/>
        <v>41618</v>
      </c>
      <c r="G83" s="207">
        <f t="shared" si="21"/>
        <v>0</v>
      </c>
      <c r="H83" s="84">
        <f t="shared" si="21"/>
        <v>0</v>
      </c>
      <c r="I83" s="208">
        <f t="shared" si="21"/>
        <v>0</v>
      </c>
      <c r="J83" s="84">
        <f t="shared" si="21"/>
        <v>15036</v>
      </c>
      <c r="K83" s="85">
        <f t="shared" si="21"/>
        <v>0</v>
      </c>
      <c r="L83" s="208">
        <f t="shared" si="21"/>
        <v>15036</v>
      </c>
      <c r="M83" s="122">
        <f t="shared" si="21"/>
        <v>0</v>
      </c>
      <c r="N83" s="249">
        <f t="shared" si="21"/>
        <v>0</v>
      </c>
      <c r="O83" s="250">
        <f t="shared" si="21"/>
        <v>0</v>
      </c>
      <c r="P83" s="251"/>
    </row>
    <row r="84" spans="1:16" ht="24" x14ac:dyDescent="0.25">
      <c r="A84" s="213">
        <v>2210</v>
      </c>
      <c r="B84" s="157" t="s">
        <v>104</v>
      </c>
      <c r="C84" s="163">
        <f t="shared" si="0"/>
        <v>1352</v>
      </c>
      <c r="D84" s="214">
        <f t="shared" ref="D84:O84" si="22">SUM(D85:D88)</f>
        <v>549</v>
      </c>
      <c r="E84" s="456">
        <f t="shared" si="22"/>
        <v>0</v>
      </c>
      <c r="F84" s="507">
        <f t="shared" si="22"/>
        <v>549</v>
      </c>
      <c r="G84" s="214">
        <f t="shared" si="22"/>
        <v>0</v>
      </c>
      <c r="H84" s="216">
        <f t="shared" si="22"/>
        <v>0</v>
      </c>
      <c r="I84" s="217">
        <f t="shared" si="22"/>
        <v>0</v>
      </c>
      <c r="J84" s="216">
        <f t="shared" si="22"/>
        <v>803</v>
      </c>
      <c r="K84" s="215">
        <f t="shared" si="22"/>
        <v>0</v>
      </c>
      <c r="L84" s="217">
        <f t="shared" si="22"/>
        <v>803</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119">
        <v>2212</v>
      </c>
      <c r="B86" s="98" t="s">
        <v>106</v>
      </c>
      <c r="C86" s="99">
        <f t="shared" si="23"/>
        <v>1097</v>
      </c>
      <c r="D86" s="237">
        <v>549</v>
      </c>
      <c r="E86" s="458"/>
      <c r="F86" s="509">
        <f>D86+E86</f>
        <v>549</v>
      </c>
      <c r="G86" s="237"/>
      <c r="H86" s="104"/>
      <c r="I86" s="235">
        <f>G86+H86</f>
        <v>0</v>
      </c>
      <c r="J86" s="104">
        <v>548</v>
      </c>
      <c r="K86" s="105"/>
      <c r="L86" s="235">
        <f>J86+K86</f>
        <v>548</v>
      </c>
      <c r="M86" s="238"/>
      <c r="N86" s="105"/>
      <c r="O86" s="235">
        <f>M86+N86</f>
        <v>0</v>
      </c>
      <c r="P86" s="236"/>
    </row>
    <row r="87" spans="1:16" ht="24" x14ac:dyDescent="0.25">
      <c r="A87" s="119">
        <v>2214</v>
      </c>
      <c r="B87" s="98" t="s">
        <v>107</v>
      </c>
      <c r="C87" s="99">
        <f t="shared" si="23"/>
        <v>180</v>
      </c>
      <c r="D87" s="237"/>
      <c r="E87" s="458"/>
      <c r="F87" s="509">
        <f>D87+E87</f>
        <v>0</v>
      </c>
      <c r="G87" s="237"/>
      <c r="H87" s="104"/>
      <c r="I87" s="235">
        <f>G87+H87</f>
        <v>0</v>
      </c>
      <c r="J87" s="104">
        <v>180</v>
      </c>
      <c r="K87" s="105"/>
      <c r="L87" s="235">
        <f>J87+K87</f>
        <v>180</v>
      </c>
      <c r="M87" s="238"/>
      <c r="N87" s="105"/>
      <c r="O87" s="235">
        <f>M87+N87</f>
        <v>0</v>
      </c>
      <c r="P87" s="236"/>
    </row>
    <row r="88" spans="1:16" x14ac:dyDescent="0.25">
      <c r="A88" s="119">
        <v>2219</v>
      </c>
      <c r="B88" s="98" t="s">
        <v>108</v>
      </c>
      <c r="C88" s="99">
        <f t="shared" si="23"/>
        <v>75</v>
      </c>
      <c r="D88" s="237"/>
      <c r="E88" s="458"/>
      <c r="F88" s="509">
        <f>D88+E88</f>
        <v>0</v>
      </c>
      <c r="G88" s="237"/>
      <c r="H88" s="104"/>
      <c r="I88" s="235">
        <f>G88+H88</f>
        <v>0</v>
      </c>
      <c r="J88" s="104">
        <v>75</v>
      </c>
      <c r="K88" s="105"/>
      <c r="L88" s="235">
        <f>J88+K88</f>
        <v>75</v>
      </c>
      <c r="M88" s="238"/>
      <c r="N88" s="105"/>
      <c r="O88" s="235">
        <f>M88+N88</f>
        <v>0</v>
      </c>
      <c r="P88" s="236"/>
    </row>
    <row r="89" spans="1:16" ht="24" x14ac:dyDescent="0.25">
      <c r="A89" s="231">
        <v>2220</v>
      </c>
      <c r="B89" s="98" t="s">
        <v>109</v>
      </c>
      <c r="C89" s="99">
        <f t="shared" si="23"/>
        <v>31932</v>
      </c>
      <c r="D89" s="232">
        <f t="shared" ref="D89:O89" si="24">SUM(D90:D94)</f>
        <v>27765</v>
      </c>
      <c r="E89" s="459">
        <f t="shared" si="24"/>
        <v>0</v>
      </c>
      <c r="F89" s="509">
        <f t="shared" si="24"/>
        <v>27765</v>
      </c>
      <c r="G89" s="232">
        <f t="shared" si="24"/>
        <v>0</v>
      </c>
      <c r="H89" s="234">
        <f t="shared" si="24"/>
        <v>0</v>
      </c>
      <c r="I89" s="235">
        <f t="shared" si="24"/>
        <v>0</v>
      </c>
      <c r="J89" s="234">
        <f t="shared" si="24"/>
        <v>4167</v>
      </c>
      <c r="K89" s="233">
        <f t="shared" si="24"/>
        <v>0</v>
      </c>
      <c r="L89" s="235">
        <f t="shared" si="24"/>
        <v>4167</v>
      </c>
      <c r="M89" s="99">
        <f t="shared" si="24"/>
        <v>0</v>
      </c>
      <c r="N89" s="233">
        <f t="shared" si="24"/>
        <v>0</v>
      </c>
      <c r="O89" s="235">
        <f t="shared" si="24"/>
        <v>0</v>
      </c>
      <c r="P89" s="236"/>
    </row>
    <row r="90" spans="1:16" ht="24" x14ac:dyDescent="0.25">
      <c r="A90" s="119">
        <v>2221</v>
      </c>
      <c r="B90" s="98" t="s">
        <v>110</v>
      </c>
      <c r="C90" s="99">
        <f t="shared" si="23"/>
        <v>14385</v>
      </c>
      <c r="D90" s="237">
        <v>13262</v>
      </c>
      <c r="E90" s="460"/>
      <c r="F90" s="509">
        <f>D90+E90</f>
        <v>13262</v>
      </c>
      <c r="G90" s="237"/>
      <c r="H90" s="104"/>
      <c r="I90" s="235">
        <f>G90+H90</f>
        <v>0</v>
      </c>
      <c r="J90" s="104">
        <v>1123</v>
      </c>
      <c r="K90" s="105"/>
      <c r="L90" s="235">
        <f>J90+K90</f>
        <v>1123</v>
      </c>
      <c r="M90" s="238"/>
      <c r="N90" s="105"/>
      <c r="O90" s="235">
        <f>M90+N90</f>
        <v>0</v>
      </c>
      <c r="P90" s="73"/>
    </row>
    <row r="91" spans="1:16" x14ac:dyDescent="0.25">
      <c r="A91" s="119">
        <v>2222</v>
      </c>
      <c r="B91" s="98" t="s">
        <v>112</v>
      </c>
      <c r="C91" s="99">
        <f t="shared" si="23"/>
        <v>1369</v>
      </c>
      <c r="D91" s="237">
        <v>759</v>
      </c>
      <c r="E91" s="458"/>
      <c r="F91" s="509">
        <f>D91+E91</f>
        <v>759</v>
      </c>
      <c r="G91" s="237"/>
      <c r="H91" s="104"/>
      <c r="I91" s="235">
        <f>G91+H91</f>
        <v>0</v>
      </c>
      <c r="J91" s="104">
        <v>610</v>
      </c>
      <c r="K91" s="105"/>
      <c r="L91" s="235">
        <f>J91+K91</f>
        <v>610</v>
      </c>
      <c r="M91" s="238"/>
      <c r="N91" s="105"/>
      <c r="O91" s="235">
        <f>M91+N91</f>
        <v>0</v>
      </c>
      <c r="P91" s="236"/>
    </row>
    <row r="92" spans="1:16" x14ac:dyDescent="0.25">
      <c r="A92" s="119">
        <v>2223</v>
      </c>
      <c r="B92" s="98" t="s">
        <v>113</v>
      </c>
      <c r="C92" s="99">
        <f t="shared" si="23"/>
        <v>15788</v>
      </c>
      <c r="D92" s="237">
        <v>13594</v>
      </c>
      <c r="E92" s="460"/>
      <c r="F92" s="509">
        <f>D92+E92</f>
        <v>13594</v>
      </c>
      <c r="G92" s="237"/>
      <c r="H92" s="104"/>
      <c r="I92" s="235">
        <f>G92+H92</f>
        <v>0</v>
      </c>
      <c r="J92" s="104">
        <v>2194</v>
      </c>
      <c r="K92" s="226"/>
      <c r="L92" s="235">
        <f>J92+K92</f>
        <v>2194</v>
      </c>
      <c r="M92" s="238"/>
      <c r="N92" s="105"/>
      <c r="O92" s="235">
        <f>M92+N92</f>
        <v>0</v>
      </c>
      <c r="P92" s="73"/>
    </row>
    <row r="93" spans="1:16" ht="48" x14ac:dyDescent="0.25">
      <c r="A93" s="119">
        <v>2224</v>
      </c>
      <c r="B93" s="98" t="s">
        <v>114</v>
      </c>
      <c r="C93" s="99">
        <f t="shared" si="23"/>
        <v>390</v>
      </c>
      <c r="D93" s="237">
        <v>150</v>
      </c>
      <c r="E93" s="460"/>
      <c r="F93" s="509">
        <f>D93+E93</f>
        <v>150</v>
      </c>
      <c r="G93" s="237"/>
      <c r="H93" s="104"/>
      <c r="I93" s="235">
        <f>G93+H93</f>
        <v>0</v>
      </c>
      <c r="J93" s="104">
        <v>240</v>
      </c>
      <c r="K93" s="226"/>
      <c r="L93" s="235">
        <f>J93+K93</f>
        <v>240</v>
      </c>
      <c r="M93" s="238"/>
      <c r="N93" s="105"/>
      <c r="O93" s="235">
        <f>M93+N93</f>
        <v>0</v>
      </c>
      <c r="P93" s="245"/>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8650</v>
      </c>
      <c r="D95" s="232">
        <f t="shared" ref="D95:O95" si="25">SUM(D96:D102)</f>
        <v>7035</v>
      </c>
      <c r="E95" s="459">
        <f t="shared" si="25"/>
        <v>0</v>
      </c>
      <c r="F95" s="509">
        <f t="shared" si="25"/>
        <v>7035</v>
      </c>
      <c r="G95" s="232">
        <f t="shared" si="25"/>
        <v>0</v>
      </c>
      <c r="H95" s="234">
        <f t="shared" si="25"/>
        <v>0</v>
      </c>
      <c r="I95" s="235">
        <f t="shared" si="25"/>
        <v>0</v>
      </c>
      <c r="J95" s="234">
        <f t="shared" si="25"/>
        <v>1615</v>
      </c>
      <c r="K95" s="233">
        <f t="shared" si="25"/>
        <v>0</v>
      </c>
      <c r="L95" s="235">
        <f t="shared" si="25"/>
        <v>1615</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x14ac:dyDescent="0.25">
      <c r="A100" s="119">
        <v>2235</v>
      </c>
      <c r="B100" s="98" t="s">
        <v>121</v>
      </c>
      <c r="C100" s="99">
        <f t="shared" si="23"/>
        <v>240</v>
      </c>
      <c r="D100" s="237"/>
      <c r="E100" s="458"/>
      <c r="F100" s="509">
        <f t="shared" si="26"/>
        <v>0</v>
      </c>
      <c r="G100" s="237"/>
      <c r="H100" s="104"/>
      <c r="I100" s="235">
        <f t="shared" si="27"/>
        <v>0</v>
      </c>
      <c r="J100" s="104">
        <v>240</v>
      </c>
      <c r="K100" s="105"/>
      <c r="L100" s="235">
        <f t="shared" si="28"/>
        <v>240</v>
      </c>
      <c r="M100" s="238"/>
      <c r="N100" s="105"/>
      <c r="O100" s="235">
        <f t="shared" si="29"/>
        <v>0</v>
      </c>
      <c r="P100" s="73"/>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8.5" customHeight="1" x14ac:dyDescent="0.25">
      <c r="A102" s="119">
        <v>2239</v>
      </c>
      <c r="B102" s="98" t="s">
        <v>123</v>
      </c>
      <c r="C102" s="99">
        <f t="shared" si="23"/>
        <v>8410</v>
      </c>
      <c r="D102" s="237">
        <v>7035</v>
      </c>
      <c r="E102" s="460"/>
      <c r="F102" s="509">
        <f t="shared" si="26"/>
        <v>7035</v>
      </c>
      <c r="G102" s="237"/>
      <c r="H102" s="104"/>
      <c r="I102" s="235">
        <f t="shared" si="27"/>
        <v>0</v>
      </c>
      <c r="J102" s="104">
        <v>1375</v>
      </c>
      <c r="K102" s="105"/>
      <c r="L102" s="235">
        <f t="shared" si="28"/>
        <v>1375</v>
      </c>
      <c r="M102" s="238"/>
      <c r="N102" s="105"/>
      <c r="O102" s="235">
        <f t="shared" si="29"/>
        <v>0</v>
      </c>
      <c r="P102" s="1080"/>
    </row>
    <row r="103" spans="1:16" ht="36" x14ac:dyDescent="0.25">
      <c r="A103" s="231">
        <v>2240</v>
      </c>
      <c r="B103" s="98" t="s">
        <v>124</v>
      </c>
      <c r="C103" s="99">
        <f t="shared" si="23"/>
        <v>4410</v>
      </c>
      <c r="D103" s="232">
        <f t="shared" ref="D103:O103" si="30">SUM(D104:D111)</f>
        <v>2417</v>
      </c>
      <c r="E103" s="459">
        <f t="shared" si="30"/>
        <v>0</v>
      </c>
      <c r="F103" s="509">
        <f t="shared" si="30"/>
        <v>2417</v>
      </c>
      <c r="G103" s="232">
        <f t="shared" si="30"/>
        <v>0</v>
      </c>
      <c r="H103" s="234">
        <f t="shared" si="30"/>
        <v>0</v>
      </c>
      <c r="I103" s="235">
        <f t="shared" si="30"/>
        <v>0</v>
      </c>
      <c r="J103" s="234">
        <f t="shared" si="30"/>
        <v>1993</v>
      </c>
      <c r="K103" s="233">
        <f t="shared" si="30"/>
        <v>0</v>
      </c>
      <c r="L103" s="235">
        <f t="shared" si="30"/>
        <v>1993</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ht="24" x14ac:dyDescent="0.25">
      <c r="A106" s="119">
        <v>2243</v>
      </c>
      <c r="B106" s="98" t="s">
        <v>127</v>
      </c>
      <c r="C106" s="99">
        <f t="shared" si="23"/>
        <v>934</v>
      </c>
      <c r="D106" s="237"/>
      <c r="E106" s="458"/>
      <c r="F106" s="509">
        <f t="shared" si="31"/>
        <v>0</v>
      </c>
      <c r="G106" s="237"/>
      <c r="H106" s="104"/>
      <c r="I106" s="235">
        <f t="shared" si="32"/>
        <v>0</v>
      </c>
      <c r="J106" s="104">
        <v>934</v>
      </c>
      <c r="K106" s="105"/>
      <c r="L106" s="235">
        <f t="shared" si="33"/>
        <v>934</v>
      </c>
      <c r="M106" s="238"/>
      <c r="N106" s="105"/>
      <c r="O106" s="235">
        <f t="shared" si="34"/>
        <v>0</v>
      </c>
      <c r="P106" s="236"/>
    </row>
    <row r="107" spans="1:16" ht="18.75" customHeight="1" x14ac:dyDescent="0.25">
      <c r="A107" s="119">
        <v>2244</v>
      </c>
      <c r="B107" s="98" t="s">
        <v>128</v>
      </c>
      <c r="C107" s="99">
        <f t="shared" si="23"/>
        <v>3476</v>
      </c>
      <c r="D107" s="237">
        <v>2417</v>
      </c>
      <c r="E107" s="460"/>
      <c r="F107" s="509">
        <f t="shared" si="31"/>
        <v>2417</v>
      </c>
      <c r="G107" s="237"/>
      <c r="H107" s="104"/>
      <c r="I107" s="235">
        <f t="shared" si="32"/>
        <v>0</v>
      </c>
      <c r="J107" s="104">
        <v>1059</v>
      </c>
      <c r="K107" s="105"/>
      <c r="L107" s="235">
        <f t="shared" si="33"/>
        <v>1059</v>
      </c>
      <c r="M107" s="238"/>
      <c r="N107" s="105"/>
      <c r="O107" s="235">
        <f t="shared" si="34"/>
        <v>0</v>
      </c>
      <c r="P107" s="245"/>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x14ac:dyDescent="0.25">
      <c r="A112" s="231">
        <v>2250</v>
      </c>
      <c r="B112" s="98" t="s">
        <v>133</v>
      </c>
      <c r="C112" s="99">
        <f t="shared" si="23"/>
        <v>146</v>
      </c>
      <c r="D112" s="232">
        <f t="shared" ref="D112:O112" si="35">SUM(D113:D115)</f>
        <v>146</v>
      </c>
      <c r="E112" s="459">
        <f t="shared" si="35"/>
        <v>0</v>
      </c>
      <c r="F112" s="509">
        <f t="shared" si="35"/>
        <v>146</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hidden="1" x14ac:dyDescent="0.25">
      <c r="A113" s="119">
        <v>2251</v>
      </c>
      <c r="B113" s="98" t="s">
        <v>134</v>
      </c>
      <c r="C113" s="99">
        <f t="shared" si="23"/>
        <v>0</v>
      </c>
      <c r="D113" s="237"/>
      <c r="E113" s="458"/>
      <c r="F113" s="509">
        <f>D113+E113</f>
        <v>0</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x14ac:dyDescent="0.25">
      <c r="A115" s="119">
        <v>2259</v>
      </c>
      <c r="B115" s="98" t="s">
        <v>136</v>
      </c>
      <c r="C115" s="99">
        <f t="shared" si="23"/>
        <v>146</v>
      </c>
      <c r="D115" s="237">
        <v>146</v>
      </c>
      <c r="E115" s="458"/>
      <c r="F115" s="509">
        <f>D115+E115</f>
        <v>146</v>
      </c>
      <c r="G115" s="237"/>
      <c r="H115" s="104"/>
      <c r="I115" s="235">
        <f>G115+H115</f>
        <v>0</v>
      </c>
      <c r="J115" s="104"/>
      <c r="K115" s="105"/>
      <c r="L115" s="235">
        <f>J115+K115</f>
        <v>0</v>
      </c>
      <c r="M115" s="238"/>
      <c r="N115" s="105"/>
      <c r="O115" s="235">
        <f>M115+N115</f>
        <v>0</v>
      </c>
      <c r="P115" s="236"/>
    </row>
    <row r="116" spans="1:16" x14ac:dyDescent="0.2">
      <c r="A116" s="231">
        <v>2260</v>
      </c>
      <c r="B116" s="98" t="s">
        <v>137</v>
      </c>
      <c r="C116" s="99">
        <f t="shared" si="23"/>
        <v>3314</v>
      </c>
      <c r="D116" s="232">
        <f t="shared" ref="D116:O116" si="36">SUM(D117:D121)</f>
        <v>26</v>
      </c>
      <c r="E116" s="459">
        <f t="shared" si="36"/>
        <v>0</v>
      </c>
      <c r="F116" s="509">
        <f t="shared" si="36"/>
        <v>26</v>
      </c>
      <c r="G116" s="232">
        <f t="shared" si="36"/>
        <v>0</v>
      </c>
      <c r="H116" s="234">
        <f t="shared" si="36"/>
        <v>0</v>
      </c>
      <c r="I116" s="235">
        <f t="shared" si="36"/>
        <v>0</v>
      </c>
      <c r="J116" s="234">
        <f t="shared" si="36"/>
        <v>3288</v>
      </c>
      <c r="K116" s="233">
        <f t="shared" si="36"/>
        <v>0</v>
      </c>
      <c r="L116" s="235">
        <f t="shared" si="36"/>
        <v>3288</v>
      </c>
      <c r="M116" s="99">
        <f t="shared" si="36"/>
        <v>0</v>
      </c>
      <c r="N116" s="233">
        <f t="shared" si="36"/>
        <v>0</v>
      </c>
      <c r="O116" s="235">
        <f t="shared" si="36"/>
        <v>0</v>
      </c>
      <c r="P116" s="1081"/>
    </row>
    <row r="117" spans="1:16" ht="17.25" hidden="1" customHeight="1" x14ac:dyDescent="0.2">
      <c r="A117" s="119">
        <v>2261</v>
      </c>
      <c r="B117" s="98" t="s">
        <v>138</v>
      </c>
      <c r="C117" s="99">
        <f t="shared" si="23"/>
        <v>0</v>
      </c>
      <c r="D117" s="237"/>
      <c r="E117" s="460"/>
      <c r="F117" s="509">
        <f>D117+E117</f>
        <v>0</v>
      </c>
      <c r="G117" s="237"/>
      <c r="H117" s="104"/>
      <c r="I117" s="235">
        <f>G117+H117</f>
        <v>0</v>
      </c>
      <c r="J117" s="104"/>
      <c r="K117" s="105"/>
      <c r="L117" s="235">
        <f>J117+K117</f>
        <v>0</v>
      </c>
      <c r="M117" s="238"/>
      <c r="N117" s="105"/>
      <c r="O117" s="235">
        <f>M117+N117</f>
        <v>0</v>
      </c>
      <c r="P117" s="1081"/>
    </row>
    <row r="118" spans="1:16" x14ac:dyDescent="0.25">
      <c r="A118" s="119">
        <v>2262</v>
      </c>
      <c r="B118" s="98" t="s">
        <v>139</v>
      </c>
      <c r="C118" s="99">
        <f t="shared" si="23"/>
        <v>3267</v>
      </c>
      <c r="D118" s="237"/>
      <c r="E118" s="458"/>
      <c r="F118" s="509">
        <f>D118+E118</f>
        <v>0</v>
      </c>
      <c r="G118" s="237"/>
      <c r="H118" s="104"/>
      <c r="I118" s="235">
        <f>G118+H118</f>
        <v>0</v>
      </c>
      <c r="J118" s="104">
        <v>3267</v>
      </c>
      <c r="K118" s="105"/>
      <c r="L118" s="235">
        <f>J118+K118</f>
        <v>3267</v>
      </c>
      <c r="M118" s="238"/>
      <c r="N118" s="105"/>
      <c r="O118" s="235">
        <f>M118+N118</f>
        <v>0</v>
      </c>
      <c r="P118" s="1080"/>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x14ac:dyDescent="0.25">
      <c r="A120" s="119">
        <v>2264</v>
      </c>
      <c r="B120" s="98" t="s">
        <v>141</v>
      </c>
      <c r="C120" s="99">
        <f t="shared" si="23"/>
        <v>21</v>
      </c>
      <c r="D120" s="237"/>
      <c r="E120" s="460"/>
      <c r="F120" s="509">
        <f>D120+E120</f>
        <v>0</v>
      </c>
      <c r="G120" s="237"/>
      <c r="H120" s="104"/>
      <c r="I120" s="235">
        <f>G120+H120</f>
        <v>0</v>
      </c>
      <c r="J120" s="104">
        <v>21</v>
      </c>
      <c r="K120" s="226"/>
      <c r="L120" s="235">
        <f>J120+K120</f>
        <v>21</v>
      </c>
      <c r="M120" s="238"/>
      <c r="N120" s="105"/>
      <c r="O120" s="235">
        <f>M120+N120</f>
        <v>0</v>
      </c>
      <c r="P120" s="245"/>
    </row>
    <row r="121" spans="1:16" x14ac:dyDescent="0.25">
      <c r="A121" s="119">
        <v>2269</v>
      </c>
      <c r="B121" s="98" t="s">
        <v>142</v>
      </c>
      <c r="C121" s="99">
        <f t="shared" si="23"/>
        <v>26</v>
      </c>
      <c r="D121" s="237">
        <v>26</v>
      </c>
      <c r="E121" s="458"/>
      <c r="F121" s="509">
        <f>D121+E121</f>
        <v>26</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6850</v>
      </c>
      <c r="D122" s="232">
        <f t="shared" ref="D122:O122" si="37">SUM(D123:D127)</f>
        <v>3680</v>
      </c>
      <c r="E122" s="459">
        <f t="shared" si="37"/>
        <v>0</v>
      </c>
      <c r="F122" s="509">
        <f t="shared" si="37"/>
        <v>3680</v>
      </c>
      <c r="G122" s="232">
        <f t="shared" si="37"/>
        <v>0</v>
      </c>
      <c r="H122" s="234">
        <f t="shared" si="37"/>
        <v>0</v>
      </c>
      <c r="I122" s="235">
        <f t="shared" si="37"/>
        <v>0</v>
      </c>
      <c r="J122" s="234">
        <f t="shared" si="37"/>
        <v>3170</v>
      </c>
      <c r="K122" s="233">
        <f t="shared" si="37"/>
        <v>0</v>
      </c>
      <c r="L122" s="235">
        <f t="shared" si="37"/>
        <v>3170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31.5" hidden="1" customHeight="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1082"/>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119">
        <v>2279</v>
      </c>
      <c r="B127" s="98" t="s">
        <v>148</v>
      </c>
      <c r="C127" s="99">
        <f t="shared" si="23"/>
        <v>6850</v>
      </c>
      <c r="D127" s="237">
        <v>3680</v>
      </c>
      <c r="E127" s="458"/>
      <c r="F127" s="509">
        <f>D127+E127</f>
        <v>3680</v>
      </c>
      <c r="G127" s="237"/>
      <c r="H127" s="104"/>
      <c r="I127" s="235">
        <f>G127+H127</f>
        <v>0</v>
      </c>
      <c r="J127" s="104">
        <v>3170</v>
      </c>
      <c r="K127" s="105"/>
      <c r="L127" s="235">
        <f>J127+K127</f>
        <v>3170</v>
      </c>
      <c r="M127" s="238"/>
      <c r="N127" s="105"/>
      <c r="O127" s="235">
        <f>M127+N127</f>
        <v>0</v>
      </c>
      <c r="P127" s="73"/>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12673</v>
      </c>
      <c r="D130" s="207">
        <f t="shared" ref="D130:O130" si="39">SUM(D131,D136,D140,D141,D144,D151,D159,D160,D163)</f>
        <v>7561</v>
      </c>
      <c r="E130" s="455">
        <f t="shared" si="39"/>
        <v>0</v>
      </c>
      <c r="F130" s="506">
        <f t="shared" si="39"/>
        <v>7561</v>
      </c>
      <c r="G130" s="207">
        <f t="shared" si="39"/>
        <v>0</v>
      </c>
      <c r="H130" s="84">
        <f t="shared" si="39"/>
        <v>0</v>
      </c>
      <c r="I130" s="208">
        <f t="shared" si="39"/>
        <v>0</v>
      </c>
      <c r="J130" s="84">
        <f t="shared" si="39"/>
        <v>5082</v>
      </c>
      <c r="K130" s="85">
        <f t="shared" si="39"/>
        <v>0</v>
      </c>
      <c r="L130" s="208">
        <f t="shared" si="39"/>
        <v>5082</v>
      </c>
      <c r="M130" s="76">
        <f t="shared" si="39"/>
        <v>30</v>
      </c>
      <c r="N130" s="85">
        <f t="shared" si="39"/>
        <v>0</v>
      </c>
      <c r="O130" s="208">
        <f t="shared" si="39"/>
        <v>30</v>
      </c>
      <c r="P130" s="243"/>
    </row>
    <row r="131" spans="1:16" ht="24" x14ac:dyDescent="0.25">
      <c r="A131" s="342">
        <v>2310</v>
      </c>
      <c r="B131" s="87" t="s">
        <v>152</v>
      </c>
      <c r="C131" s="88">
        <f t="shared" si="23"/>
        <v>7563</v>
      </c>
      <c r="D131" s="246">
        <f t="shared" ref="D131:O131" si="40">SUM(D132:D135)</f>
        <v>4654</v>
      </c>
      <c r="E131" s="463">
        <f t="shared" si="40"/>
        <v>0</v>
      </c>
      <c r="F131" s="508">
        <f t="shared" si="40"/>
        <v>4654</v>
      </c>
      <c r="G131" s="246">
        <f t="shared" si="40"/>
        <v>0</v>
      </c>
      <c r="H131" s="248">
        <f t="shared" si="40"/>
        <v>0</v>
      </c>
      <c r="I131" s="220">
        <f t="shared" si="40"/>
        <v>0</v>
      </c>
      <c r="J131" s="248">
        <f t="shared" si="40"/>
        <v>2909</v>
      </c>
      <c r="K131" s="247">
        <f t="shared" si="40"/>
        <v>0</v>
      </c>
      <c r="L131" s="220">
        <f t="shared" si="40"/>
        <v>2909</v>
      </c>
      <c r="M131" s="88">
        <f t="shared" si="40"/>
        <v>0</v>
      </c>
      <c r="N131" s="247">
        <f t="shared" si="40"/>
        <v>0</v>
      </c>
      <c r="O131" s="220">
        <f t="shared" si="40"/>
        <v>0</v>
      </c>
      <c r="P131" s="222"/>
    </row>
    <row r="132" spans="1:16" ht="17.25" customHeight="1" x14ac:dyDescent="0.25">
      <c r="A132" s="119">
        <v>2311</v>
      </c>
      <c r="B132" s="98" t="s">
        <v>153</v>
      </c>
      <c r="C132" s="99">
        <f t="shared" si="23"/>
        <v>1739</v>
      </c>
      <c r="D132" s="237">
        <v>644</v>
      </c>
      <c r="E132" s="460"/>
      <c r="F132" s="509">
        <f>D132+E132</f>
        <v>644</v>
      </c>
      <c r="G132" s="237"/>
      <c r="H132" s="104"/>
      <c r="I132" s="235">
        <f>G132+H132</f>
        <v>0</v>
      </c>
      <c r="J132" s="104">
        <v>1095</v>
      </c>
      <c r="K132" s="226"/>
      <c r="L132" s="235">
        <f>J132+K132</f>
        <v>1095</v>
      </c>
      <c r="M132" s="238"/>
      <c r="N132" s="105"/>
      <c r="O132" s="235">
        <f>M132+N132</f>
        <v>0</v>
      </c>
      <c r="P132" s="1075"/>
    </row>
    <row r="133" spans="1:16" x14ac:dyDescent="0.25">
      <c r="A133" s="119">
        <v>2312</v>
      </c>
      <c r="B133" s="98" t="s">
        <v>154</v>
      </c>
      <c r="C133" s="99">
        <f t="shared" si="23"/>
        <v>3510</v>
      </c>
      <c r="D133" s="237">
        <v>3310</v>
      </c>
      <c r="E133" s="458"/>
      <c r="F133" s="509">
        <f>D133+E133</f>
        <v>3310</v>
      </c>
      <c r="G133" s="237"/>
      <c r="H133" s="104"/>
      <c r="I133" s="235">
        <f>G133+H133</f>
        <v>0</v>
      </c>
      <c r="J133" s="104">
        <v>200</v>
      </c>
      <c r="K133" s="105"/>
      <c r="L133" s="235">
        <f>J133+K133</f>
        <v>200</v>
      </c>
      <c r="M133" s="238"/>
      <c r="N133" s="105"/>
      <c r="O133" s="235">
        <f>M133+N133</f>
        <v>0</v>
      </c>
      <c r="P133" s="73"/>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customHeight="1" x14ac:dyDescent="0.25">
      <c r="A135" s="119">
        <v>2314</v>
      </c>
      <c r="B135" s="98" t="s">
        <v>156</v>
      </c>
      <c r="C135" s="99">
        <f t="shared" si="23"/>
        <v>2314</v>
      </c>
      <c r="D135" s="237">
        <v>700</v>
      </c>
      <c r="E135" s="458"/>
      <c r="F135" s="509">
        <f>D135+E135</f>
        <v>700</v>
      </c>
      <c r="G135" s="237"/>
      <c r="H135" s="104"/>
      <c r="I135" s="235">
        <f>G135+H135</f>
        <v>0</v>
      </c>
      <c r="J135" s="104">
        <v>1614</v>
      </c>
      <c r="K135" s="105"/>
      <c r="L135" s="235">
        <f>J135+K135</f>
        <v>1614</v>
      </c>
      <c r="M135" s="238"/>
      <c r="N135" s="105"/>
      <c r="O135" s="235">
        <f>M135+N135</f>
        <v>0</v>
      </c>
      <c r="P135" s="1080"/>
    </row>
    <row r="136" spans="1:16" x14ac:dyDescent="0.25">
      <c r="A136" s="231">
        <v>2320</v>
      </c>
      <c r="B136" s="98" t="s">
        <v>157</v>
      </c>
      <c r="C136" s="99">
        <f t="shared" si="23"/>
        <v>549</v>
      </c>
      <c r="D136" s="232">
        <f t="shared" ref="D136:O136" si="41">SUM(D137:D139)</f>
        <v>0</v>
      </c>
      <c r="E136" s="459">
        <f t="shared" si="41"/>
        <v>0</v>
      </c>
      <c r="F136" s="509">
        <f t="shared" si="41"/>
        <v>0</v>
      </c>
      <c r="G136" s="232">
        <f t="shared" si="41"/>
        <v>0</v>
      </c>
      <c r="H136" s="234">
        <f t="shared" si="41"/>
        <v>0</v>
      </c>
      <c r="I136" s="235">
        <f t="shared" si="41"/>
        <v>0</v>
      </c>
      <c r="J136" s="234">
        <f t="shared" si="41"/>
        <v>549</v>
      </c>
      <c r="K136" s="233">
        <f t="shared" si="41"/>
        <v>0</v>
      </c>
      <c r="L136" s="235">
        <f t="shared" si="41"/>
        <v>549</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x14ac:dyDescent="0.25">
      <c r="A138" s="119">
        <v>2322</v>
      </c>
      <c r="B138" s="98" t="s">
        <v>159</v>
      </c>
      <c r="C138" s="99">
        <f t="shared" si="23"/>
        <v>549</v>
      </c>
      <c r="D138" s="237"/>
      <c r="E138" s="458"/>
      <c r="F138" s="509">
        <f>D138+E138</f>
        <v>0</v>
      </c>
      <c r="G138" s="237"/>
      <c r="H138" s="104"/>
      <c r="I138" s="235">
        <f>G138+H138</f>
        <v>0</v>
      </c>
      <c r="J138" s="104">
        <v>549</v>
      </c>
      <c r="K138" s="105"/>
      <c r="L138" s="235">
        <f>J138+K138</f>
        <v>549</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75</v>
      </c>
      <c r="D141" s="232">
        <f t="shared" ref="D141:O141" si="42">SUM(D142:D143)</f>
        <v>0</v>
      </c>
      <c r="E141" s="459">
        <f t="shared" si="42"/>
        <v>0</v>
      </c>
      <c r="F141" s="509">
        <f t="shared" si="42"/>
        <v>0</v>
      </c>
      <c r="G141" s="232">
        <f t="shared" si="42"/>
        <v>0</v>
      </c>
      <c r="H141" s="234">
        <f t="shared" si="42"/>
        <v>0</v>
      </c>
      <c r="I141" s="235">
        <f t="shared" si="42"/>
        <v>0</v>
      </c>
      <c r="J141" s="234">
        <f t="shared" si="42"/>
        <v>75</v>
      </c>
      <c r="K141" s="233">
        <f t="shared" si="42"/>
        <v>0</v>
      </c>
      <c r="L141" s="235">
        <f t="shared" si="42"/>
        <v>75</v>
      </c>
      <c r="M141" s="99">
        <f t="shared" si="42"/>
        <v>0</v>
      </c>
      <c r="N141" s="233">
        <f t="shared" si="42"/>
        <v>0</v>
      </c>
      <c r="O141" s="235">
        <f t="shared" si="42"/>
        <v>0</v>
      </c>
      <c r="P141" s="236"/>
    </row>
    <row r="142" spans="1:16" x14ac:dyDescent="0.25">
      <c r="A142" s="119">
        <v>2341</v>
      </c>
      <c r="B142" s="98" t="s">
        <v>163</v>
      </c>
      <c r="C142" s="99">
        <f t="shared" si="23"/>
        <v>75</v>
      </c>
      <c r="D142" s="237"/>
      <c r="E142" s="458"/>
      <c r="F142" s="509">
        <f>D142+E142</f>
        <v>0</v>
      </c>
      <c r="G142" s="237"/>
      <c r="H142" s="104"/>
      <c r="I142" s="235">
        <f>G142+H142</f>
        <v>0</v>
      </c>
      <c r="J142" s="104">
        <v>75</v>
      </c>
      <c r="K142" s="105"/>
      <c r="L142" s="235">
        <f>J142+K142</f>
        <v>75</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2966</v>
      </c>
      <c r="D144" s="214">
        <f t="shared" ref="D144:O144" si="43">SUM(D145:D150)</f>
        <v>1617</v>
      </c>
      <c r="E144" s="456">
        <f t="shared" si="43"/>
        <v>0</v>
      </c>
      <c r="F144" s="507">
        <f t="shared" si="43"/>
        <v>1617</v>
      </c>
      <c r="G144" s="214">
        <f t="shared" si="43"/>
        <v>0</v>
      </c>
      <c r="H144" s="216">
        <f t="shared" si="43"/>
        <v>0</v>
      </c>
      <c r="I144" s="217">
        <f t="shared" si="43"/>
        <v>0</v>
      </c>
      <c r="J144" s="216">
        <f t="shared" si="43"/>
        <v>1349</v>
      </c>
      <c r="K144" s="215">
        <f t="shared" si="43"/>
        <v>0</v>
      </c>
      <c r="L144" s="217">
        <f t="shared" si="43"/>
        <v>1349</v>
      </c>
      <c r="M144" s="163">
        <f t="shared" si="43"/>
        <v>0</v>
      </c>
      <c r="N144" s="215">
        <f t="shared" si="43"/>
        <v>0</v>
      </c>
      <c r="O144" s="217">
        <f t="shared" si="43"/>
        <v>0</v>
      </c>
      <c r="P144" s="218"/>
    </row>
    <row r="145" spans="1:16" x14ac:dyDescent="0.25">
      <c r="A145" s="47">
        <v>2351</v>
      </c>
      <c r="B145" s="87" t="s">
        <v>166</v>
      </c>
      <c r="C145" s="88">
        <f t="shared" si="23"/>
        <v>160</v>
      </c>
      <c r="D145" s="219">
        <v>80</v>
      </c>
      <c r="E145" s="457"/>
      <c r="F145" s="508">
        <f t="shared" ref="F145:F150" si="44">D145+E145</f>
        <v>80</v>
      </c>
      <c r="G145" s="219"/>
      <c r="H145" s="93"/>
      <c r="I145" s="220">
        <f t="shared" ref="I145:I150" si="45">G145+H145</f>
        <v>0</v>
      </c>
      <c r="J145" s="93">
        <v>80</v>
      </c>
      <c r="K145" s="94"/>
      <c r="L145" s="220">
        <f t="shared" ref="L145:L150" si="46">J145+K145</f>
        <v>80</v>
      </c>
      <c r="M145" s="221"/>
      <c r="N145" s="94"/>
      <c r="O145" s="220">
        <f t="shared" ref="O145:O150" si="47">M145+N145</f>
        <v>0</v>
      </c>
      <c r="P145" s="222"/>
    </row>
    <row r="146" spans="1:16" x14ac:dyDescent="0.25">
      <c r="A146" s="119">
        <v>2352</v>
      </c>
      <c r="B146" s="98" t="s">
        <v>167</v>
      </c>
      <c r="C146" s="99">
        <f t="shared" si="23"/>
        <v>2756</v>
      </c>
      <c r="D146" s="237">
        <v>1537</v>
      </c>
      <c r="E146" s="460"/>
      <c r="F146" s="509">
        <f t="shared" si="44"/>
        <v>1537</v>
      </c>
      <c r="G146" s="237"/>
      <c r="H146" s="104"/>
      <c r="I146" s="235">
        <f t="shared" si="45"/>
        <v>0</v>
      </c>
      <c r="J146" s="104">
        <v>1219</v>
      </c>
      <c r="K146" s="226"/>
      <c r="L146" s="235">
        <f t="shared" si="46"/>
        <v>1219</v>
      </c>
      <c r="M146" s="238"/>
      <c r="N146" s="105"/>
      <c r="O146" s="235">
        <f t="shared" si="47"/>
        <v>0</v>
      </c>
      <c r="P146" s="1076"/>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x14ac:dyDescent="0.25">
      <c r="A149" s="119">
        <v>2355</v>
      </c>
      <c r="B149" s="98" t="s">
        <v>170</v>
      </c>
      <c r="C149" s="99">
        <f t="shared" ref="C149:C212" si="48">F149+I149+L149+O149</f>
        <v>50</v>
      </c>
      <c r="D149" s="237"/>
      <c r="E149" s="458"/>
      <c r="F149" s="509">
        <f t="shared" si="44"/>
        <v>0</v>
      </c>
      <c r="G149" s="237"/>
      <c r="H149" s="104"/>
      <c r="I149" s="235">
        <f t="shared" si="45"/>
        <v>0</v>
      </c>
      <c r="J149" s="104">
        <v>50</v>
      </c>
      <c r="K149" s="105"/>
      <c r="L149" s="235">
        <f t="shared" si="46"/>
        <v>50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hidden="1" customHeight="1" x14ac:dyDescent="0.25">
      <c r="A151" s="231">
        <v>2360</v>
      </c>
      <c r="B151" s="98" t="s">
        <v>172</v>
      </c>
      <c r="C151" s="99">
        <f t="shared" si="48"/>
        <v>0</v>
      </c>
      <c r="D151" s="232">
        <f t="shared" ref="D151:O151" si="49">SUM(D152:D158)</f>
        <v>0</v>
      </c>
      <c r="E151" s="459">
        <f t="shared" si="49"/>
        <v>0</v>
      </c>
      <c r="F151" s="509">
        <f t="shared" si="49"/>
        <v>0</v>
      </c>
      <c r="G151" s="232">
        <f t="shared" si="49"/>
        <v>0</v>
      </c>
      <c r="H151" s="234">
        <f t="shared" si="49"/>
        <v>0</v>
      </c>
      <c r="I151" s="235">
        <f t="shared" si="49"/>
        <v>0</v>
      </c>
      <c r="J151" s="234">
        <f t="shared" si="49"/>
        <v>0</v>
      </c>
      <c r="K151" s="233">
        <f t="shared" si="49"/>
        <v>0</v>
      </c>
      <c r="L151" s="235">
        <f t="shared" si="49"/>
        <v>0</v>
      </c>
      <c r="M151" s="99">
        <f t="shared" si="49"/>
        <v>0</v>
      </c>
      <c r="N151" s="233">
        <f t="shared" si="49"/>
        <v>0</v>
      </c>
      <c r="O151" s="235">
        <f t="shared" si="49"/>
        <v>0</v>
      </c>
      <c r="P151" s="236"/>
    </row>
    <row r="152" spans="1:16" hidden="1" x14ac:dyDescent="0.25">
      <c r="A152" s="97">
        <v>2361</v>
      </c>
      <c r="B152" s="98" t="s">
        <v>173</v>
      </c>
      <c r="C152" s="99">
        <f t="shared" si="48"/>
        <v>0</v>
      </c>
      <c r="D152" s="237"/>
      <c r="E152" s="458"/>
      <c r="F152" s="509">
        <f t="shared" ref="F152:F159" si="50">D152+E152</f>
        <v>0</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hidden="1" x14ac:dyDescent="0.25">
      <c r="A153" s="97">
        <v>2362</v>
      </c>
      <c r="B153" s="98" t="s">
        <v>174</v>
      </c>
      <c r="C153" s="99">
        <f t="shared" si="48"/>
        <v>0</v>
      </c>
      <c r="D153" s="237"/>
      <c r="E153" s="458"/>
      <c r="F153" s="509">
        <f t="shared" si="50"/>
        <v>0</v>
      </c>
      <c r="G153" s="237"/>
      <c r="H153" s="104"/>
      <c r="I153" s="235">
        <f t="shared" si="51"/>
        <v>0</v>
      </c>
      <c r="J153" s="104"/>
      <c r="K153" s="105"/>
      <c r="L153" s="235">
        <f t="shared" si="52"/>
        <v>0</v>
      </c>
      <c r="M153" s="238"/>
      <c r="N153" s="105"/>
      <c r="O153" s="235">
        <f t="shared" si="53"/>
        <v>0</v>
      </c>
      <c r="P153" s="236"/>
    </row>
    <row r="154" spans="1:16" hidden="1" x14ac:dyDescent="0.25">
      <c r="A154" s="97">
        <v>2363</v>
      </c>
      <c r="B154" s="98" t="s">
        <v>175</v>
      </c>
      <c r="C154" s="99">
        <f t="shared" si="48"/>
        <v>0</v>
      </c>
      <c r="D154" s="237"/>
      <c r="E154" s="458"/>
      <c r="F154" s="509">
        <f t="shared" si="50"/>
        <v>0</v>
      </c>
      <c r="G154" s="237"/>
      <c r="H154" s="104"/>
      <c r="I154" s="235">
        <f t="shared" si="51"/>
        <v>0</v>
      </c>
      <c r="J154" s="104"/>
      <c r="K154" s="105"/>
      <c r="L154" s="235">
        <f t="shared" si="52"/>
        <v>0</v>
      </c>
      <c r="M154" s="238"/>
      <c r="N154" s="105"/>
      <c r="O154" s="235">
        <f t="shared" si="53"/>
        <v>0</v>
      </c>
      <c r="P154" s="236"/>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x14ac:dyDescent="0.25">
      <c r="A159" s="213">
        <v>2370</v>
      </c>
      <c r="B159" s="157" t="s">
        <v>180</v>
      </c>
      <c r="C159" s="163">
        <f t="shared" si="48"/>
        <v>1520</v>
      </c>
      <c r="D159" s="239">
        <v>1290</v>
      </c>
      <c r="E159" s="461"/>
      <c r="F159" s="507">
        <f t="shared" si="50"/>
        <v>1290</v>
      </c>
      <c r="G159" s="239"/>
      <c r="H159" s="241"/>
      <c r="I159" s="217">
        <f t="shared" si="51"/>
        <v>0</v>
      </c>
      <c r="J159" s="241">
        <v>200</v>
      </c>
      <c r="K159" s="240"/>
      <c r="L159" s="217">
        <f t="shared" si="52"/>
        <v>200</v>
      </c>
      <c r="M159" s="242">
        <v>30</v>
      </c>
      <c r="N159" s="240"/>
      <c r="O159" s="217">
        <f t="shared" si="53"/>
        <v>30</v>
      </c>
      <c r="P159" s="1075"/>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x14ac:dyDescent="0.25">
      <c r="A165" s="75">
        <v>2500</v>
      </c>
      <c r="B165" s="206" t="s">
        <v>186</v>
      </c>
      <c r="C165" s="76">
        <f t="shared" si="48"/>
        <v>68</v>
      </c>
      <c r="D165" s="207">
        <f>SUM(D166,D171)</f>
        <v>68</v>
      </c>
      <c r="E165" s="455">
        <f t="shared" ref="E165:O165" si="55">SUM(E166,E171)</f>
        <v>0</v>
      </c>
      <c r="F165" s="506">
        <f t="shared" si="55"/>
        <v>68</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customHeight="1" x14ac:dyDescent="0.25">
      <c r="A166" s="342">
        <v>2510</v>
      </c>
      <c r="B166" s="87" t="s">
        <v>187</v>
      </c>
      <c r="C166" s="88">
        <f t="shared" si="48"/>
        <v>68</v>
      </c>
      <c r="D166" s="246">
        <f>SUM(D167:D170)</f>
        <v>68</v>
      </c>
      <c r="E166" s="463">
        <f t="shared" ref="E166:O166" si="56">SUM(E167:E170)</f>
        <v>0</v>
      </c>
      <c r="F166" s="508">
        <f t="shared" si="56"/>
        <v>68</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x14ac:dyDescent="0.25">
      <c r="A168" s="119">
        <v>2513</v>
      </c>
      <c r="B168" s="98" t="s">
        <v>189</v>
      </c>
      <c r="C168" s="99">
        <f t="shared" si="48"/>
        <v>68</v>
      </c>
      <c r="D168" s="237">
        <v>68</v>
      </c>
      <c r="E168" s="458"/>
      <c r="F168" s="509">
        <f t="shared" si="57"/>
        <v>68</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234896</v>
      </c>
      <c r="D194" s="194">
        <f t="shared" ref="D194:O194" si="70">SUM(D195,D230,D269)</f>
        <v>217099</v>
      </c>
      <c r="E194" s="453">
        <f t="shared" si="70"/>
        <v>0</v>
      </c>
      <c r="F194" s="504">
        <f t="shared" si="70"/>
        <v>217099</v>
      </c>
      <c r="G194" s="194">
        <f t="shared" si="70"/>
        <v>0</v>
      </c>
      <c r="H194" s="196">
        <f t="shared" si="70"/>
        <v>0</v>
      </c>
      <c r="I194" s="197">
        <f t="shared" si="70"/>
        <v>0</v>
      </c>
      <c r="J194" s="196">
        <f t="shared" si="70"/>
        <v>17797</v>
      </c>
      <c r="K194" s="195">
        <f t="shared" si="70"/>
        <v>0</v>
      </c>
      <c r="L194" s="197">
        <f t="shared" si="70"/>
        <v>17797</v>
      </c>
      <c r="M194" s="289">
        <f t="shared" si="70"/>
        <v>0</v>
      </c>
      <c r="N194" s="290">
        <f t="shared" si="70"/>
        <v>0</v>
      </c>
      <c r="O194" s="291">
        <f t="shared" si="70"/>
        <v>0</v>
      </c>
      <c r="P194" s="292"/>
    </row>
    <row r="195" spans="1:16" x14ac:dyDescent="0.25">
      <c r="A195" s="199">
        <v>5000</v>
      </c>
      <c r="B195" s="199" t="s">
        <v>216</v>
      </c>
      <c r="C195" s="200">
        <f t="shared" si="48"/>
        <v>219791</v>
      </c>
      <c r="D195" s="201">
        <f t="shared" ref="D195:O195" si="71">D196+D204</f>
        <v>217099</v>
      </c>
      <c r="E195" s="454">
        <f t="shared" si="71"/>
        <v>0</v>
      </c>
      <c r="F195" s="505">
        <f t="shared" si="71"/>
        <v>217099</v>
      </c>
      <c r="G195" s="201">
        <f t="shared" si="71"/>
        <v>0</v>
      </c>
      <c r="H195" s="203">
        <f t="shared" si="71"/>
        <v>0</v>
      </c>
      <c r="I195" s="204">
        <f t="shared" si="71"/>
        <v>0</v>
      </c>
      <c r="J195" s="203">
        <f t="shared" si="71"/>
        <v>2692</v>
      </c>
      <c r="K195" s="202">
        <f t="shared" si="71"/>
        <v>0</v>
      </c>
      <c r="L195" s="204">
        <f t="shared" si="71"/>
        <v>2692</v>
      </c>
      <c r="M195" s="200">
        <f t="shared" si="71"/>
        <v>0</v>
      </c>
      <c r="N195" s="202">
        <f t="shared" si="71"/>
        <v>0</v>
      </c>
      <c r="O195" s="204">
        <f t="shared" si="71"/>
        <v>0</v>
      </c>
      <c r="P195" s="205"/>
    </row>
    <row r="196" spans="1:16" x14ac:dyDescent="0.25">
      <c r="A196" s="75">
        <v>5100</v>
      </c>
      <c r="B196" s="206" t="s">
        <v>217</v>
      </c>
      <c r="C196" s="76">
        <f t="shared" si="48"/>
        <v>260</v>
      </c>
      <c r="D196" s="207">
        <f t="shared" ref="D196:O196" si="72">D197+D198+D201+D202+D203</f>
        <v>260</v>
      </c>
      <c r="E196" s="455">
        <f t="shared" si="72"/>
        <v>0</v>
      </c>
      <c r="F196" s="506">
        <f t="shared" si="72"/>
        <v>260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48"/>
        <v>260</v>
      </c>
      <c r="D198" s="232">
        <f t="shared" ref="D198:O198" si="73">D199+D200</f>
        <v>260</v>
      </c>
      <c r="E198" s="459">
        <f t="shared" si="73"/>
        <v>0</v>
      </c>
      <c r="F198" s="509">
        <f t="shared" si="73"/>
        <v>260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x14ac:dyDescent="0.25">
      <c r="A199" s="119">
        <v>5121</v>
      </c>
      <c r="B199" s="98" t="s">
        <v>220</v>
      </c>
      <c r="C199" s="99">
        <f t="shared" si="48"/>
        <v>260</v>
      </c>
      <c r="D199" s="237">
        <v>260</v>
      </c>
      <c r="E199" s="460"/>
      <c r="F199" s="509">
        <f>D199+E199</f>
        <v>260</v>
      </c>
      <c r="G199" s="237"/>
      <c r="H199" s="104"/>
      <c r="I199" s="235">
        <f>G199+H199</f>
        <v>0</v>
      </c>
      <c r="J199" s="104"/>
      <c r="K199" s="105"/>
      <c r="L199" s="235">
        <f>J199+K199</f>
        <v>0</v>
      </c>
      <c r="M199" s="238"/>
      <c r="N199" s="105"/>
      <c r="O199" s="235">
        <f>M199+N199</f>
        <v>0</v>
      </c>
      <c r="P199" s="73"/>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219531</v>
      </c>
      <c r="D204" s="207">
        <f t="shared" ref="D204:O204" si="74">D205+D215+D216+D225+D226+D227+D229</f>
        <v>216839</v>
      </c>
      <c r="E204" s="455">
        <f t="shared" si="74"/>
        <v>0</v>
      </c>
      <c r="F204" s="506">
        <f t="shared" si="74"/>
        <v>216839</v>
      </c>
      <c r="G204" s="207">
        <f t="shared" si="74"/>
        <v>0</v>
      </c>
      <c r="H204" s="84">
        <f t="shared" si="74"/>
        <v>0</v>
      </c>
      <c r="I204" s="208">
        <f t="shared" si="74"/>
        <v>0</v>
      </c>
      <c r="J204" s="84">
        <f t="shared" si="74"/>
        <v>2692</v>
      </c>
      <c r="K204" s="85">
        <f t="shared" si="74"/>
        <v>0</v>
      </c>
      <c r="L204" s="208">
        <f t="shared" si="74"/>
        <v>2692</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219531</v>
      </c>
      <c r="D216" s="232">
        <f t="shared" ref="D216:O216" si="81">SUM(D217:D224)</f>
        <v>216839</v>
      </c>
      <c r="E216" s="459">
        <f t="shared" si="81"/>
        <v>0</v>
      </c>
      <c r="F216" s="509">
        <f t="shared" si="81"/>
        <v>216839</v>
      </c>
      <c r="G216" s="232">
        <f t="shared" si="81"/>
        <v>0</v>
      </c>
      <c r="H216" s="234">
        <f t="shared" si="81"/>
        <v>0</v>
      </c>
      <c r="I216" s="235">
        <f t="shared" si="81"/>
        <v>0</v>
      </c>
      <c r="J216" s="234">
        <f t="shared" si="81"/>
        <v>2692</v>
      </c>
      <c r="K216" s="233">
        <f t="shared" si="81"/>
        <v>0</v>
      </c>
      <c r="L216" s="235">
        <f t="shared" si="81"/>
        <v>2692</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x14ac:dyDescent="0.25">
      <c r="A218" s="119">
        <v>5232</v>
      </c>
      <c r="B218" s="98" t="s">
        <v>239</v>
      </c>
      <c r="C218" s="99">
        <f t="shared" si="80"/>
        <v>1558</v>
      </c>
      <c r="D218" s="237">
        <v>1558</v>
      </c>
      <c r="E218" s="460"/>
      <c r="F218" s="509">
        <f t="shared" si="82"/>
        <v>1558</v>
      </c>
      <c r="G218" s="237"/>
      <c r="H218" s="104"/>
      <c r="I218" s="235">
        <f t="shared" si="83"/>
        <v>0</v>
      </c>
      <c r="J218" s="104"/>
      <c r="K218" s="226"/>
      <c r="L218" s="235">
        <f t="shared" si="84"/>
        <v>0</v>
      </c>
      <c r="M218" s="238"/>
      <c r="N218" s="105"/>
      <c r="O218" s="235">
        <f t="shared" si="85"/>
        <v>0</v>
      </c>
      <c r="P218" s="1076"/>
    </row>
    <row r="219" spans="1:16" x14ac:dyDescent="0.25">
      <c r="A219" s="119">
        <v>5233</v>
      </c>
      <c r="B219" s="98" t="s">
        <v>240</v>
      </c>
      <c r="C219" s="99">
        <f t="shared" si="80"/>
        <v>400</v>
      </c>
      <c r="D219" s="237"/>
      <c r="E219" s="458"/>
      <c r="F219" s="509">
        <f t="shared" si="82"/>
        <v>0</v>
      </c>
      <c r="G219" s="237"/>
      <c r="H219" s="104"/>
      <c r="I219" s="235">
        <f t="shared" si="83"/>
        <v>0</v>
      </c>
      <c r="J219" s="104">
        <v>400</v>
      </c>
      <c r="K219" s="105"/>
      <c r="L219" s="235">
        <f t="shared" si="84"/>
        <v>400</v>
      </c>
      <c r="M219" s="238"/>
      <c r="N219" s="105"/>
      <c r="O219" s="235">
        <f t="shared" si="85"/>
        <v>0</v>
      </c>
      <c r="P219" s="245"/>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1.75" customHeight="1" x14ac:dyDescent="0.25">
      <c r="A223" s="119">
        <v>5238</v>
      </c>
      <c r="B223" s="98" t="s">
        <v>244</v>
      </c>
      <c r="C223" s="99">
        <f t="shared" si="80"/>
        <v>12493</v>
      </c>
      <c r="D223" s="237">
        <v>12493</v>
      </c>
      <c r="E223" s="460"/>
      <c r="F223" s="509">
        <f t="shared" si="82"/>
        <v>12493</v>
      </c>
      <c r="G223" s="237"/>
      <c r="H223" s="104"/>
      <c r="I223" s="235">
        <f t="shared" si="83"/>
        <v>0</v>
      </c>
      <c r="J223" s="104"/>
      <c r="K223" s="105"/>
      <c r="L223" s="235">
        <f t="shared" si="84"/>
        <v>0</v>
      </c>
      <c r="M223" s="238"/>
      <c r="N223" s="105"/>
      <c r="O223" s="235">
        <f t="shared" si="85"/>
        <v>0</v>
      </c>
      <c r="P223" s="1083"/>
    </row>
    <row r="224" spans="1:16" ht="24" x14ac:dyDescent="0.25">
      <c r="A224" s="119">
        <v>5239</v>
      </c>
      <c r="B224" s="98" t="s">
        <v>245</v>
      </c>
      <c r="C224" s="99">
        <f t="shared" si="80"/>
        <v>205080</v>
      </c>
      <c r="D224" s="237">
        <v>202788</v>
      </c>
      <c r="E224" s="460"/>
      <c r="F224" s="509">
        <f t="shared" si="82"/>
        <v>202788</v>
      </c>
      <c r="G224" s="237"/>
      <c r="H224" s="104"/>
      <c r="I224" s="235">
        <f t="shared" si="83"/>
        <v>0</v>
      </c>
      <c r="J224" s="104">
        <v>2292</v>
      </c>
      <c r="K224" s="105"/>
      <c r="L224" s="235">
        <f t="shared" si="84"/>
        <v>2292</v>
      </c>
      <c r="M224" s="238"/>
      <c r="N224" s="105"/>
      <c r="O224" s="235">
        <f t="shared" si="85"/>
        <v>0</v>
      </c>
      <c r="P224" s="73"/>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x14ac:dyDescent="0.25">
      <c r="A269" s="295">
        <v>7000</v>
      </c>
      <c r="B269" s="295" t="s">
        <v>290</v>
      </c>
      <c r="C269" s="296">
        <f t="shared" si="80"/>
        <v>15105</v>
      </c>
      <c r="D269" s="297">
        <f t="shared" ref="D269:O269" si="106">SUM(D270,D281)</f>
        <v>0</v>
      </c>
      <c r="E269" s="468">
        <f t="shared" si="106"/>
        <v>0</v>
      </c>
      <c r="F269" s="514">
        <f t="shared" si="106"/>
        <v>0</v>
      </c>
      <c r="G269" s="297">
        <f t="shared" si="106"/>
        <v>0</v>
      </c>
      <c r="H269" s="299">
        <f t="shared" si="106"/>
        <v>0</v>
      </c>
      <c r="I269" s="300">
        <f t="shared" si="106"/>
        <v>0</v>
      </c>
      <c r="J269" s="299">
        <f t="shared" si="106"/>
        <v>15105</v>
      </c>
      <c r="K269" s="298">
        <f t="shared" si="106"/>
        <v>0</v>
      </c>
      <c r="L269" s="300">
        <f t="shared" si="106"/>
        <v>15105</v>
      </c>
      <c r="M269" s="301">
        <f t="shared" si="106"/>
        <v>0</v>
      </c>
      <c r="N269" s="302">
        <f t="shared" si="106"/>
        <v>0</v>
      </c>
      <c r="O269" s="303">
        <f t="shared" si="106"/>
        <v>0</v>
      </c>
      <c r="P269" s="304"/>
    </row>
    <row r="270" spans="1:16" ht="24" x14ac:dyDescent="0.25">
      <c r="A270" s="75">
        <v>7200</v>
      </c>
      <c r="B270" s="206" t="s">
        <v>291</v>
      </c>
      <c r="C270" s="76">
        <f t="shared" si="80"/>
        <v>15105</v>
      </c>
      <c r="D270" s="207">
        <f t="shared" ref="D270:O270" si="107">SUM(D271,D272,D275,D276,D280)</f>
        <v>0</v>
      </c>
      <c r="E270" s="455">
        <f t="shared" si="107"/>
        <v>0</v>
      </c>
      <c r="F270" s="506">
        <f t="shared" si="107"/>
        <v>0</v>
      </c>
      <c r="G270" s="207">
        <f t="shared" si="107"/>
        <v>0</v>
      </c>
      <c r="H270" s="84">
        <f t="shared" si="107"/>
        <v>0</v>
      </c>
      <c r="I270" s="208">
        <f t="shared" si="107"/>
        <v>0</v>
      </c>
      <c r="J270" s="84">
        <f t="shared" si="107"/>
        <v>15105</v>
      </c>
      <c r="K270" s="85">
        <f t="shared" si="107"/>
        <v>0</v>
      </c>
      <c r="L270" s="208">
        <f t="shared" si="107"/>
        <v>15105</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x14ac:dyDescent="0.25">
      <c r="A275" s="231">
        <v>7230</v>
      </c>
      <c r="B275" s="98" t="s">
        <v>296</v>
      </c>
      <c r="C275" s="99">
        <f t="shared" si="80"/>
        <v>15105</v>
      </c>
      <c r="D275" s="237"/>
      <c r="E275" s="458"/>
      <c r="F275" s="509">
        <f>D275+E275</f>
        <v>0</v>
      </c>
      <c r="G275" s="237"/>
      <c r="H275" s="104"/>
      <c r="I275" s="235">
        <f>G275+H275</f>
        <v>0</v>
      </c>
      <c r="J275" s="104">
        <v>15105</v>
      </c>
      <c r="K275" s="105"/>
      <c r="L275" s="235">
        <f>J275+K275</f>
        <v>15105</v>
      </c>
      <c r="M275" s="238"/>
      <c r="N275" s="105"/>
      <c r="O275" s="235">
        <f>M275+N275</f>
        <v>0</v>
      </c>
      <c r="P275" s="1082"/>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1181423</v>
      </c>
      <c r="D286" s="313">
        <f t="shared" ref="D286:O286" si="113">SUM(D283,D269,D230,D195,D187,D173,D75,D53)</f>
        <v>638626</v>
      </c>
      <c r="E286" s="471">
        <f t="shared" si="113"/>
        <v>0</v>
      </c>
      <c r="F286" s="517">
        <f t="shared" si="113"/>
        <v>638626</v>
      </c>
      <c r="G286" s="313">
        <f t="shared" si="113"/>
        <v>441504</v>
      </c>
      <c r="H286" s="315">
        <f t="shared" si="113"/>
        <v>0</v>
      </c>
      <c r="I286" s="316">
        <f t="shared" si="113"/>
        <v>441504</v>
      </c>
      <c r="J286" s="315">
        <f t="shared" si="113"/>
        <v>101263</v>
      </c>
      <c r="K286" s="314">
        <f t="shared" si="113"/>
        <v>0</v>
      </c>
      <c r="L286" s="316">
        <f t="shared" si="113"/>
        <v>101263</v>
      </c>
      <c r="M286" s="312">
        <f t="shared" si="113"/>
        <v>30</v>
      </c>
      <c r="N286" s="314">
        <f t="shared" si="113"/>
        <v>0</v>
      </c>
      <c r="O286" s="316">
        <f t="shared" si="113"/>
        <v>30</v>
      </c>
      <c r="P286" s="317"/>
    </row>
    <row r="287" spans="1:16" s="27" customFormat="1" ht="13.5" thickTop="1" thickBot="1" x14ac:dyDescent="0.3">
      <c r="A287" s="1253" t="s">
        <v>310</v>
      </c>
      <c r="B287" s="1254"/>
      <c r="C287" s="318">
        <f t="shared" si="110"/>
        <v>-11311</v>
      </c>
      <c r="D287" s="319">
        <f t="shared" ref="D287:I287" si="114">SUM(D24,D25,D41)-D51</f>
        <v>0</v>
      </c>
      <c r="E287" s="472">
        <f t="shared" si="114"/>
        <v>0</v>
      </c>
      <c r="F287" s="518">
        <f t="shared" si="114"/>
        <v>0</v>
      </c>
      <c r="G287" s="319">
        <f t="shared" si="114"/>
        <v>0</v>
      </c>
      <c r="H287" s="321">
        <f t="shared" si="114"/>
        <v>0</v>
      </c>
      <c r="I287" s="322">
        <f t="shared" si="114"/>
        <v>0</v>
      </c>
      <c r="J287" s="321">
        <f>(J26+J43)-J51</f>
        <v>-11281</v>
      </c>
      <c r="K287" s="320">
        <f>(K26+K43)-K51</f>
        <v>0</v>
      </c>
      <c r="L287" s="322">
        <f>(L26+L43)-L51</f>
        <v>-11281</v>
      </c>
      <c r="M287" s="318">
        <f>M45-M51</f>
        <v>-30</v>
      </c>
      <c r="N287" s="320">
        <f>N45-N51</f>
        <v>0</v>
      </c>
      <c r="O287" s="322">
        <f>O45-O51</f>
        <v>-30</v>
      </c>
      <c r="P287" s="323"/>
    </row>
    <row r="288" spans="1:16" s="27" customFormat="1" ht="12.75" thickTop="1" x14ac:dyDescent="0.25">
      <c r="A288" s="1255" t="s">
        <v>311</v>
      </c>
      <c r="B288" s="1256"/>
      <c r="C288" s="324">
        <f t="shared" si="110"/>
        <v>11311</v>
      </c>
      <c r="D288" s="325">
        <f t="shared" ref="D288:O288" si="115">SUM(D289,D290)-D297+D298</f>
        <v>0</v>
      </c>
      <c r="E288" s="473">
        <f t="shared" si="115"/>
        <v>0</v>
      </c>
      <c r="F288" s="519">
        <f t="shared" si="115"/>
        <v>0</v>
      </c>
      <c r="G288" s="325">
        <f t="shared" si="115"/>
        <v>0</v>
      </c>
      <c r="H288" s="327">
        <f t="shared" si="115"/>
        <v>0</v>
      </c>
      <c r="I288" s="328">
        <f t="shared" si="115"/>
        <v>0</v>
      </c>
      <c r="J288" s="327">
        <f t="shared" si="115"/>
        <v>11281</v>
      </c>
      <c r="K288" s="326">
        <f t="shared" si="115"/>
        <v>0</v>
      </c>
      <c r="L288" s="328">
        <f t="shared" si="115"/>
        <v>11281</v>
      </c>
      <c r="M288" s="324">
        <f t="shared" si="115"/>
        <v>30</v>
      </c>
      <c r="N288" s="326">
        <f t="shared" si="115"/>
        <v>0</v>
      </c>
      <c r="O288" s="328">
        <f t="shared" si="115"/>
        <v>30</v>
      </c>
      <c r="P288" s="329"/>
    </row>
    <row r="289" spans="1:16" s="27" customFormat="1" ht="12.75" thickBot="1" x14ac:dyDescent="0.3">
      <c r="A289" s="177" t="s">
        <v>312</v>
      </c>
      <c r="B289" s="177" t="s">
        <v>313</v>
      </c>
      <c r="C289" s="178">
        <f t="shared" si="110"/>
        <v>11311</v>
      </c>
      <c r="D289" s="179">
        <f t="shared" ref="D289:O289" si="116">D21-D283</f>
        <v>0</v>
      </c>
      <c r="E289" s="451">
        <f t="shared" si="116"/>
        <v>0</v>
      </c>
      <c r="F289" s="502">
        <f t="shared" si="116"/>
        <v>0</v>
      </c>
      <c r="G289" s="179">
        <f t="shared" si="116"/>
        <v>0</v>
      </c>
      <c r="H289" s="181">
        <f t="shared" si="116"/>
        <v>0</v>
      </c>
      <c r="I289" s="182">
        <f t="shared" si="116"/>
        <v>0</v>
      </c>
      <c r="J289" s="181">
        <f t="shared" si="116"/>
        <v>11281</v>
      </c>
      <c r="K289" s="180">
        <f t="shared" si="116"/>
        <v>0</v>
      </c>
      <c r="L289" s="182">
        <f t="shared" si="116"/>
        <v>11281</v>
      </c>
      <c r="M289" s="178">
        <f t="shared" si="116"/>
        <v>30</v>
      </c>
      <c r="N289" s="180">
        <f t="shared" si="116"/>
        <v>0</v>
      </c>
      <c r="O289" s="182">
        <f t="shared" si="116"/>
        <v>30</v>
      </c>
      <c r="P289" s="183"/>
    </row>
    <row r="290" spans="1:16" s="27" customFormat="1" ht="12.75" hidden="1" thickTop="1" x14ac:dyDescent="0.25">
      <c r="A290" s="330" t="s">
        <v>314</v>
      </c>
      <c r="B290" s="330" t="s">
        <v>315</v>
      </c>
      <c r="C290" s="1084">
        <f t="shared" si="110"/>
        <v>0</v>
      </c>
      <c r="D290" s="1085">
        <f t="shared" ref="D290:O290" si="117">SUM(D291,D293,D295)-SUM(D292,D294,D296)</f>
        <v>0</v>
      </c>
      <c r="E290" s="1086">
        <f t="shared" si="117"/>
        <v>0</v>
      </c>
      <c r="F290" s="1087">
        <f t="shared" si="117"/>
        <v>0</v>
      </c>
      <c r="G290" s="1085">
        <f t="shared" si="117"/>
        <v>0</v>
      </c>
      <c r="H290" s="1088">
        <f t="shared" si="117"/>
        <v>0</v>
      </c>
      <c r="I290" s="1089">
        <f t="shared" si="117"/>
        <v>0</v>
      </c>
      <c r="J290" s="1088">
        <f t="shared" si="117"/>
        <v>0</v>
      </c>
      <c r="K290" s="1090">
        <f t="shared" si="117"/>
        <v>0</v>
      </c>
      <c r="L290" s="1089">
        <f t="shared" si="117"/>
        <v>0</v>
      </c>
      <c r="M290" s="1084">
        <f t="shared" si="117"/>
        <v>0</v>
      </c>
      <c r="N290" s="1090">
        <f t="shared" si="117"/>
        <v>0</v>
      </c>
      <c r="O290" s="1089">
        <f t="shared" si="117"/>
        <v>0</v>
      </c>
      <c r="P290" s="1091"/>
    </row>
    <row r="291" spans="1:16" ht="12.75" hidden="1" thickTop="1" x14ac:dyDescent="0.25">
      <c r="A291" s="331" t="s">
        <v>316</v>
      </c>
      <c r="B291" s="162" t="s">
        <v>317</v>
      </c>
      <c r="C291" s="1092">
        <f t="shared" si="110"/>
        <v>0</v>
      </c>
      <c r="D291" s="1093"/>
      <c r="E291" s="1094"/>
      <c r="F291" s="1095">
        <f t="shared" ref="F291:F298" si="118">D291+E291</f>
        <v>0</v>
      </c>
      <c r="G291" s="1093"/>
      <c r="H291" s="1096"/>
      <c r="I291" s="1097">
        <f t="shared" ref="I291:I298" si="119">G291+H291</f>
        <v>0</v>
      </c>
      <c r="J291" s="1096"/>
      <c r="K291" s="1098"/>
      <c r="L291" s="1097">
        <f t="shared" ref="L291:L298" si="120">J291+K291</f>
        <v>0</v>
      </c>
      <c r="M291" s="1099"/>
      <c r="N291" s="1098"/>
      <c r="O291" s="1097">
        <f t="shared" ref="O291:O298" si="121">M291+N291</f>
        <v>0</v>
      </c>
      <c r="P291" s="1100"/>
    </row>
    <row r="292" spans="1:16" ht="24.75" hidden="1" thickTop="1" x14ac:dyDescent="0.25">
      <c r="A292" s="254" t="s">
        <v>318</v>
      </c>
      <c r="B292" s="97" t="s">
        <v>319</v>
      </c>
      <c r="C292" s="1101">
        <f t="shared" si="110"/>
        <v>0</v>
      </c>
      <c r="D292" s="1102"/>
      <c r="E292" s="1103"/>
      <c r="F292" s="1104">
        <f t="shared" si="118"/>
        <v>0</v>
      </c>
      <c r="G292" s="1102"/>
      <c r="H292" s="1105"/>
      <c r="I292" s="1106">
        <f t="shared" si="119"/>
        <v>0</v>
      </c>
      <c r="J292" s="1105"/>
      <c r="K292" s="1107"/>
      <c r="L292" s="1106">
        <f t="shared" si="120"/>
        <v>0</v>
      </c>
      <c r="M292" s="1108"/>
      <c r="N292" s="1107"/>
      <c r="O292" s="1106">
        <f t="shared" si="121"/>
        <v>0</v>
      </c>
      <c r="P292" s="1109"/>
    </row>
    <row r="293" spans="1:16" ht="12.75" hidden="1" thickTop="1" x14ac:dyDescent="0.25">
      <c r="A293" s="254" t="s">
        <v>320</v>
      </c>
      <c r="B293" s="97" t="s">
        <v>321</v>
      </c>
      <c r="C293" s="1101">
        <f t="shared" si="110"/>
        <v>0</v>
      </c>
      <c r="D293" s="1102"/>
      <c r="E293" s="1103"/>
      <c r="F293" s="1104">
        <f t="shared" si="118"/>
        <v>0</v>
      </c>
      <c r="G293" s="1102"/>
      <c r="H293" s="1105"/>
      <c r="I293" s="1106">
        <f t="shared" si="119"/>
        <v>0</v>
      </c>
      <c r="J293" s="1105"/>
      <c r="K293" s="1107"/>
      <c r="L293" s="1106">
        <f t="shared" si="120"/>
        <v>0</v>
      </c>
      <c r="M293" s="1108"/>
      <c r="N293" s="1107"/>
      <c r="O293" s="1106">
        <f t="shared" si="121"/>
        <v>0</v>
      </c>
      <c r="P293" s="1109"/>
    </row>
    <row r="294" spans="1:16" ht="24.75" hidden="1" thickTop="1" x14ac:dyDescent="0.25">
      <c r="A294" s="254" t="s">
        <v>322</v>
      </c>
      <c r="B294" s="97" t="s">
        <v>323</v>
      </c>
      <c r="C294" s="1101">
        <f>F294+I294+L294+O294</f>
        <v>0</v>
      </c>
      <c r="D294" s="1102"/>
      <c r="E294" s="1103"/>
      <c r="F294" s="1104">
        <f t="shared" si="118"/>
        <v>0</v>
      </c>
      <c r="G294" s="1102"/>
      <c r="H294" s="1105"/>
      <c r="I294" s="1106">
        <f t="shared" si="119"/>
        <v>0</v>
      </c>
      <c r="J294" s="1105"/>
      <c r="K294" s="1107"/>
      <c r="L294" s="1106">
        <f t="shared" si="120"/>
        <v>0</v>
      </c>
      <c r="M294" s="1108"/>
      <c r="N294" s="1107"/>
      <c r="O294" s="1106">
        <f t="shared" si="121"/>
        <v>0</v>
      </c>
      <c r="P294" s="1109"/>
    </row>
    <row r="295" spans="1:16" ht="12.75" hidden="1" thickTop="1" x14ac:dyDescent="0.25">
      <c r="A295" s="254" t="s">
        <v>324</v>
      </c>
      <c r="B295" s="97" t="s">
        <v>325</v>
      </c>
      <c r="C295" s="1101">
        <f t="shared" si="110"/>
        <v>0</v>
      </c>
      <c r="D295" s="1102"/>
      <c r="E295" s="1103"/>
      <c r="F295" s="1104">
        <f t="shared" si="118"/>
        <v>0</v>
      </c>
      <c r="G295" s="1102"/>
      <c r="H295" s="1105"/>
      <c r="I295" s="1106">
        <f t="shared" si="119"/>
        <v>0</v>
      </c>
      <c r="J295" s="1105"/>
      <c r="K295" s="1107"/>
      <c r="L295" s="1106">
        <f t="shared" si="120"/>
        <v>0</v>
      </c>
      <c r="M295" s="1108"/>
      <c r="N295" s="1107"/>
      <c r="O295" s="1106">
        <f t="shared" si="121"/>
        <v>0</v>
      </c>
      <c r="P295" s="1109"/>
    </row>
    <row r="296" spans="1:16" ht="24.75" hidden="1" thickTop="1" x14ac:dyDescent="0.25">
      <c r="A296" s="332" t="s">
        <v>326</v>
      </c>
      <c r="B296" s="333" t="s">
        <v>327</v>
      </c>
      <c r="C296" s="1110">
        <f t="shared" si="110"/>
        <v>0</v>
      </c>
      <c r="D296" s="1111"/>
      <c r="E296" s="1112"/>
      <c r="F296" s="1113">
        <f t="shared" si="118"/>
        <v>0</v>
      </c>
      <c r="G296" s="1111"/>
      <c r="H296" s="1114"/>
      <c r="I296" s="1115">
        <f t="shared" si="119"/>
        <v>0</v>
      </c>
      <c r="J296" s="1114"/>
      <c r="K296" s="1116"/>
      <c r="L296" s="1115">
        <f t="shared" si="120"/>
        <v>0</v>
      </c>
      <c r="M296" s="1117"/>
      <c r="N296" s="1116"/>
      <c r="O296" s="1115">
        <f t="shared" si="121"/>
        <v>0</v>
      </c>
      <c r="P296" s="1118"/>
    </row>
    <row r="297" spans="1:16" s="27" customFormat="1" ht="13.5" hidden="1" thickTop="1" thickBot="1" x14ac:dyDescent="0.3">
      <c r="A297" s="334" t="s">
        <v>328</v>
      </c>
      <c r="B297" s="334" t="s">
        <v>329</v>
      </c>
      <c r="C297" s="1119">
        <f t="shared" si="110"/>
        <v>0</v>
      </c>
      <c r="D297" s="1120"/>
      <c r="E297" s="1121"/>
      <c r="F297" s="1122">
        <f t="shared" si="118"/>
        <v>0</v>
      </c>
      <c r="G297" s="1120"/>
      <c r="H297" s="1123"/>
      <c r="I297" s="1124">
        <f t="shared" si="119"/>
        <v>0</v>
      </c>
      <c r="J297" s="1123"/>
      <c r="K297" s="1125"/>
      <c r="L297" s="1124">
        <f t="shared" si="120"/>
        <v>0</v>
      </c>
      <c r="M297" s="1126"/>
      <c r="N297" s="1125"/>
      <c r="O297" s="1124">
        <f t="shared" si="121"/>
        <v>0</v>
      </c>
      <c r="P297" s="1127"/>
    </row>
    <row r="298" spans="1:16" s="27" customFormat="1" ht="48.75" hidden="1" thickTop="1" x14ac:dyDescent="0.25">
      <c r="A298" s="330" t="s">
        <v>330</v>
      </c>
      <c r="B298" s="339" t="s">
        <v>331</v>
      </c>
      <c r="C298" s="1084">
        <f t="shared" si="110"/>
        <v>0</v>
      </c>
      <c r="D298" s="1128"/>
      <c r="E298" s="1129"/>
      <c r="F298" s="1058">
        <f t="shared" si="118"/>
        <v>0</v>
      </c>
      <c r="G298" s="1128"/>
      <c r="H298" s="1130"/>
      <c r="I298" s="1131">
        <f t="shared" si="119"/>
        <v>0</v>
      </c>
      <c r="J298" s="1130"/>
      <c r="K298" s="1132"/>
      <c r="L298" s="1131">
        <f t="shared" si="120"/>
        <v>0</v>
      </c>
      <c r="M298" s="1133"/>
      <c r="N298" s="1132"/>
      <c r="O298" s="1131">
        <f t="shared" si="121"/>
        <v>0</v>
      </c>
      <c r="P298" s="1134"/>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LetbEwDL9B4p0yWXsn/DaxMRwx2QnXOAsT28EC+0t1PdrjvF1L1XOzrRJcU9D0Yh4JTlT+pZy8UasgBMjs8hKA==" saltValue="dEBMH7LxxQ878dXLUi7Jlw==" spinCount="100000" sheet="1" objects="1" scenarios="1" formatCells="0" formatColumns="0" formatRows="0"/>
  <autoFilter ref="A18:P298">
    <filterColumn colId="2">
      <filters blank="1">
        <filter val="1 080 130"/>
        <filter val="1 097"/>
        <filter val="1 181 423"/>
        <filter val="1 206"/>
        <filter val="1 291"/>
        <filter val="1 352"/>
        <filter val="1 369"/>
        <filter val="1 500"/>
        <filter val="1 520"/>
        <filter val="1 558"/>
        <filter val="1 739"/>
        <filter val="1 764"/>
        <filter val="1 766"/>
        <filter val="11 311"/>
        <filter val="-11 311"/>
        <filter val="12 273"/>
        <filter val="12 493"/>
        <filter val="12 673"/>
        <filter val="14 385"/>
        <filter val="14 970"/>
        <filter val="146"/>
        <filter val="15 105"/>
        <filter val="15 788"/>
        <filter val="160"/>
        <filter val="165 056"/>
        <filter val="17 719"/>
        <filter val="180"/>
        <filter val="2 314"/>
        <filter val="2 418"/>
        <filter val="2 756"/>
        <filter val="2 966"/>
        <filter val="2 972"/>
        <filter val="205 080"/>
        <filter val="207 804"/>
        <filter val="21"/>
        <filter val="210"/>
        <filter val="219 531"/>
        <filter val="219 791"/>
        <filter val="222"/>
        <filter val="234 896"/>
        <filter val="240"/>
        <filter val="26"/>
        <filter val="26 487"/>
        <filter val="260"/>
        <filter val="28 162"/>
        <filter val="3 267"/>
        <filter val="3 272"/>
        <filter val="3 314"/>
        <filter val="3 476"/>
        <filter val="3 510"/>
        <filter val="300"/>
        <filter val="31 932"/>
        <filter val="390"/>
        <filter val="4 410"/>
        <filter val="400"/>
        <filter val="42 748"/>
        <filter val="50"/>
        <filter val="549"/>
        <filter val="56 654"/>
        <filter val="58 154"/>
        <filter val="6 850"/>
        <filter val="606 402"/>
        <filter val="654"/>
        <filter val="666 056"/>
        <filter val="68"/>
        <filter val="7 563"/>
        <filter val="72 667"/>
        <filter val="75"/>
        <filter val="78"/>
        <filter val="8 410"/>
        <filter val="8 650"/>
        <filter val="87 354"/>
        <filter val="873 860"/>
        <filter val="89 772"/>
        <filter val="934"/>
        <filter val="946 52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Roman,Regular"&amp;9 143.pielikums Jūrmalas pilsētas domes
2019.gada 21.februāra saistošajiem noteikumiem Nr.8
(protokols Nr.2, 34.punkts)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12" sqref="U12"/>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337</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24" customHeight="1" x14ac:dyDescent="0.25">
      <c r="A3" s="5" t="s">
        <v>2</v>
      </c>
      <c r="B3" s="6"/>
      <c r="C3" s="1296" t="s">
        <v>338</v>
      </c>
      <c r="D3" s="1296"/>
      <c r="E3" s="1296"/>
      <c r="F3" s="1296"/>
      <c r="G3" s="1296"/>
      <c r="H3" s="1296"/>
      <c r="I3" s="1296"/>
      <c r="J3" s="1296"/>
      <c r="K3" s="1296"/>
      <c r="L3" s="1296"/>
      <c r="M3" s="1296"/>
      <c r="N3" s="1296"/>
      <c r="O3" s="1296"/>
      <c r="P3" s="1297"/>
      <c r="Q3" s="525"/>
    </row>
    <row r="4" spans="1:17" ht="12.75" customHeight="1" x14ac:dyDescent="0.25">
      <c r="A4" s="5" t="s">
        <v>4</v>
      </c>
      <c r="B4" s="6"/>
      <c r="C4" s="1296" t="s">
        <v>339</v>
      </c>
      <c r="D4" s="1296"/>
      <c r="E4" s="1296"/>
      <c r="F4" s="1296"/>
      <c r="G4" s="1296"/>
      <c r="H4" s="1296"/>
      <c r="I4" s="1296"/>
      <c r="J4" s="1296"/>
      <c r="K4" s="1296"/>
      <c r="L4" s="1296"/>
      <c r="M4" s="1296"/>
      <c r="N4" s="1296"/>
      <c r="O4" s="1296"/>
      <c r="P4" s="1297"/>
      <c r="Q4" s="525"/>
    </row>
    <row r="5" spans="1:17" ht="12.75" customHeight="1" x14ac:dyDescent="0.25">
      <c r="A5" s="7" t="s">
        <v>6</v>
      </c>
      <c r="B5" s="8"/>
      <c r="C5" s="1291" t="s">
        <v>340</v>
      </c>
      <c r="D5" s="1291"/>
      <c r="E5" s="1291"/>
      <c r="F5" s="1291"/>
      <c r="G5" s="1291"/>
      <c r="H5" s="1291"/>
      <c r="I5" s="1291"/>
      <c r="J5" s="1291"/>
      <c r="K5" s="1291"/>
      <c r="L5" s="1291"/>
      <c r="M5" s="1291"/>
      <c r="N5" s="1291"/>
      <c r="O5" s="1291"/>
      <c r="P5" s="1292"/>
      <c r="Q5" s="525"/>
    </row>
    <row r="6" spans="1:17" ht="12.75" customHeight="1" x14ac:dyDescent="0.25">
      <c r="A6" s="7" t="s">
        <v>8</v>
      </c>
      <c r="B6" s="8"/>
      <c r="C6" s="1291" t="s">
        <v>9</v>
      </c>
      <c r="D6" s="1291"/>
      <c r="E6" s="1291"/>
      <c r="F6" s="1291"/>
      <c r="G6" s="1291"/>
      <c r="H6" s="1291"/>
      <c r="I6" s="1291"/>
      <c r="J6" s="1291"/>
      <c r="K6" s="1291"/>
      <c r="L6" s="1291"/>
      <c r="M6" s="1291"/>
      <c r="N6" s="1291"/>
      <c r="O6" s="1291"/>
      <c r="P6" s="1292"/>
      <c r="Q6" s="525"/>
    </row>
    <row r="7" spans="1:17" ht="27.7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341</v>
      </c>
      <c r="D9" s="1291"/>
      <c r="E9" s="1291"/>
      <c r="F9" s="1291"/>
      <c r="G9" s="1291"/>
      <c r="H9" s="1291"/>
      <c r="I9" s="1291"/>
      <c r="J9" s="1291"/>
      <c r="K9" s="1291"/>
      <c r="L9" s="1291"/>
      <c r="M9" s="1291"/>
      <c r="N9" s="1291"/>
      <c r="O9" s="1291"/>
      <c r="P9" s="1292"/>
      <c r="Q9" s="525"/>
    </row>
    <row r="10" spans="1:17" ht="12.75" customHeight="1" x14ac:dyDescent="0.25">
      <c r="A10" s="7"/>
      <c r="B10" s="8" t="s">
        <v>15</v>
      </c>
      <c r="C10" s="1291" t="s">
        <v>342</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343</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342479</v>
      </c>
      <c r="D20" s="33">
        <f>SUM(D21,D24,D25,D41,D43)</f>
        <v>315476</v>
      </c>
      <c r="E20" s="432">
        <f t="shared" ref="E20:F20" si="0">SUM(E21,E24,E25,E41,E43)</f>
        <v>0</v>
      </c>
      <c r="F20" s="483">
        <f t="shared" si="0"/>
        <v>315476</v>
      </c>
      <c r="G20" s="33">
        <f>SUM(G21,G24,G43)</f>
        <v>26013</v>
      </c>
      <c r="H20" s="35">
        <f t="shared" ref="H20:I20" si="1">SUM(H21,H24,H43)</f>
        <v>0</v>
      </c>
      <c r="I20" s="36">
        <f t="shared" si="1"/>
        <v>26013</v>
      </c>
      <c r="J20" s="35">
        <f>SUM(J21,J26,J43)</f>
        <v>990</v>
      </c>
      <c r="K20" s="34">
        <f t="shared" ref="K20:L20" si="2">SUM(K21,K26,K43)</f>
        <v>0</v>
      </c>
      <c r="L20" s="36">
        <f t="shared" si="2"/>
        <v>990</v>
      </c>
      <c r="M20" s="32">
        <f>SUM(M21,M45)</f>
        <v>0</v>
      </c>
      <c r="N20" s="34">
        <f t="shared" ref="N20:O20" si="3">SUM(N21,N45)</f>
        <v>0</v>
      </c>
      <c r="O20" s="36">
        <f t="shared" si="3"/>
        <v>0</v>
      </c>
      <c r="P20" s="37"/>
    </row>
    <row r="21" spans="1:16" ht="12.75" thickTop="1" x14ac:dyDescent="0.25">
      <c r="A21" s="38"/>
      <c r="B21" s="39" t="s">
        <v>41</v>
      </c>
      <c r="C21" s="40">
        <f t="shared" ref="C21:C84" si="4">F21+I21+L21+O21</f>
        <v>5</v>
      </c>
      <c r="D21" s="41">
        <f>SUM(D22:D23)</f>
        <v>0</v>
      </c>
      <c r="E21" s="433">
        <f t="shared" ref="E21" si="5">SUM(E22:E23)</f>
        <v>0</v>
      </c>
      <c r="F21" s="484">
        <f>SUM(F22:F23)</f>
        <v>0</v>
      </c>
      <c r="G21" s="41">
        <f>SUM(G22:G23)</f>
        <v>0</v>
      </c>
      <c r="H21" s="43">
        <f t="shared" ref="H21:I21" si="6">SUM(H22:H23)</f>
        <v>0</v>
      </c>
      <c r="I21" s="44">
        <f t="shared" si="6"/>
        <v>0</v>
      </c>
      <c r="J21" s="43">
        <f>SUM(J22:J23)</f>
        <v>5</v>
      </c>
      <c r="K21" s="42">
        <f t="shared" ref="K21:L21" si="7">SUM(K22:K23)</f>
        <v>0</v>
      </c>
      <c r="L21" s="44">
        <f t="shared" si="7"/>
        <v>5</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55"/>
      <c r="B23" s="56" t="s">
        <v>43</v>
      </c>
      <c r="C23" s="57">
        <f t="shared" si="4"/>
        <v>5</v>
      </c>
      <c r="D23" s="58"/>
      <c r="E23" s="435"/>
      <c r="F23" s="486">
        <f>D23+E23</f>
        <v>0</v>
      </c>
      <c r="G23" s="58"/>
      <c r="H23" s="60"/>
      <c r="I23" s="61">
        <f>G23+H23</f>
        <v>0</v>
      </c>
      <c r="J23" s="60">
        <v>5</v>
      </c>
      <c r="K23" s="59"/>
      <c r="L23" s="61">
        <f>J23+K23</f>
        <v>5</v>
      </c>
      <c r="M23" s="62"/>
      <c r="N23" s="59"/>
      <c r="O23" s="61">
        <f>M23+N23</f>
        <v>0</v>
      </c>
      <c r="P23" s="346"/>
    </row>
    <row r="24" spans="1:16" s="27" customFormat="1" ht="24.75" thickBot="1" x14ac:dyDescent="0.3">
      <c r="A24" s="347">
        <v>19300</v>
      </c>
      <c r="B24" s="347" t="s">
        <v>44</v>
      </c>
      <c r="C24" s="348">
        <f>F24+I24</f>
        <v>341489</v>
      </c>
      <c r="D24" s="349">
        <v>315476</v>
      </c>
      <c r="E24" s="436"/>
      <c r="F24" s="487">
        <f>D24+E24</f>
        <v>315476</v>
      </c>
      <c r="G24" s="349">
        <v>26013</v>
      </c>
      <c r="H24" s="350"/>
      <c r="I24" s="351">
        <f>G24+H24</f>
        <v>26013</v>
      </c>
      <c r="J24" s="352" t="s">
        <v>45</v>
      </c>
      <c r="K24" s="353" t="s">
        <v>45</v>
      </c>
      <c r="L24" s="355" t="s">
        <v>45</v>
      </c>
      <c r="M24" s="354" t="s">
        <v>45</v>
      </c>
      <c r="N24" s="353" t="s">
        <v>45</v>
      </c>
      <c r="O24" s="355" t="s">
        <v>45</v>
      </c>
      <c r="P24" s="230"/>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985</v>
      </c>
      <c r="D26" s="78" t="s">
        <v>45</v>
      </c>
      <c r="E26" s="438" t="s">
        <v>45</v>
      </c>
      <c r="F26" s="489" t="s">
        <v>45</v>
      </c>
      <c r="G26" s="78" t="s">
        <v>45</v>
      </c>
      <c r="H26" s="79" t="s">
        <v>45</v>
      </c>
      <c r="I26" s="80" t="s">
        <v>45</v>
      </c>
      <c r="J26" s="84">
        <f>SUM(J27,J31,J33,J36)</f>
        <v>985</v>
      </c>
      <c r="K26" s="85">
        <f t="shared" ref="K26:L26" si="9">SUM(K27,K31,K33,K36)</f>
        <v>0</v>
      </c>
      <c r="L26" s="208">
        <f t="shared" si="9"/>
        <v>985</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idden="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985</v>
      </c>
      <c r="D36" s="78" t="s">
        <v>45</v>
      </c>
      <c r="E36" s="438" t="s">
        <v>45</v>
      </c>
      <c r="F36" s="489" t="s">
        <v>45</v>
      </c>
      <c r="G36" s="78" t="s">
        <v>45</v>
      </c>
      <c r="H36" s="79" t="s">
        <v>45</v>
      </c>
      <c r="I36" s="80" t="s">
        <v>45</v>
      </c>
      <c r="J36" s="84">
        <f>SUM(J37:J40)</f>
        <v>985</v>
      </c>
      <c r="K36" s="85">
        <f t="shared" ref="K36:L36" si="14">SUM(K37:K40)</f>
        <v>0</v>
      </c>
      <c r="L36" s="208">
        <f t="shared" si="14"/>
        <v>985</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356">
        <v>21399</v>
      </c>
      <c r="B40" s="357" t="s">
        <v>61</v>
      </c>
      <c r="C40" s="358">
        <f t="shared" si="10"/>
        <v>985</v>
      </c>
      <c r="D40" s="359" t="s">
        <v>45</v>
      </c>
      <c r="E40" s="442" t="s">
        <v>45</v>
      </c>
      <c r="F40" s="493" t="s">
        <v>45</v>
      </c>
      <c r="G40" s="359" t="s">
        <v>45</v>
      </c>
      <c r="H40" s="361" t="s">
        <v>45</v>
      </c>
      <c r="I40" s="362" t="s">
        <v>45</v>
      </c>
      <c r="J40" s="363">
        <v>985</v>
      </c>
      <c r="K40" s="364"/>
      <c r="L40" s="494">
        <f>J40+K40</f>
        <v>985</v>
      </c>
      <c r="M40" s="365" t="s">
        <v>45</v>
      </c>
      <c r="N40" s="360" t="s">
        <v>45</v>
      </c>
      <c r="O40" s="362" t="s">
        <v>45</v>
      </c>
      <c r="P40" s="366"/>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342479</v>
      </c>
      <c r="D50" s="179">
        <f>SUM(D51,D283)</f>
        <v>315476</v>
      </c>
      <c r="E50" s="451">
        <f t="shared" ref="E50:F50" si="19">SUM(E51,E283)</f>
        <v>0</v>
      </c>
      <c r="F50" s="502">
        <f t="shared" si="19"/>
        <v>315476</v>
      </c>
      <c r="G50" s="179">
        <f>SUM(G51,G283)</f>
        <v>26013</v>
      </c>
      <c r="H50" s="181">
        <f t="shared" ref="H50:I50" si="20">SUM(H51,H283)</f>
        <v>0</v>
      </c>
      <c r="I50" s="182">
        <f t="shared" si="20"/>
        <v>26013</v>
      </c>
      <c r="J50" s="181">
        <f>SUM(J51,J283)</f>
        <v>990</v>
      </c>
      <c r="K50" s="180">
        <f t="shared" ref="K50:L50" si="21">SUM(K51,K283)</f>
        <v>0</v>
      </c>
      <c r="L50" s="182">
        <f t="shared" si="21"/>
        <v>990</v>
      </c>
      <c r="M50" s="178">
        <f>SUM(M51,M283)</f>
        <v>0</v>
      </c>
      <c r="N50" s="180">
        <f t="shared" ref="N50:O50" si="22">SUM(N51,N283)</f>
        <v>0</v>
      </c>
      <c r="O50" s="182">
        <f t="shared" si="22"/>
        <v>0</v>
      </c>
      <c r="P50" s="183"/>
    </row>
    <row r="51" spans="1:16" s="27" customFormat="1" ht="36.75" thickTop="1" x14ac:dyDescent="0.25">
      <c r="A51" s="184"/>
      <c r="B51" s="185" t="s">
        <v>71</v>
      </c>
      <c r="C51" s="186">
        <f t="shared" si="4"/>
        <v>342479</v>
      </c>
      <c r="D51" s="187">
        <f>SUM(D52,D194)</f>
        <v>315476</v>
      </c>
      <c r="E51" s="452">
        <f t="shared" ref="E51:F51" si="23">SUM(E52,E194)</f>
        <v>0</v>
      </c>
      <c r="F51" s="503">
        <f t="shared" si="23"/>
        <v>315476</v>
      </c>
      <c r="G51" s="187">
        <f>SUM(G52,G194)</f>
        <v>26013</v>
      </c>
      <c r="H51" s="189">
        <f t="shared" ref="H51:I51" si="24">SUM(H52,H194)</f>
        <v>0</v>
      </c>
      <c r="I51" s="190">
        <f t="shared" si="24"/>
        <v>26013</v>
      </c>
      <c r="J51" s="189">
        <f>SUM(J52,J194)</f>
        <v>990</v>
      </c>
      <c r="K51" s="188">
        <f t="shared" ref="K51:L51" si="25">SUM(K52,K194)</f>
        <v>0</v>
      </c>
      <c r="L51" s="190">
        <f t="shared" si="25"/>
        <v>990</v>
      </c>
      <c r="M51" s="186">
        <f>SUM(M52,M194)</f>
        <v>0</v>
      </c>
      <c r="N51" s="188">
        <f t="shared" ref="N51:O51" si="26">SUM(N52,N194)</f>
        <v>0</v>
      </c>
      <c r="O51" s="190">
        <f t="shared" si="26"/>
        <v>0</v>
      </c>
      <c r="P51" s="191"/>
    </row>
    <row r="52" spans="1:16" s="27" customFormat="1" ht="24" x14ac:dyDescent="0.25">
      <c r="A52" s="192"/>
      <c r="B52" s="20" t="s">
        <v>72</v>
      </c>
      <c r="C52" s="193">
        <f t="shared" si="4"/>
        <v>341427</v>
      </c>
      <c r="D52" s="194">
        <f>SUM(D53,D75,D173,D187)</f>
        <v>314524</v>
      </c>
      <c r="E52" s="453">
        <f t="shared" ref="E52:F52" si="27">SUM(E53,E75,E173,E187)</f>
        <v>0</v>
      </c>
      <c r="F52" s="504">
        <f t="shared" si="27"/>
        <v>314524</v>
      </c>
      <c r="G52" s="194">
        <f>SUM(G53,G75,G173,G187)</f>
        <v>25913</v>
      </c>
      <c r="H52" s="196">
        <f t="shared" ref="H52:I52" si="28">SUM(H53,H75,H173,H187)</f>
        <v>0</v>
      </c>
      <c r="I52" s="197">
        <f t="shared" si="28"/>
        <v>25913</v>
      </c>
      <c r="J52" s="196">
        <f>SUM(J53,J75,J173,J187)</f>
        <v>990</v>
      </c>
      <c r="K52" s="195">
        <f t="shared" ref="K52:L52" si="29">SUM(K53,K75,K173,K187)</f>
        <v>0</v>
      </c>
      <c r="L52" s="197">
        <f t="shared" si="29"/>
        <v>990</v>
      </c>
      <c r="M52" s="193">
        <f>SUM(M53,M75,M173,M187)</f>
        <v>0</v>
      </c>
      <c r="N52" s="195">
        <f t="shared" ref="N52:O52" si="30">SUM(N53,N75,N173,N187)</f>
        <v>0</v>
      </c>
      <c r="O52" s="197">
        <f t="shared" si="30"/>
        <v>0</v>
      </c>
      <c r="P52" s="198"/>
    </row>
    <row r="53" spans="1:16" s="27" customFormat="1" x14ac:dyDescent="0.25">
      <c r="A53" s="199">
        <v>1000</v>
      </c>
      <c r="B53" s="199" t="s">
        <v>73</v>
      </c>
      <c r="C53" s="200">
        <f t="shared" si="4"/>
        <v>293220</v>
      </c>
      <c r="D53" s="201">
        <f>SUM(D54,D67)</f>
        <v>267969</v>
      </c>
      <c r="E53" s="454">
        <f t="shared" ref="E53:F53" si="31">SUM(E54,E67)</f>
        <v>-109</v>
      </c>
      <c r="F53" s="505">
        <f t="shared" si="31"/>
        <v>267860</v>
      </c>
      <c r="G53" s="201">
        <f>SUM(G54,G67)</f>
        <v>25360</v>
      </c>
      <c r="H53" s="203">
        <f t="shared" ref="H53:I53" si="32">SUM(H54,H67)</f>
        <v>0</v>
      </c>
      <c r="I53" s="204">
        <f t="shared" si="32"/>
        <v>25360</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219191</v>
      </c>
      <c r="D54" s="207">
        <f>SUM(D55,D58,D66)</f>
        <v>199551</v>
      </c>
      <c r="E54" s="455">
        <f t="shared" ref="E54:F54" si="35">SUM(E55,E58,E66)</f>
        <v>-500</v>
      </c>
      <c r="F54" s="506">
        <f t="shared" si="35"/>
        <v>199051</v>
      </c>
      <c r="G54" s="207">
        <f>SUM(G55,G58,G66)</f>
        <v>20140</v>
      </c>
      <c r="H54" s="84">
        <f t="shared" ref="H54:I54" si="36">SUM(H55,H58,H66)</f>
        <v>0</v>
      </c>
      <c r="I54" s="208">
        <f t="shared" si="36"/>
        <v>20140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196980</v>
      </c>
      <c r="D55" s="214">
        <f>SUM(D56:D57)</f>
        <v>177909</v>
      </c>
      <c r="E55" s="456">
        <f t="shared" ref="E55:F55" si="39">SUM(E56:E57)</f>
        <v>-573</v>
      </c>
      <c r="F55" s="507">
        <f t="shared" si="39"/>
        <v>177336</v>
      </c>
      <c r="G55" s="214">
        <f>SUM(G56:G57)</f>
        <v>19644</v>
      </c>
      <c r="H55" s="216">
        <f t="shared" ref="H55:I55" si="40">SUM(H56:H57)</f>
        <v>0</v>
      </c>
      <c r="I55" s="217">
        <f t="shared" si="40"/>
        <v>19644</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48" x14ac:dyDescent="0.25">
      <c r="A57" s="119">
        <v>1119</v>
      </c>
      <c r="B57" s="98" t="s">
        <v>77</v>
      </c>
      <c r="C57" s="99">
        <f t="shared" si="4"/>
        <v>196980</v>
      </c>
      <c r="D57" s="237">
        <v>177909</v>
      </c>
      <c r="E57" s="458">
        <v>-573</v>
      </c>
      <c r="F57" s="509">
        <f t="shared" si="43"/>
        <v>177336</v>
      </c>
      <c r="G57" s="237">
        <v>19644</v>
      </c>
      <c r="H57" s="104"/>
      <c r="I57" s="235">
        <f t="shared" si="44"/>
        <v>19644</v>
      </c>
      <c r="J57" s="104"/>
      <c r="K57" s="105"/>
      <c r="L57" s="235">
        <f t="shared" si="45"/>
        <v>0</v>
      </c>
      <c r="M57" s="238"/>
      <c r="N57" s="105"/>
      <c r="O57" s="235">
        <f>M57+N57</f>
        <v>0</v>
      </c>
      <c r="P57" s="245" t="s">
        <v>349</v>
      </c>
    </row>
    <row r="58" spans="1:16" x14ac:dyDescent="0.25">
      <c r="A58" s="231">
        <v>1140</v>
      </c>
      <c r="B58" s="98" t="s">
        <v>78</v>
      </c>
      <c r="C58" s="99">
        <f t="shared" si="4"/>
        <v>20786</v>
      </c>
      <c r="D58" s="232">
        <f>SUM(D59:D65)</f>
        <v>20217</v>
      </c>
      <c r="E58" s="459">
        <f t="shared" ref="E58:F58" si="46">SUM(E59:E65)</f>
        <v>73</v>
      </c>
      <c r="F58" s="509">
        <f t="shared" si="46"/>
        <v>20290</v>
      </c>
      <c r="G58" s="232">
        <f>SUM(G59:G65)</f>
        <v>496</v>
      </c>
      <c r="H58" s="234">
        <f t="shared" ref="H58:I58" si="47">SUM(H59:H65)</f>
        <v>0</v>
      </c>
      <c r="I58" s="235">
        <f t="shared" si="47"/>
        <v>496</v>
      </c>
      <c r="J58" s="234">
        <f>SUM(J59:J65)</f>
        <v>0</v>
      </c>
      <c r="K58" s="233">
        <f t="shared" ref="K58:L58" si="48">SUM(K59:K65)</f>
        <v>0</v>
      </c>
      <c r="L58" s="235">
        <f t="shared" si="48"/>
        <v>0</v>
      </c>
      <c r="M58" s="99">
        <f>SUM(M59:M65)</f>
        <v>0</v>
      </c>
      <c r="N58" s="233">
        <f t="shared" ref="N58:O58" si="49">SUM(N59:N65)</f>
        <v>0</v>
      </c>
      <c r="O58" s="235">
        <f t="shared" si="49"/>
        <v>0</v>
      </c>
      <c r="P58" s="236"/>
    </row>
    <row r="59" spans="1:16" x14ac:dyDescent="0.25">
      <c r="A59" s="119">
        <v>1141</v>
      </c>
      <c r="B59" s="98" t="s">
        <v>79</v>
      </c>
      <c r="C59" s="99">
        <f t="shared" si="4"/>
        <v>4153</v>
      </c>
      <c r="D59" s="237">
        <v>4153</v>
      </c>
      <c r="E59" s="458"/>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122.25" customHeight="1" x14ac:dyDescent="0.25">
      <c r="A60" s="119">
        <v>1142</v>
      </c>
      <c r="B60" s="98" t="s">
        <v>80</v>
      </c>
      <c r="C60" s="99">
        <f t="shared" si="4"/>
        <v>1166</v>
      </c>
      <c r="D60" s="237">
        <v>1093</v>
      </c>
      <c r="E60" s="458">
        <v>73</v>
      </c>
      <c r="F60" s="509">
        <f t="shared" si="50"/>
        <v>1166</v>
      </c>
      <c r="G60" s="237"/>
      <c r="H60" s="104"/>
      <c r="I60" s="235">
        <f t="shared" si="51"/>
        <v>0</v>
      </c>
      <c r="J60" s="104"/>
      <c r="K60" s="105"/>
      <c r="L60" s="235">
        <f>J60+K60</f>
        <v>0</v>
      </c>
      <c r="M60" s="238"/>
      <c r="N60" s="105"/>
      <c r="O60" s="235">
        <f t="shared" si="53"/>
        <v>0</v>
      </c>
      <c r="P60" s="245" t="s">
        <v>344</v>
      </c>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119">
        <v>1147</v>
      </c>
      <c r="B63" s="98" t="s">
        <v>83</v>
      </c>
      <c r="C63" s="99">
        <f t="shared" si="4"/>
        <v>2648</v>
      </c>
      <c r="D63" s="237">
        <v>2512</v>
      </c>
      <c r="E63" s="458"/>
      <c r="F63" s="509">
        <f t="shared" si="50"/>
        <v>2512</v>
      </c>
      <c r="G63" s="237">
        <v>136</v>
      </c>
      <c r="H63" s="104"/>
      <c r="I63" s="235">
        <f t="shared" si="51"/>
        <v>136</v>
      </c>
      <c r="J63" s="104"/>
      <c r="K63" s="105"/>
      <c r="L63" s="235">
        <f t="shared" si="52"/>
        <v>0</v>
      </c>
      <c r="M63" s="238"/>
      <c r="N63" s="105"/>
      <c r="O63" s="235">
        <f t="shared" si="53"/>
        <v>0</v>
      </c>
      <c r="P63" s="236"/>
    </row>
    <row r="64" spans="1:16" x14ac:dyDescent="0.25">
      <c r="A64" s="119">
        <v>1148</v>
      </c>
      <c r="B64" s="98" t="s">
        <v>84</v>
      </c>
      <c r="C64" s="99">
        <f t="shared" si="4"/>
        <v>12422</v>
      </c>
      <c r="D64" s="237">
        <v>12422</v>
      </c>
      <c r="E64" s="458"/>
      <c r="F64" s="509">
        <f t="shared" si="50"/>
        <v>12422</v>
      </c>
      <c r="G64" s="237"/>
      <c r="H64" s="104"/>
      <c r="I64" s="235">
        <f t="shared" si="51"/>
        <v>0</v>
      </c>
      <c r="J64" s="104"/>
      <c r="K64" s="105"/>
      <c r="L64" s="235">
        <f t="shared" si="52"/>
        <v>0</v>
      </c>
      <c r="M64" s="238"/>
      <c r="N64" s="105"/>
      <c r="O64" s="235">
        <f t="shared" si="53"/>
        <v>0</v>
      </c>
      <c r="P64" s="236"/>
    </row>
    <row r="65" spans="1:16" ht="24" customHeight="1" x14ac:dyDescent="0.25">
      <c r="A65" s="119">
        <v>1149</v>
      </c>
      <c r="B65" s="98" t="s">
        <v>85</v>
      </c>
      <c r="C65" s="99">
        <f>F65+I65+L65+O65</f>
        <v>397</v>
      </c>
      <c r="D65" s="237">
        <v>37</v>
      </c>
      <c r="E65" s="458"/>
      <c r="F65" s="509">
        <f t="shared" si="50"/>
        <v>37</v>
      </c>
      <c r="G65" s="237">
        <v>360</v>
      </c>
      <c r="H65" s="104"/>
      <c r="I65" s="235">
        <f t="shared" si="51"/>
        <v>360</v>
      </c>
      <c r="J65" s="104"/>
      <c r="K65" s="105"/>
      <c r="L65" s="235">
        <f t="shared" si="52"/>
        <v>0</v>
      </c>
      <c r="M65" s="238"/>
      <c r="N65" s="105"/>
      <c r="O65" s="235">
        <f t="shared" si="53"/>
        <v>0</v>
      </c>
      <c r="P65" s="236"/>
    </row>
    <row r="66" spans="1:16" ht="36" x14ac:dyDescent="0.25">
      <c r="A66" s="213">
        <v>1150</v>
      </c>
      <c r="B66" s="157" t="s">
        <v>87</v>
      </c>
      <c r="C66" s="163">
        <f>F66+I66+L66+O66</f>
        <v>1425</v>
      </c>
      <c r="D66" s="239">
        <v>1425</v>
      </c>
      <c r="E66" s="464"/>
      <c r="F66" s="507">
        <f t="shared" si="50"/>
        <v>1425</v>
      </c>
      <c r="G66" s="239"/>
      <c r="H66" s="241"/>
      <c r="I66" s="217">
        <f t="shared" si="51"/>
        <v>0</v>
      </c>
      <c r="J66" s="241"/>
      <c r="K66" s="240"/>
      <c r="L66" s="217">
        <f t="shared" si="52"/>
        <v>0</v>
      </c>
      <c r="M66" s="242"/>
      <c r="N66" s="240"/>
      <c r="O66" s="217">
        <f t="shared" si="53"/>
        <v>0</v>
      </c>
      <c r="P66" s="218"/>
    </row>
    <row r="67" spans="1:16" ht="24" x14ac:dyDescent="0.25">
      <c r="A67" s="75">
        <v>1200</v>
      </c>
      <c r="B67" s="206" t="s">
        <v>88</v>
      </c>
      <c r="C67" s="76">
        <f t="shared" si="4"/>
        <v>74029</v>
      </c>
      <c r="D67" s="207">
        <f>SUM(D68:D69)</f>
        <v>68418</v>
      </c>
      <c r="E67" s="455">
        <f t="shared" ref="E67:F67" si="54">SUM(E68:E69)</f>
        <v>391</v>
      </c>
      <c r="F67" s="506">
        <f t="shared" si="54"/>
        <v>68809</v>
      </c>
      <c r="G67" s="207">
        <f>SUM(G68:G69)</f>
        <v>5220</v>
      </c>
      <c r="H67" s="84">
        <f t="shared" ref="H67:I67" si="55">SUM(H68:H69)</f>
        <v>0</v>
      </c>
      <c r="I67" s="208">
        <f t="shared" si="55"/>
        <v>5220</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1">
        <v>1210</v>
      </c>
      <c r="B68" s="87" t="s">
        <v>89</v>
      </c>
      <c r="C68" s="88">
        <f t="shared" si="4"/>
        <v>55642</v>
      </c>
      <c r="D68" s="219">
        <v>50722</v>
      </c>
      <c r="E68" s="457"/>
      <c r="F68" s="508">
        <f>D68+E68</f>
        <v>50722</v>
      </c>
      <c r="G68" s="219">
        <v>4920</v>
      </c>
      <c r="H68" s="93"/>
      <c r="I68" s="220">
        <f>G68+H68</f>
        <v>4920</v>
      </c>
      <c r="J68" s="93"/>
      <c r="K68" s="94"/>
      <c r="L68" s="220">
        <f>J68+K68</f>
        <v>0</v>
      </c>
      <c r="M68" s="221"/>
      <c r="N68" s="94"/>
      <c r="O68" s="220">
        <f>M68+N68</f>
        <v>0</v>
      </c>
      <c r="P68" s="222"/>
    </row>
    <row r="69" spans="1:16" ht="24" x14ac:dyDescent="0.25">
      <c r="A69" s="231">
        <v>1220</v>
      </c>
      <c r="B69" s="98" t="s">
        <v>90</v>
      </c>
      <c r="C69" s="99">
        <f t="shared" si="4"/>
        <v>18387</v>
      </c>
      <c r="D69" s="232">
        <f>SUM(D70:D74)</f>
        <v>17696</v>
      </c>
      <c r="E69" s="459">
        <f t="shared" ref="E69:F69" si="58">SUM(E70:E74)</f>
        <v>391</v>
      </c>
      <c r="F69" s="509">
        <f t="shared" si="58"/>
        <v>18087</v>
      </c>
      <c r="G69" s="232">
        <f>SUM(G70:G74)</f>
        <v>300</v>
      </c>
      <c r="H69" s="234">
        <f t="shared" ref="H69:I69" si="59">SUM(H70:H74)</f>
        <v>0</v>
      </c>
      <c r="I69" s="235">
        <f t="shared" si="59"/>
        <v>300</v>
      </c>
      <c r="J69" s="234">
        <f>SUM(J70:J74)</f>
        <v>0</v>
      </c>
      <c r="K69" s="233">
        <f t="shared" ref="K69:L69" si="60">SUM(K70:K74)</f>
        <v>0</v>
      </c>
      <c r="L69" s="235">
        <f t="shared" si="60"/>
        <v>0</v>
      </c>
      <c r="M69" s="99">
        <f>SUM(M70:M74)</f>
        <v>0</v>
      </c>
      <c r="N69" s="233">
        <f t="shared" ref="N69:O69" si="61">SUM(N70:N74)</f>
        <v>0</v>
      </c>
      <c r="O69" s="235">
        <f t="shared" si="61"/>
        <v>0</v>
      </c>
      <c r="P69" s="236"/>
    </row>
    <row r="70" spans="1:16" ht="216" x14ac:dyDescent="0.25">
      <c r="A70" s="119">
        <v>1221</v>
      </c>
      <c r="B70" s="98" t="s">
        <v>91</v>
      </c>
      <c r="C70" s="99">
        <f t="shared" si="4"/>
        <v>11556</v>
      </c>
      <c r="D70" s="237">
        <v>10756</v>
      </c>
      <c r="E70" s="458">
        <v>500</v>
      </c>
      <c r="F70" s="509">
        <f t="shared" ref="F70:F74" si="62">D70+E70</f>
        <v>11256</v>
      </c>
      <c r="G70" s="237">
        <v>300</v>
      </c>
      <c r="H70" s="104"/>
      <c r="I70" s="235">
        <f t="shared" ref="I70:I74" si="63">G70+H70</f>
        <v>300</v>
      </c>
      <c r="J70" s="104"/>
      <c r="K70" s="105"/>
      <c r="L70" s="235">
        <f t="shared" ref="L70:L74" si="64">J70+K70</f>
        <v>0</v>
      </c>
      <c r="M70" s="238"/>
      <c r="N70" s="105"/>
      <c r="O70" s="235">
        <f t="shared" ref="O70:O74" si="65">M70+N70</f>
        <v>0</v>
      </c>
      <c r="P70" s="245" t="s">
        <v>345</v>
      </c>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83.25" customHeight="1" x14ac:dyDescent="0.25">
      <c r="A73" s="119">
        <v>1227</v>
      </c>
      <c r="B73" s="98" t="s">
        <v>94</v>
      </c>
      <c r="C73" s="99">
        <f t="shared" si="4"/>
        <v>6081</v>
      </c>
      <c r="D73" s="237">
        <v>6190</v>
      </c>
      <c r="E73" s="458">
        <v>-109</v>
      </c>
      <c r="F73" s="509">
        <f t="shared" si="62"/>
        <v>6081</v>
      </c>
      <c r="G73" s="237"/>
      <c r="H73" s="104"/>
      <c r="I73" s="235">
        <f t="shared" si="63"/>
        <v>0</v>
      </c>
      <c r="J73" s="104"/>
      <c r="K73" s="105"/>
      <c r="L73" s="235">
        <f t="shared" si="64"/>
        <v>0</v>
      </c>
      <c r="M73" s="238"/>
      <c r="N73" s="105"/>
      <c r="O73" s="235">
        <f t="shared" si="65"/>
        <v>0</v>
      </c>
      <c r="P73" s="245" t="s">
        <v>346</v>
      </c>
    </row>
    <row r="74" spans="1:16" ht="48" x14ac:dyDescent="0.25">
      <c r="A74" s="56">
        <v>1228</v>
      </c>
      <c r="B74" s="223" t="s">
        <v>96</v>
      </c>
      <c r="C74" s="224">
        <f t="shared" si="4"/>
        <v>750</v>
      </c>
      <c r="D74" s="225">
        <v>750</v>
      </c>
      <c r="E74" s="460"/>
      <c r="F74" s="486">
        <f t="shared" si="62"/>
        <v>750</v>
      </c>
      <c r="G74" s="225"/>
      <c r="H74" s="227"/>
      <c r="I74" s="228">
        <f t="shared" si="63"/>
        <v>0</v>
      </c>
      <c r="J74" s="227"/>
      <c r="K74" s="226"/>
      <c r="L74" s="228">
        <f t="shared" si="64"/>
        <v>0</v>
      </c>
      <c r="M74" s="229"/>
      <c r="N74" s="226"/>
      <c r="O74" s="228">
        <f t="shared" si="65"/>
        <v>0</v>
      </c>
      <c r="P74" s="230"/>
    </row>
    <row r="75" spans="1:16" x14ac:dyDescent="0.25">
      <c r="A75" s="199">
        <v>2000</v>
      </c>
      <c r="B75" s="199" t="s">
        <v>97</v>
      </c>
      <c r="C75" s="200">
        <f t="shared" si="4"/>
        <v>48207</v>
      </c>
      <c r="D75" s="201">
        <f>SUM(D76,D83,D130,D164,D165,D172)</f>
        <v>46555</v>
      </c>
      <c r="E75" s="454">
        <f t="shared" ref="E75:F75" si="66">SUM(E76,E83,E130,E164,E165,E172)</f>
        <v>109</v>
      </c>
      <c r="F75" s="505">
        <f t="shared" si="66"/>
        <v>46664</v>
      </c>
      <c r="G75" s="201">
        <f>SUM(G76,G83,G130,G164,G165,G172)</f>
        <v>553</v>
      </c>
      <c r="H75" s="203">
        <f t="shared" ref="H75:I75" si="67">SUM(H76,H83,H130,H164,H165,H172)</f>
        <v>0</v>
      </c>
      <c r="I75" s="204">
        <f t="shared" si="67"/>
        <v>553</v>
      </c>
      <c r="J75" s="203">
        <f>SUM(J76,J83,J130,J164,J165,J172)</f>
        <v>990</v>
      </c>
      <c r="K75" s="202">
        <f t="shared" ref="K75:L75" si="68">SUM(K76,K83,K130,K164,K165,K172)</f>
        <v>0</v>
      </c>
      <c r="L75" s="204">
        <f t="shared" si="68"/>
        <v>990</v>
      </c>
      <c r="M75" s="200">
        <f>SUM(M76,M83,M130,M164,M165,M172)</f>
        <v>0</v>
      </c>
      <c r="N75" s="202">
        <f t="shared" ref="N75:O75" si="69">SUM(N76,N83,N130,N164,N165,N172)</f>
        <v>0</v>
      </c>
      <c r="O75" s="204">
        <f t="shared" si="69"/>
        <v>0</v>
      </c>
      <c r="P75" s="205"/>
    </row>
    <row r="76" spans="1:16" ht="24" x14ac:dyDescent="0.25">
      <c r="A76" s="75">
        <v>2100</v>
      </c>
      <c r="B76" s="206" t="s">
        <v>98</v>
      </c>
      <c r="C76" s="76">
        <f t="shared" si="4"/>
        <v>180</v>
      </c>
      <c r="D76" s="207">
        <f>SUM(D77,D80)</f>
        <v>180</v>
      </c>
      <c r="E76" s="455">
        <f t="shared" ref="E76:F76" si="70">SUM(E77,E80)</f>
        <v>0</v>
      </c>
      <c r="F76" s="506">
        <f t="shared" si="70"/>
        <v>180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x14ac:dyDescent="0.25">
      <c r="A77" s="341">
        <v>2110</v>
      </c>
      <c r="B77" s="87" t="s">
        <v>99</v>
      </c>
      <c r="C77" s="88">
        <f t="shared" si="4"/>
        <v>180</v>
      </c>
      <c r="D77" s="246">
        <f>SUM(D78:D79)</f>
        <v>180</v>
      </c>
      <c r="E77" s="463">
        <f t="shared" ref="E77:F77" si="74">SUM(E78:E79)</f>
        <v>0</v>
      </c>
      <c r="F77" s="508">
        <f t="shared" si="74"/>
        <v>180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x14ac:dyDescent="0.25">
      <c r="A79" s="119">
        <v>2112</v>
      </c>
      <c r="B79" s="98" t="s">
        <v>101</v>
      </c>
      <c r="C79" s="99">
        <f t="shared" si="4"/>
        <v>180</v>
      </c>
      <c r="D79" s="237">
        <v>180</v>
      </c>
      <c r="E79" s="458"/>
      <c r="F79" s="509">
        <f t="shared" si="78"/>
        <v>180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23789</v>
      </c>
      <c r="D83" s="207">
        <f>SUM(D84,D89,D95,D103,D112,D116,D122,D128)</f>
        <v>23680</v>
      </c>
      <c r="E83" s="455">
        <f t="shared" ref="E83:F83" si="90">SUM(E84,E89,E95,E103,E112,E116,E122,E128)</f>
        <v>109</v>
      </c>
      <c r="F83" s="506">
        <f t="shared" si="90"/>
        <v>23789</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208">
        <f t="shared" si="92"/>
        <v>0</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584</v>
      </c>
      <c r="D84" s="214">
        <f>SUM(D85:D88)</f>
        <v>584</v>
      </c>
      <c r="E84" s="456">
        <f t="shared" ref="E84:F84" si="94">SUM(E85:E88)</f>
        <v>0</v>
      </c>
      <c r="F84" s="507">
        <f t="shared" si="94"/>
        <v>584</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555</v>
      </c>
      <c r="D86" s="237">
        <v>555</v>
      </c>
      <c r="E86" s="458"/>
      <c r="F86" s="509">
        <f t="shared" si="99"/>
        <v>555</v>
      </c>
      <c r="G86" s="237"/>
      <c r="H86" s="104"/>
      <c r="I86" s="235">
        <f t="shared" si="100"/>
        <v>0</v>
      </c>
      <c r="J86" s="104"/>
      <c r="K86" s="105"/>
      <c r="L86" s="235">
        <f t="shared" si="101"/>
        <v>0</v>
      </c>
      <c r="M86" s="238"/>
      <c r="N86" s="105"/>
      <c r="O86" s="235">
        <f t="shared" si="102"/>
        <v>0</v>
      </c>
      <c r="P86" s="236"/>
    </row>
    <row r="87" spans="1:16" ht="24" hidden="1" x14ac:dyDescent="0.25">
      <c r="A87" s="119">
        <v>2214</v>
      </c>
      <c r="B87" s="98" t="s">
        <v>107</v>
      </c>
      <c r="C87" s="99">
        <f t="shared" si="98"/>
        <v>0</v>
      </c>
      <c r="D87" s="237"/>
      <c r="E87" s="458"/>
      <c r="F87" s="509">
        <f t="shared" si="99"/>
        <v>0</v>
      </c>
      <c r="G87" s="237"/>
      <c r="H87" s="104"/>
      <c r="I87" s="235">
        <f t="shared" si="100"/>
        <v>0</v>
      </c>
      <c r="J87" s="104"/>
      <c r="K87" s="105"/>
      <c r="L87" s="235">
        <f t="shared" si="101"/>
        <v>0</v>
      </c>
      <c r="M87" s="238"/>
      <c r="N87" s="105"/>
      <c r="O87" s="235">
        <f t="shared" si="102"/>
        <v>0</v>
      </c>
      <c r="P87" s="236"/>
    </row>
    <row r="88" spans="1:16" x14ac:dyDescent="0.25">
      <c r="A88" s="119">
        <v>2219</v>
      </c>
      <c r="B88" s="98" t="s">
        <v>108</v>
      </c>
      <c r="C88" s="99">
        <f t="shared" si="98"/>
        <v>29</v>
      </c>
      <c r="D88" s="237">
        <v>29</v>
      </c>
      <c r="E88" s="458"/>
      <c r="F88" s="509">
        <f t="shared" si="99"/>
        <v>29</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17826</v>
      </c>
      <c r="D89" s="232">
        <f>SUM(D90:D94)</f>
        <v>17765</v>
      </c>
      <c r="E89" s="459">
        <f t="shared" ref="E89:F89" si="103">SUM(E90:E94)</f>
        <v>61</v>
      </c>
      <c r="F89" s="509">
        <f t="shared" si="103"/>
        <v>17826</v>
      </c>
      <c r="G89" s="232">
        <f>SUM(G90:G94)</f>
        <v>0</v>
      </c>
      <c r="H89" s="234">
        <f t="shared" ref="H89:I89" si="104">SUM(H90:H94)</f>
        <v>0</v>
      </c>
      <c r="I89" s="235">
        <f t="shared" si="104"/>
        <v>0</v>
      </c>
      <c r="J89" s="234">
        <f>SUM(J90:J94)</f>
        <v>0</v>
      </c>
      <c r="K89" s="233">
        <f t="shared" ref="K89:L89" si="105">SUM(K90:K94)</f>
        <v>0</v>
      </c>
      <c r="L89" s="235">
        <f t="shared" si="105"/>
        <v>0</v>
      </c>
      <c r="M89" s="99">
        <f>SUM(M90:M94)</f>
        <v>0</v>
      </c>
      <c r="N89" s="233">
        <f t="shared" ref="N89:O89" si="106">SUM(N90:N94)</f>
        <v>0</v>
      </c>
      <c r="O89" s="235">
        <f t="shared" si="106"/>
        <v>0</v>
      </c>
      <c r="P89" s="236"/>
    </row>
    <row r="90" spans="1:16" ht="24" hidden="1" x14ac:dyDescent="0.25">
      <c r="A90" s="119">
        <v>2221</v>
      </c>
      <c r="B90" s="98" t="s">
        <v>110</v>
      </c>
      <c r="C90" s="99">
        <f t="shared" si="98"/>
        <v>0</v>
      </c>
      <c r="D90" s="237"/>
      <c r="E90" s="458"/>
      <c r="F90" s="509">
        <f t="shared" ref="F90:F94" si="107">D90+E90</f>
        <v>0</v>
      </c>
      <c r="G90" s="237"/>
      <c r="H90" s="104"/>
      <c r="I90" s="235">
        <f t="shared" ref="I90:I94" si="108">G90+H90</f>
        <v>0</v>
      </c>
      <c r="J90" s="104"/>
      <c r="K90" s="105"/>
      <c r="L90" s="235">
        <f t="shared" ref="L90:L94" si="109">J90+K90</f>
        <v>0</v>
      </c>
      <c r="M90" s="238"/>
      <c r="N90" s="105"/>
      <c r="O90" s="235">
        <f t="shared" ref="O90:O94" si="110">M90+N90</f>
        <v>0</v>
      </c>
      <c r="P90" s="236"/>
    </row>
    <row r="91" spans="1:16" x14ac:dyDescent="0.25">
      <c r="A91" s="119">
        <v>2222</v>
      </c>
      <c r="B91" s="98" t="s">
        <v>112</v>
      </c>
      <c r="C91" s="99">
        <f t="shared" si="98"/>
        <v>2619</v>
      </c>
      <c r="D91" s="237">
        <v>2619</v>
      </c>
      <c r="E91" s="458"/>
      <c r="F91" s="509">
        <f t="shared" si="107"/>
        <v>2619</v>
      </c>
      <c r="G91" s="237"/>
      <c r="H91" s="104"/>
      <c r="I91" s="235">
        <f t="shared" si="108"/>
        <v>0</v>
      </c>
      <c r="J91" s="104"/>
      <c r="K91" s="105"/>
      <c r="L91" s="235">
        <f t="shared" si="109"/>
        <v>0</v>
      </c>
      <c r="M91" s="238"/>
      <c r="N91" s="105"/>
      <c r="O91" s="235">
        <f t="shared" si="110"/>
        <v>0</v>
      </c>
      <c r="P91" s="236"/>
    </row>
    <row r="92" spans="1:16" x14ac:dyDescent="0.25">
      <c r="A92" s="56">
        <v>2223</v>
      </c>
      <c r="B92" s="223" t="s">
        <v>113</v>
      </c>
      <c r="C92" s="224">
        <f t="shared" si="98"/>
        <v>14711</v>
      </c>
      <c r="D92" s="225">
        <v>14711</v>
      </c>
      <c r="E92" s="460"/>
      <c r="F92" s="486">
        <f t="shared" si="107"/>
        <v>14711</v>
      </c>
      <c r="G92" s="225"/>
      <c r="H92" s="227"/>
      <c r="I92" s="228">
        <f t="shared" si="108"/>
        <v>0</v>
      </c>
      <c r="J92" s="227"/>
      <c r="K92" s="226"/>
      <c r="L92" s="228">
        <f t="shared" si="109"/>
        <v>0</v>
      </c>
      <c r="M92" s="229"/>
      <c r="N92" s="226"/>
      <c r="O92" s="228">
        <f t="shared" si="110"/>
        <v>0</v>
      </c>
      <c r="P92" s="230"/>
    </row>
    <row r="93" spans="1:16" ht="84" x14ac:dyDescent="0.25">
      <c r="A93" s="119">
        <v>2224</v>
      </c>
      <c r="B93" s="98" t="s">
        <v>114</v>
      </c>
      <c r="C93" s="99">
        <f t="shared" si="98"/>
        <v>496</v>
      </c>
      <c r="D93" s="237">
        <v>435</v>
      </c>
      <c r="E93" s="458">
        <v>61</v>
      </c>
      <c r="F93" s="509">
        <f t="shared" si="107"/>
        <v>496</v>
      </c>
      <c r="G93" s="237"/>
      <c r="H93" s="104"/>
      <c r="I93" s="235">
        <f t="shared" si="108"/>
        <v>0</v>
      </c>
      <c r="J93" s="104"/>
      <c r="K93" s="105"/>
      <c r="L93" s="235">
        <f t="shared" si="109"/>
        <v>0</v>
      </c>
      <c r="M93" s="238"/>
      <c r="N93" s="105"/>
      <c r="O93" s="235">
        <f t="shared" si="110"/>
        <v>0</v>
      </c>
      <c r="P93" s="245" t="s">
        <v>347</v>
      </c>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863</v>
      </c>
      <c r="D95" s="232">
        <f>SUM(D96:D102)</f>
        <v>863</v>
      </c>
      <c r="E95" s="459">
        <f t="shared" ref="E95:F95" si="111">SUM(E96:E102)</f>
        <v>0</v>
      </c>
      <c r="F95" s="509">
        <f t="shared" si="111"/>
        <v>863</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863</v>
      </c>
      <c r="D102" s="237">
        <v>863</v>
      </c>
      <c r="E102" s="458"/>
      <c r="F102" s="509">
        <f t="shared" si="115"/>
        <v>863</v>
      </c>
      <c r="G102" s="237"/>
      <c r="H102" s="104"/>
      <c r="I102" s="235">
        <f t="shared" si="116"/>
        <v>0</v>
      </c>
      <c r="J102" s="104"/>
      <c r="K102" s="105"/>
      <c r="L102" s="235">
        <f t="shared" si="117"/>
        <v>0</v>
      </c>
      <c r="M102" s="238"/>
      <c r="N102" s="105"/>
      <c r="O102" s="235">
        <f t="shared" si="118"/>
        <v>0</v>
      </c>
      <c r="P102" s="236"/>
    </row>
    <row r="103" spans="1:16" ht="36" x14ac:dyDescent="0.25">
      <c r="A103" s="231">
        <v>2240</v>
      </c>
      <c r="B103" s="98" t="s">
        <v>124</v>
      </c>
      <c r="C103" s="99">
        <f t="shared" si="98"/>
        <v>4224</v>
      </c>
      <c r="D103" s="232">
        <f>SUM(D104:D111)</f>
        <v>4176</v>
      </c>
      <c r="E103" s="459">
        <f t="shared" ref="E103:F103" si="119">SUM(E104:E111)</f>
        <v>48</v>
      </c>
      <c r="F103" s="509">
        <f t="shared" si="119"/>
        <v>4224</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458"/>
      <c r="F105" s="509">
        <f t="shared" si="123"/>
        <v>0</v>
      </c>
      <c r="G105" s="237"/>
      <c r="H105" s="104"/>
      <c r="I105" s="235">
        <f t="shared" si="124"/>
        <v>0</v>
      </c>
      <c r="J105" s="104"/>
      <c r="K105" s="105"/>
      <c r="L105" s="235">
        <f t="shared" si="125"/>
        <v>0</v>
      </c>
      <c r="M105" s="238"/>
      <c r="N105" s="105"/>
      <c r="O105" s="235">
        <f t="shared" si="126"/>
        <v>0</v>
      </c>
      <c r="P105" s="236"/>
    </row>
    <row r="106" spans="1:16" ht="102" customHeight="1" x14ac:dyDescent="0.25">
      <c r="A106" s="119">
        <v>2243</v>
      </c>
      <c r="B106" s="98" t="s">
        <v>127</v>
      </c>
      <c r="C106" s="99">
        <f t="shared" si="98"/>
        <v>322</v>
      </c>
      <c r="D106" s="237">
        <v>274</v>
      </c>
      <c r="E106" s="458">
        <v>48</v>
      </c>
      <c r="F106" s="509">
        <f t="shared" si="123"/>
        <v>322</v>
      </c>
      <c r="G106" s="237"/>
      <c r="H106" s="104"/>
      <c r="I106" s="235">
        <f t="shared" si="124"/>
        <v>0</v>
      </c>
      <c r="J106" s="104"/>
      <c r="K106" s="105"/>
      <c r="L106" s="235">
        <f t="shared" si="125"/>
        <v>0</v>
      </c>
      <c r="M106" s="238"/>
      <c r="N106" s="105"/>
      <c r="O106" s="235">
        <f t="shared" si="126"/>
        <v>0</v>
      </c>
      <c r="P106" s="245" t="s">
        <v>348</v>
      </c>
    </row>
    <row r="107" spans="1:16" x14ac:dyDescent="0.25">
      <c r="A107" s="56">
        <v>2244</v>
      </c>
      <c r="B107" s="223" t="s">
        <v>128</v>
      </c>
      <c r="C107" s="224">
        <f t="shared" si="98"/>
        <v>3814</v>
      </c>
      <c r="D107" s="225">
        <v>3814</v>
      </c>
      <c r="E107" s="460"/>
      <c r="F107" s="486">
        <f t="shared" si="123"/>
        <v>3814</v>
      </c>
      <c r="G107" s="225"/>
      <c r="H107" s="227"/>
      <c r="I107" s="228">
        <f t="shared" si="124"/>
        <v>0</v>
      </c>
      <c r="J107" s="227"/>
      <c r="K107" s="226"/>
      <c r="L107" s="228">
        <f t="shared" si="125"/>
        <v>0</v>
      </c>
      <c r="M107" s="229"/>
      <c r="N107" s="226"/>
      <c r="O107" s="228">
        <f t="shared" si="126"/>
        <v>0</v>
      </c>
      <c r="P107" s="367"/>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x14ac:dyDescent="0.25">
      <c r="A111" s="119">
        <v>2249</v>
      </c>
      <c r="B111" s="98" t="s">
        <v>132</v>
      </c>
      <c r="C111" s="99">
        <f t="shared" si="98"/>
        <v>88</v>
      </c>
      <c r="D111" s="237">
        <v>88</v>
      </c>
      <c r="E111" s="458"/>
      <c r="F111" s="509">
        <f t="shared" si="123"/>
        <v>88</v>
      </c>
      <c r="G111" s="237"/>
      <c r="H111" s="104"/>
      <c r="I111" s="235">
        <f t="shared" si="124"/>
        <v>0</v>
      </c>
      <c r="J111" s="104"/>
      <c r="K111" s="105"/>
      <c r="L111" s="235">
        <f t="shared" si="125"/>
        <v>0</v>
      </c>
      <c r="M111" s="238"/>
      <c r="N111" s="105"/>
      <c r="O111" s="235">
        <f t="shared" si="126"/>
        <v>0</v>
      </c>
      <c r="P111" s="236"/>
    </row>
    <row r="112" spans="1:16" x14ac:dyDescent="0.25">
      <c r="A112" s="231">
        <v>2250</v>
      </c>
      <c r="B112" s="98" t="s">
        <v>133</v>
      </c>
      <c r="C112" s="99">
        <f t="shared" si="98"/>
        <v>166</v>
      </c>
      <c r="D112" s="232">
        <f>SUM(D113:D115)</f>
        <v>166</v>
      </c>
      <c r="E112" s="459">
        <f t="shared" ref="E112:F112" si="127">SUM(E113:E115)</f>
        <v>0</v>
      </c>
      <c r="F112" s="509">
        <f t="shared" si="127"/>
        <v>166</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166</v>
      </c>
      <c r="D113" s="237">
        <v>166</v>
      </c>
      <c r="E113" s="458"/>
      <c r="F113" s="509">
        <f t="shared" ref="F113:F115" si="131">D113+E113</f>
        <v>166</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26</v>
      </c>
      <c r="D116" s="232">
        <f>SUM(D117:D121)</f>
        <v>26</v>
      </c>
      <c r="E116" s="459">
        <f t="shared" ref="E116:F116" si="135">SUM(E117:E121)</f>
        <v>0</v>
      </c>
      <c r="F116" s="509">
        <f t="shared" si="135"/>
        <v>26</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x14ac:dyDescent="0.25">
      <c r="A121" s="119">
        <v>2269</v>
      </c>
      <c r="B121" s="98" t="s">
        <v>142</v>
      </c>
      <c r="C121" s="99">
        <f t="shared" si="98"/>
        <v>26</v>
      </c>
      <c r="D121" s="237">
        <v>26</v>
      </c>
      <c r="E121" s="458"/>
      <c r="F121" s="509">
        <f t="shared" si="139"/>
        <v>26</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100</v>
      </c>
      <c r="D122" s="232">
        <f>SUM(D123:D127)</f>
        <v>100</v>
      </c>
      <c r="E122" s="459">
        <f t="shared" ref="E122:F122" si="143">SUM(E123:E127)</f>
        <v>0</v>
      </c>
      <c r="F122" s="509">
        <f t="shared" si="143"/>
        <v>100</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44.25" customHeight="1" x14ac:dyDescent="0.25">
      <c r="A127" s="56">
        <v>2279</v>
      </c>
      <c r="B127" s="223" t="s">
        <v>148</v>
      </c>
      <c r="C127" s="224">
        <f t="shared" si="98"/>
        <v>100</v>
      </c>
      <c r="D127" s="225">
        <v>100</v>
      </c>
      <c r="E127" s="460"/>
      <c r="F127" s="486">
        <f t="shared" si="147"/>
        <v>100</v>
      </c>
      <c r="G127" s="225"/>
      <c r="H127" s="227"/>
      <c r="I127" s="228">
        <f t="shared" si="148"/>
        <v>0</v>
      </c>
      <c r="J127" s="227"/>
      <c r="K127" s="226"/>
      <c r="L127" s="228">
        <f t="shared" si="149"/>
        <v>0</v>
      </c>
      <c r="M127" s="229"/>
      <c r="N127" s="226"/>
      <c r="O127" s="228">
        <f t="shared" si="150"/>
        <v>0</v>
      </c>
      <c r="P127" s="230"/>
    </row>
    <row r="128" spans="1:16" ht="24" hidden="1" x14ac:dyDescent="0.25">
      <c r="A128" s="341">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23900</v>
      </c>
      <c r="D130" s="207">
        <f>SUM(D131,D136,D140,D141,D144,D151,D159,D160,D163)</f>
        <v>22357</v>
      </c>
      <c r="E130" s="455">
        <f t="shared" ref="E130:F130" si="152">SUM(E131,E136,E140,E141,E144,E151,E159,E160,E163)</f>
        <v>0</v>
      </c>
      <c r="F130" s="506">
        <f t="shared" si="152"/>
        <v>22357</v>
      </c>
      <c r="G130" s="207">
        <f>SUM(G131,G136,G140,G141,G144,G151,G159,G160,G163)</f>
        <v>553</v>
      </c>
      <c r="H130" s="84">
        <f t="shared" ref="H130:I130" si="153">SUM(H131,H136,H140,H141,H144,H151,H159,H160,H163)</f>
        <v>0</v>
      </c>
      <c r="I130" s="208">
        <f t="shared" si="153"/>
        <v>553</v>
      </c>
      <c r="J130" s="84">
        <f>SUM(J131,J136,J140,J141,J144,J151,J159,J160,J163)</f>
        <v>990</v>
      </c>
      <c r="K130" s="85">
        <f t="shared" ref="K130:L130" si="154">SUM(K131,K136,K140,K141,K144,K151,K159,K160,K163)</f>
        <v>0</v>
      </c>
      <c r="L130" s="208">
        <f t="shared" si="154"/>
        <v>990</v>
      </c>
      <c r="M130" s="76">
        <f>SUM(M131,M136,M140,M141,M144,M151,M159,M160,M163)</f>
        <v>0</v>
      </c>
      <c r="N130" s="85">
        <f t="shared" ref="N130:O130" si="155">SUM(N131,N136,N140,N141,N144,N151,N159,N160,N163)</f>
        <v>0</v>
      </c>
      <c r="O130" s="208">
        <f t="shared" si="155"/>
        <v>0</v>
      </c>
      <c r="P130" s="243"/>
    </row>
    <row r="131" spans="1:16" ht="24" x14ac:dyDescent="0.25">
      <c r="A131" s="341">
        <v>2310</v>
      </c>
      <c r="B131" s="87" t="s">
        <v>152</v>
      </c>
      <c r="C131" s="88">
        <f t="shared" si="98"/>
        <v>1559</v>
      </c>
      <c r="D131" s="246">
        <f t="shared" ref="D131:O131" si="156">SUM(D132:D135)</f>
        <v>1559</v>
      </c>
      <c r="E131" s="463">
        <f t="shared" si="156"/>
        <v>0</v>
      </c>
      <c r="F131" s="508">
        <f t="shared" si="156"/>
        <v>1559</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x14ac:dyDescent="0.25">
      <c r="A132" s="119">
        <v>2311</v>
      </c>
      <c r="B132" s="98" t="s">
        <v>153</v>
      </c>
      <c r="C132" s="99">
        <f t="shared" si="98"/>
        <v>521</v>
      </c>
      <c r="D132" s="237">
        <v>521</v>
      </c>
      <c r="E132" s="458"/>
      <c r="F132" s="509">
        <f t="shared" ref="F132:F135" si="157">D132+E132</f>
        <v>521</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119">
        <v>2312</v>
      </c>
      <c r="B133" s="98" t="s">
        <v>154</v>
      </c>
      <c r="C133" s="99">
        <f t="shared" si="98"/>
        <v>738</v>
      </c>
      <c r="D133" s="237">
        <v>738</v>
      </c>
      <c r="E133" s="458"/>
      <c r="F133" s="509">
        <f t="shared" si="157"/>
        <v>738</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customHeight="1" x14ac:dyDescent="0.25">
      <c r="A135" s="119">
        <v>2314</v>
      </c>
      <c r="B135" s="98" t="s">
        <v>156</v>
      </c>
      <c r="C135" s="99">
        <f t="shared" si="98"/>
        <v>300</v>
      </c>
      <c r="D135" s="237">
        <v>300</v>
      </c>
      <c r="E135" s="458"/>
      <c r="F135" s="509">
        <f t="shared" si="157"/>
        <v>300</v>
      </c>
      <c r="G135" s="237"/>
      <c r="H135" s="104"/>
      <c r="I135" s="235">
        <f t="shared" si="158"/>
        <v>0</v>
      </c>
      <c r="J135" s="104"/>
      <c r="K135" s="105"/>
      <c r="L135" s="235">
        <f t="shared" si="159"/>
        <v>0</v>
      </c>
      <c r="M135" s="238"/>
      <c r="N135" s="105"/>
      <c r="O135" s="235">
        <f t="shared" si="160"/>
        <v>0</v>
      </c>
      <c r="P135" s="236"/>
    </row>
    <row r="136" spans="1:16" x14ac:dyDescent="0.25">
      <c r="A136" s="231">
        <v>2320</v>
      </c>
      <c r="B136" s="98" t="s">
        <v>157</v>
      </c>
      <c r="C136" s="99">
        <f t="shared" si="98"/>
        <v>17009</v>
      </c>
      <c r="D136" s="232">
        <f>SUM(D137:D139)</f>
        <v>16961</v>
      </c>
      <c r="E136" s="459">
        <f t="shared" ref="E136:F136" si="161">SUM(E137:E139)</f>
        <v>0</v>
      </c>
      <c r="F136" s="509">
        <f t="shared" si="161"/>
        <v>16961</v>
      </c>
      <c r="G136" s="232">
        <f>SUM(G137:G139)</f>
        <v>0</v>
      </c>
      <c r="H136" s="234">
        <f t="shared" ref="H136:I136" si="162">SUM(H137:H139)</f>
        <v>0</v>
      </c>
      <c r="I136" s="235">
        <f t="shared" si="162"/>
        <v>0</v>
      </c>
      <c r="J136" s="234">
        <f>SUM(J137:J139)</f>
        <v>48</v>
      </c>
      <c r="K136" s="233">
        <f t="shared" ref="K136:L136" si="163">SUM(K137:K139)</f>
        <v>0</v>
      </c>
      <c r="L136" s="235">
        <f t="shared" si="163"/>
        <v>48</v>
      </c>
      <c r="M136" s="99">
        <f>SUM(M137:M139)</f>
        <v>0</v>
      </c>
      <c r="N136" s="233">
        <f t="shared" ref="N136:O136" si="164">SUM(N137:N139)</f>
        <v>0</v>
      </c>
      <c r="O136" s="235">
        <f t="shared" si="164"/>
        <v>0</v>
      </c>
      <c r="P136" s="236"/>
    </row>
    <row r="137" spans="1:16" x14ac:dyDescent="0.25">
      <c r="A137" s="56">
        <v>2321</v>
      </c>
      <c r="B137" s="223" t="s">
        <v>158</v>
      </c>
      <c r="C137" s="224">
        <f t="shared" si="98"/>
        <v>16894</v>
      </c>
      <c r="D137" s="225">
        <v>16894</v>
      </c>
      <c r="E137" s="460"/>
      <c r="F137" s="486">
        <f t="shared" ref="F137:F140" si="165">D137+E137</f>
        <v>16894</v>
      </c>
      <c r="G137" s="225"/>
      <c r="H137" s="227"/>
      <c r="I137" s="228">
        <f t="shared" ref="I137:I140" si="166">G137+H137</f>
        <v>0</v>
      </c>
      <c r="J137" s="227"/>
      <c r="K137" s="226"/>
      <c r="L137" s="228">
        <f t="shared" ref="L137:L140" si="167">J137+K137</f>
        <v>0</v>
      </c>
      <c r="M137" s="229"/>
      <c r="N137" s="226"/>
      <c r="O137" s="228">
        <f t="shared" ref="O137:O140" si="168">M137+N137</f>
        <v>0</v>
      </c>
      <c r="P137" s="230"/>
    </row>
    <row r="138" spans="1:16" x14ac:dyDescent="0.25">
      <c r="A138" s="56">
        <v>2322</v>
      </c>
      <c r="B138" s="223" t="s">
        <v>159</v>
      </c>
      <c r="C138" s="224">
        <f t="shared" si="98"/>
        <v>115</v>
      </c>
      <c r="D138" s="225">
        <v>67</v>
      </c>
      <c r="E138" s="460"/>
      <c r="F138" s="486">
        <f t="shared" si="165"/>
        <v>67</v>
      </c>
      <c r="G138" s="225"/>
      <c r="H138" s="227"/>
      <c r="I138" s="228">
        <f t="shared" si="166"/>
        <v>0</v>
      </c>
      <c r="J138" s="227">
        <v>48</v>
      </c>
      <c r="K138" s="226"/>
      <c r="L138" s="228">
        <f t="shared" si="167"/>
        <v>48</v>
      </c>
      <c r="M138" s="229"/>
      <c r="N138" s="226"/>
      <c r="O138" s="228">
        <f t="shared" si="168"/>
        <v>0</v>
      </c>
      <c r="P138" s="366"/>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80</v>
      </c>
      <c r="D141" s="232">
        <f>SUM(D142:D143)</f>
        <v>80</v>
      </c>
      <c r="E141" s="459">
        <f t="shared" ref="E141:F141" si="169">SUM(E142:E143)</f>
        <v>0</v>
      </c>
      <c r="F141" s="509">
        <f t="shared" si="169"/>
        <v>80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80</v>
      </c>
      <c r="D142" s="237">
        <v>80</v>
      </c>
      <c r="E142" s="458"/>
      <c r="F142" s="509">
        <f t="shared" ref="F142:F143" si="173">D142+E142</f>
        <v>80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2177</v>
      </c>
      <c r="D144" s="214">
        <f>SUM(D145:D150)</f>
        <v>2177</v>
      </c>
      <c r="E144" s="456">
        <f t="shared" ref="E144:F144" si="177">SUM(E145:E150)</f>
        <v>0</v>
      </c>
      <c r="F144" s="507">
        <f t="shared" si="177"/>
        <v>2177</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x14ac:dyDescent="0.25">
      <c r="A145" s="256">
        <v>2351</v>
      </c>
      <c r="B145" s="257" t="s">
        <v>166</v>
      </c>
      <c r="C145" s="258">
        <f t="shared" si="98"/>
        <v>70</v>
      </c>
      <c r="D145" s="259">
        <v>70</v>
      </c>
      <c r="E145" s="462"/>
      <c r="F145" s="511">
        <f t="shared" ref="F145:F150" si="181">D145+E145</f>
        <v>70</v>
      </c>
      <c r="G145" s="259"/>
      <c r="H145" s="261"/>
      <c r="I145" s="262">
        <f t="shared" ref="I145:I150" si="182">G145+H145</f>
        <v>0</v>
      </c>
      <c r="J145" s="261"/>
      <c r="K145" s="260"/>
      <c r="L145" s="262">
        <f t="shared" ref="L145:L150" si="183">J145+K145</f>
        <v>0</v>
      </c>
      <c r="M145" s="263"/>
      <c r="N145" s="260"/>
      <c r="O145" s="262">
        <f t="shared" ref="O145:O150" si="184">M145+N145</f>
        <v>0</v>
      </c>
      <c r="P145" s="264"/>
    </row>
    <row r="146" spans="1:16" x14ac:dyDescent="0.25">
      <c r="A146" s="119">
        <v>2352</v>
      </c>
      <c r="B146" s="98" t="s">
        <v>167</v>
      </c>
      <c r="C146" s="99">
        <f t="shared" si="98"/>
        <v>2022</v>
      </c>
      <c r="D146" s="237">
        <v>2022</v>
      </c>
      <c r="E146" s="458"/>
      <c r="F146" s="509">
        <f t="shared" si="181"/>
        <v>2022</v>
      </c>
      <c r="G146" s="237"/>
      <c r="H146" s="104"/>
      <c r="I146" s="235">
        <f t="shared" si="182"/>
        <v>0</v>
      </c>
      <c r="J146" s="104"/>
      <c r="K146" s="105"/>
      <c r="L146" s="235">
        <f t="shared" si="183"/>
        <v>0</v>
      </c>
      <c r="M146" s="238"/>
      <c r="N146" s="105"/>
      <c r="O146" s="235">
        <f t="shared" si="184"/>
        <v>0</v>
      </c>
      <c r="P146" s="236"/>
    </row>
    <row r="147" spans="1:16" ht="24" x14ac:dyDescent="0.25">
      <c r="A147" s="119">
        <v>2353</v>
      </c>
      <c r="B147" s="98" t="s">
        <v>168</v>
      </c>
      <c r="C147" s="99">
        <f t="shared" si="98"/>
        <v>85</v>
      </c>
      <c r="D147" s="237">
        <v>85</v>
      </c>
      <c r="E147" s="458"/>
      <c r="F147" s="509">
        <f t="shared" si="181"/>
        <v>85</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1139</v>
      </c>
      <c r="D151" s="232">
        <f>SUM(D152:D158)</f>
        <v>197</v>
      </c>
      <c r="E151" s="459">
        <f t="shared" ref="E151:F151" si="186">SUM(E152:E158)</f>
        <v>0</v>
      </c>
      <c r="F151" s="509">
        <f t="shared" si="186"/>
        <v>197</v>
      </c>
      <c r="G151" s="232">
        <f>SUM(G152:G158)</f>
        <v>0</v>
      </c>
      <c r="H151" s="234">
        <f t="shared" ref="H151:I151" si="187">SUM(H152:H158)</f>
        <v>0</v>
      </c>
      <c r="I151" s="235">
        <f t="shared" si="187"/>
        <v>0</v>
      </c>
      <c r="J151" s="234">
        <f>SUM(J152:J158)</f>
        <v>942</v>
      </c>
      <c r="K151" s="233">
        <f t="shared" ref="K151:L151" si="188">SUM(K152:K158)</f>
        <v>0</v>
      </c>
      <c r="L151" s="235">
        <f t="shared" si="188"/>
        <v>942</v>
      </c>
      <c r="M151" s="99">
        <f>SUM(M152:M158)</f>
        <v>0</v>
      </c>
      <c r="N151" s="233">
        <f t="shared" ref="N151:O151" si="189">SUM(N152:N158)</f>
        <v>0</v>
      </c>
      <c r="O151" s="235">
        <f t="shared" si="189"/>
        <v>0</v>
      </c>
      <c r="P151" s="236"/>
    </row>
    <row r="152" spans="1:16" x14ac:dyDescent="0.25">
      <c r="A152" s="97">
        <v>2361</v>
      </c>
      <c r="B152" s="98" t="s">
        <v>173</v>
      </c>
      <c r="C152" s="99">
        <f t="shared" si="185"/>
        <v>122</v>
      </c>
      <c r="D152" s="237">
        <v>122</v>
      </c>
      <c r="E152" s="458"/>
      <c r="F152" s="509">
        <f t="shared" ref="F152:F159" si="190">D152+E152</f>
        <v>122</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x14ac:dyDescent="0.25">
      <c r="A153" s="55">
        <v>2362</v>
      </c>
      <c r="B153" s="223" t="s">
        <v>174</v>
      </c>
      <c r="C153" s="224">
        <f t="shared" si="185"/>
        <v>75</v>
      </c>
      <c r="D153" s="225">
        <v>75</v>
      </c>
      <c r="E153" s="460"/>
      <c r="F153" s="486">
        <f t="shared" si="190"/>
        <v>75</v>
      </c>
      <c r="G153" s="225"/>
      <c r="H153" s="227"/>
      <c r="I153" s="228">
        <f t="shared" si="191"/>
        <v>0</v>
      </c>
      <c r="J153" s="227"/>
      <c r="K153" s="226"/>
      <c r="L153" s="228">
        <f t="shared" si="192"/>
        <v>0</v>
      </c>
      <c r="M153" s="229"/>
      <c r="N153" s="226"/>
      <c r="O153" s="228">
        <f t="shared" si="193"/>
        <v>0</v>
      </c>
      <c r="P153" s="230"/>
    </row>
    <row r="154" spans="1:16" x14ac:dyDescent="0.25">
      <c r="A154" s="55">
        <v>2363</v>
      </c>
      <c r="B154" s="223" t="s">
        <v>175</v>
      </c>
      <c r="C154" s="224">
        <f t="shared" si="185"/>
        <v>942</v>
      </c>
      <c r="D154" s="225"/>
      <c r="E154" s="460"/>
      <c r="F154" s="486">
        <f t="shared" si="190"/>
        <v>0</v>
      </c>
      <c r="G154" s="225"/>
      <c r="H154" s="227"/>
      <c r="I154" s="228">
        <f t="shared" si="191"/>
        <v>0</v>
      </c>
      <c r="J154" s="227">
        <v>942</v>
      </c>
      <c r="K154" s="226"/>
      <c r="L154" s="228">
        <f t="shared" si="192"/>
        <v>942</v>
      </c>
      <c r="M154" s="229"/>
      <c r="N154" s="226"/>
      <c r="O154" s="228">
        <f t="shared" si="193"/>
        <v>0</v>
      </c>
      <c r="P154" s="366"/>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1936</v>
      </c>
      <c r="D159" s="239">
        <v>1383</v>
      </c>
      <c r="E159" s="464"/>
      <c r="F159" s="507">
        <f t="shared" si="190"/>
        <v>1383</v>
      </c>
      <c r="G159" s="239">
        <v>553</v>
      </c>
      <c r="H159" s="241"/>
      <c r="I159" s="217">
        <f t="shared" si="191"/>
        <v>553</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20">
        <f t="shared" si="201"/>
        <v>0</v>
      </c>
      <c r="P164" s="243"/>
    </row>
    <row r="165" spans="1:16" ht="24" x14ac:dyDescent="0.25">
      <c r="A165" s="75">
        <v>2500</v>
      </c>
      <c r="B165" s="206" t="s">
        <v>186</v>
      </c>
      <c r="C165" s="76">
        <f t="shared" si="185"/>
        <v>338</v>
      </c>
      <c r="D165" s="207">
        <f>SUM(D166,D171)</f>
        <v>338</v>
      </c>
      <c r="E165" s="455">
        <f t="shared" ref="E165:O165" si="202">SUM(E166,E171)</f>
        <v>0</v>
      </c>
      <c r="F165" s="506">
        <f t="shared" si="202"/>
        <v>338</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142">
        <f t="shared" si="202"/>
        <v>0</v>
      </c>
      <c r="P165" s="212"/>
    </row>
    <row r="166" spans="1:16" ht="16.5" customHeight="1" x14ac:dyDescent="0.25">
      <c r="A166" s="341">
        <v>2510</v>
      </c>
      <c r="B166" s="87" t="s">
        <v>187</v>
      </c>
      <c r="C166" s="88">
        <f t="shared" si="185"/>
        <v>338</v>
      </c>
      <c r="D166" s="246">
        <f>SUM(D167:D170)</f>
        <v>338</v>
      </c>
      <c r="E166" s="463">
        <f t="shared" ref="E166:O166" si="203">SUM(E167:E170)</f>
        <v>0</v>
      </c>
      <c r="F166" s="508">
        <f t="shared" si="203"/>
        <v>338</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x14ac:dyDescent="0.25">
      <c r="A169" s="56">
        <v>2515</v>
      </c>
      <c r="B169" s="223" t="s">
        <v>190</v>
      </c>
      <c r="C169" s="224">
        <f t="shared" si="185"/>
        <v>338</v>
      </c>
      <c r="D169" s="225">
        <v>338</v>
      </c>
      <c r="E169" s="460"/>
      <c r="F169" s="486">
        <f t="shared" si="204"/>
        <v>338</v>
      </c>
      <c r="G169" s="225"/>
      <c r="H169" s="227"/>
      <c r="I169" s="228">
        <f t="shared" si="205"/>
        <v>0</v>
      </c>
      <c r="J169" s="227"/>
      <c r="K169" s="226"/>
      <c r="L169" s="228">
        <f t="shared" si="206"/>
        <v>0</v>
      </c>
      <c r="M169" s="229"/>
      <c r="N169" s="226"/>
      <c r="O169" s="228">
        <f t="shared" si="207"/>
        <v>0</v>
      </c>
      <c r="P169" s="230"/>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1">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1">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1">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1">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1052</v>
      </c>
      <c r="D194" s="194">
        <f>SUM(D195,D230,D269)</f>
        <v>952</v>
      </c>
      <c r="E194" s="453">
        <f t="shared" ref="E194:F194" si="251">SUM(E195,E230,E269)</f>
        <v>0</v>
      </c>
      <c r="F194" s="504">
        <f t="shared" si="251"/>
        <v>952</v>
      </c>
      <c r="G194" s="194">
        <f>SUM(G195,G230,G269)</f>
        <v>100</v>
      </c>
      <c r="H194" s="196">
        <f t="shared" ref="H194:I194" si="252">SUM(H195,H230,H269)</f>
        <v>0</v>
      </c>
      <c r="I194" s="197">
        <f t="shared" si="252"/>
        <v>100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1052</v>
      </c>
      <c r="D195" s="201">
        <f>D196+D204</f>
        <v>952</v>
      </c>
      <c r="E195" s="454">
        <f t="shared" ref="E195:F195" si="255">E196+E204</f>
        <v>0</v>
      </c>
      <c r="F195" s="505">
        <f t="shared" si="255"/>
        <v>952</v>
      </c>
      <c r="G195" s="201">
        <f>G196+G204</f>
        <v>100</v>
      </c>
      <c r="H195" s="203">
        <f t="shared" ref="H195:I195" si="256">H196+H204</f>
        <v>0</v>
      </c>
      <c r="I195" s="204">
        <f t="shared" si="256"/>
        <v>100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1">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1052</v>
      </c>
      <c r="D204" s="207">
        <f>D205+D215+D216+D225+D226+D227+D229</f>
        <v>952</v>
      </c>
      <c r="E204" s="455">
        <f t="shared" ref="E204:F204" si="271">E205+E215+E216+E225+E226+E227+E229</f>
        <v>0</v>
      </c>
      <c r="F204" s="506">
        <f t="shared" si="271"/>
        <v>952</v>
      </c>
      <c r="G204" s="207">
        <f>G205+G215+G216+G225+G226+G227+G229</f>
        <v>100</v>
      </c>
      <c r="H204" s="84">
        <f t="shared" ref="H204:I204" si="272">H205+H215+H216+H225+H226+H227+H229</f>
        <v>0</v>
      </c>
      <c r="I204" s="208">
        <f t="shared" si="272"/>
        <v>100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270</v>
      </c>
      <c r="D216" s="232">
        <f>SUM(D217:D224)</f>
        <v>170</v>
      </c>
      <c r="E216" s="459">
        <f t="shared" ref="E216:F216" si="284">SUM(E217:E224)</f>
        <v>0</v>
      </c>
      <c r="F216" s="509">
        <f t="shared" si="284"/>
        <v>170</v>
      </c>
      <c r="G216" s="232">
        <f>SUM(G217:G224)</f>
        <v>100</v>
      </c>
      <c r="H216" s="234">
        <f t="shared" ref="H216:I216" si="285">SUM(H217:H224)</f>
        <v>0</v>
      </c>
      <c r="I216" s="235">
        <f t="shared" si="285"/>
        <v>100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hidden="1" x14ac:dyDescent="0.25">
      <c r="A218" s="119">
        <v>5232</v>
      </c>
      <c r="B218" s="98" t="s">
        <v>239</v>
      </c>
      <c r="C218" s="99">
        <f t="shared" si="283"/>
        <v>0</v>
      </c>
      <c r="D218" s="237"/>
      <c r="E218" s="458"/>
      <c r="F218" s="509">
        <f t="shared" si="288"/>
        <v>0</v>
      </c>
      <c r="G218" s="237"/>
      <c r="H218" s="104"/>
      <c r="I218" s="235">
        <f t="shared" si="289"/>
        <v>0</v>
      </c>
      <c r="J218" s="104"/>
      <c r="K218" s="105"/>
      <c r="L218" s="235">
        <f t="shared" si="290"/>
        <v>0</v>
      </c>
      <c r="M218" s="238"/>
      <c r="N218" s="105"/>
      <c r="O218" s="235">
        <f t="shared" si="291"/>
        <v>0</v>
      </c>
      <c r="P218" s="236"/>
    </row>
    <row r="219" spans="1:16" x14ac:dyDescent="0.25">
      <c r="A219" s="119">
        <v>5233</v>
      </c>
      <c r="B219" s="98" t="s">
        <v>240</v>
      </c>
      <c r="C219" s="99">
        <f t="shared" si="283"/>
        <v>270</v>
      </c>
      <c r="D219" s="237">
        <v>170</v>
      </c>
      <c r="E219" s="458"/>
      <c r="F219" s="509">
        <f t="shared" si="288"/>
        <v>170</v>
      </c>
      <c r="G219" s="237">
        <v>100</v>
      </c>
      <c r="H219" s="104"/>
      <c r="I219" s="235">
        <f t="shared" si="289"/>
        <v>100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hidden="1" x14ac:dyDescent="0.25">
      <c r="A223" s="119">
        <v>5238</v>
      </c>
      <c r="B223" s="98" t="s">
        <v>244</v>
      </c>
      <c r="C223" s="99">
        <f t="shared" si="283"/>
        <v>0</v>
      </c>
      <c r="D223" s="237"/>
      <c r="E223" s="458"/>
      <c r="F223" s="509">
        <f t="shared" si="288"/>
        <v>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x14ac:dyDescent="0.25">
      <c r="A226" s="368">
        <v>5250</v>
      </c>
      <c r="B226" s="223" t="s">
        <v>247</v>
      </c>
      <c r="C226" s="224">
        <f t="shared" si="283"/>
        <v>782</v>
      </c>
      <c r="D226" s="225">
        <v>782</v>
      </c>
      <c r="E226" s="460"/>
      <c r="F226" s="486">
        <f t="shared" si="288"/>
        <v>782</v>
      </c>
      <c r="G226" s="225"/>
      <c r="H226" s="227"/>
      <c r="I226" s="228">
        <f t="shared" si="289"/>
        <v>0</v>
      </c>
      <c r="J226" s="227"/>
      <c r="K226" s="226"/>
      <c r="L226" s="228">
        <f t="shared" si="290"/>
        <v>0</v>
      </c>
      <c r="M226" s="229"/>
      <c r="N226" s="226"/>
      <c r="O226" s="228">
        <f t="shared" si="291"/>
        <v>0</v>
      </c>
      <c r="P226" s="230"/>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1">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1">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1">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1">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1">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1">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342479</v>
      </c>
      <c r="D286" s="313">
        <f t="shared" ref="D286:O286" si="382">SUM(D283,D269,D230,D195,D187,D173,D75,D53)</f>
        <v>315476</v>
      </c>
      <c r="E286" s="471">
        <f t="shared" si="382"/>
        <v>0</v>
      </c>
      <c r="F286" s="517">
        <f t="shared" si="382"/>
        <v>315476</v>
      </c>
      <c r="G286" s="313">
        <f t="shared" si="382"/>
        <v>26013</v>
      </c>
      <c r="H286" s="315">
        <f t="shared" si="382"/>
        <v>0</v>
      </c>
      <c r="I286" s="316">
        <f t="shared" si="382"/>
        <v>26013</v>
      </c>
      <c r="J286" s="315">
        <f t="shared" si="382"/>
        <v>990</v>
      </c>
      <c r="K286" s="314">
        <f t="shared" si="382"/>
        <v>0</v>
      </c>
      <c r="L286" s="316">
        <f t="shared" si="382"/>
        <v>990</v>
      </c>
      <c r="M286" s="312">
        <f t="shared" si="382"/>
        <v>0</v>
      </c>
      <c r="N286" s="314">
        <f t="shared" si="382"/>
        <v>0</v>
      </c>
      <c r="O286" s="316">
        <f t="shared" si="382"/>
        <v>0</v>
      </c>
      <c r="P286" s="317"/>
    </row>
    <row r="287" spans="1:16" s="27" customFormat="1" ht="13.5" thickTop="1" thickBot="1" x14ac:dyDescent="0.3">
      <c r="A287" s="1253" t="s">
        <v>310</v>
      </c>
      <c r="B287" s="1254"/>
      <c r="C287" s="318">
        <f t="shared" si="368"/>
        <v>-5</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-5</v>
      </c>
      <c r="K287" s="320">
        <f t="shared" ref="K287:L287" si="385">(K26+K43)-K51</f>
        <v>0</v>
      </c>
      <c r="L287" s="322">
        <f t="shared" si="385"/>
        <v>-5</v>
      </c>
      <c r="M287" s="318">
        <f>M45-M51</f>
        <v>0</v>
      </c>
      <c r="N287" s="320">
        <f t="shared" ref="N287:O287" si="386">N45-N51</f>
        <v>0</v>
      </c>
      <c r="O287" s="322">
        <f t="shared" si="386"/>
        <v>0</v>
      </c>
      <c r="P287" s="323"/>
    </row>
    <row r="288" spans="1:16" s="27" customFormat="1" ht="12.75" thickTop="1" x14ac:dyDescent="0.25">
      <c r="A288" s="1255" t="s">
        <v>311</v>
      </c>
      <c r="B288" s="1256"/>
      <c r="C288" s="324">
        <f t="shared" si="368"/>
        <v>5</v>
      </c>
      <c r="D288" s="325">
        <f t="shared" ref="D288:O288" si="387">SUM(D289,D290)-D297+D298</f>
        <v>0</v>
      </c>
      <c r="E288" s="473">
        <f t="shared" si="387"/>
        <v>0</v>
      </c>
      <c r="F288" s="519">
        <f t="shared" si="387"/>
        <v>0</v>
      </c>
      <c r="G288" s="325">
        <f t="shared" si="387"/>
        <v>0</v>
      </c>
      <c r="H288" s="327">
        <f t="shared" si="387"/>
        <v>0</v>
      </c>
      <c r="I288" s="328">
        <f t="shared" si="387"/>
        <v>0</v>
      </c>
      <c r="J288" s="327">
        <f t="shared" si="387"/>
        <v>5</v>
      </c>
      <c r="K288" s="326">
        <f t="shared" si="387"/>
        <v>0</v>
      </c>
      <c r="L288" s="328">
        <f t="shared" si="387"/>
        <v>5</v>
      </c>
      <c r="M288" s="324">
        <f t="shared" si="387"/>
        <v>0</v>
      </c>
      <c r="N288" s="326">
        <f t="shared" si="387"/>
        <v>0</v>
      </c>
      <c r="O288" s="328">
        <f t="shared" si="387"/>
        <v>0</v>
      </c>
      <c r="P288" s="329"/>
    </row>
    <row r="289" spans="1:16" s="27" customFormat="1" ht="12.75" thickBot="1" x14ac:dyDescent="0.3">
      <c r="A289" s="177" t="s">
        <v>312</v>
      </c>
      <c r="B289" s="177" t="s">
        <v>313</v>
      </c>
      <c r="C289" s="178">
        <f t="shared" si="368"/>
        <v>5</v>
      </c>
      <c r="D289" s="179">
        <f t="shared" ref="D289:O289" si="388">D21-D283</f>
        <v>0</v>
      </c>
      <c r="E289" s="451">
        <f t="shared" si="388"/>
        <v>0</v>
      </c>
      <c r="F289" s="502">
        <f t="shared" si="388"/>
        <v>0</v>
      </c>
      <c r="G289" s="179">
        <f t="shared" si="388"/>
        <v>0</v>
      </c>
      <c r="H289" s="181">
        <f t="shared" si="388"/>
        <v>0</v>
      </c>
      <c r="I289" s="182">
        <f t="shared" si="388"/>
        <v>0</v>
      </c>
      <c r="J289" s="181">
        <f t="shared" si="388"/>
        <v>5</v>
      </c>
      <c r="K289" s="180">
        <f t="shared" si="388"/>
        <v>0</v>
      </c>
      <c r="L289" s="182">
        <f t="shared" si="388"/>
        <v>5</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sheetData>
  <sheetProtection algorithmName="SHA-512" hashValue="b2YOBl1ylEfQ+9xrrvNcSneJFix9EYTHa+KP7jaYrWoh35mXlTC7j9J8+4vblr8CaRn5AR/Go1qdKR9ro0wiPQ==" saltValue="ruDiy4SThmGL6S5Y3kYAFQ==" spinCount="100000" sheet="1" objects="1" scenarios="1" formatCells="0" formatColumns="0" formatRows="0"/>
  <autoFilter ref="A18:P298">
    <filterColumn colId="2">
      <filters blank="1">
        <filter val="1 052"/>
        <filter val="1 139"/>
        <filter val="1 166"/>
        <filter val="1 425"/>
        <filter val="1 559"/>
        <filter val="1 936"/>
        <filter val="100"/>
        <filter val="11 556"/>
        <filter val="115"/>
        <filter val="12 422"/>
        <filter val="122"/>
        <filter val="14 711"/>
        <filter val="16 894"/>
        <filter val="166"/>
        <filter val="17 009"/>
        <filter val="17 826"/>
        <filter val="18 387"/>
        <filter val="180"/>
        <filter val="196 980"/>
        <filter val="2 022"/>
        <filter val="2 177"/>
        <filter val="2 619"/>
        <filter val="2 648"/>
        <filter val="20 786"/>
        <filter val="219 191"/>
        <filter val="23 789"/>
        <filter val="23 900"/>
        <filter val="26"/>
        <filter val="270"/>
        <filter val="29"/>
        <filter val="293 220"/>
        <filter val="3 814"/>
        <filter val="300"/>
        <filter val="322"/>
        <filter val="338"/>
        <filter val="341 427"/>
        <filter val="341 489"/>
        <filter val="342 479"/>
        <filter val="397"/>
        <filter val="4 153"/>
        <filter val="4 224"/>
        <filter val="48 207"/>
        <filter val="496"/>
        <filter val="5"/>
        <filter val="-5"/>
        <filter val="521"/>
        <filter val="55 642"/>
        <filter val="555"/>
        <filter val="584"/>
        <filter val="6 081"/>
        <filter val="70"/>
        <filter val="738"/>
        <filter val="74 029"/>
        <filter val="75"/>
        <filter val="750"/>
        <filter val="782"/>
        <filter val="80"/>
        <filter val="85"/>
        <filter val="863"/>
        <filter val="88"/>
        <filter val="942"/>
        <filter val="98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Roman,Regular"&amp;9 144.pielikums Jūrmalas pilsētas domes
2019.gada 21.februāra saistošajiem noteikumiem Nr.8
(protokols Nr.2, 34.punkts)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ColWidth="9.140625"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826</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24" customHeight="1" x14ac:dyDescent="0.25">
      <c r="A3" s="5" t="s">
        <v>2</v>
      </c>
      <c r="B3" s="6"/>
      <c r="C3" s="1296" t="s">
        <v>338</v>
      </c>
      <c r="D3" s="1296"/>
      <c r="E3" s="1296"/>
      <c r="F3" s="1296"/>
      <c r="G3" s="1296"/>
      <c r="H3" s="1296"/>
      <c r="I3" s="1296"/>
      <c r="J3" s="1296"/>
      <c r="K3" s="1296"/>
      <c r="L3" s="1296"/>
      <c r="M3" s="1296"/>
      <c r="N3" s="1296"/>
      <c r="O3" s="1296"/>
      <c r="P3" s="1297"/>
      <c r="Q3" s="525"/>
    </row>
    <row r="4" spans="1:17" ht="12.75" customHeight="1" x14ac:dyDescent="0.25">
      <c r="A4" s="5" t="s">
        <v>4</v>
      </c>
      <c r="B4" s="6"/>
      <c r="C4" s="1296" t="s">
        <v>339</v>
      </c>
      <c r="D4" s="1296"/>
      <c r="E4" s="1296"/>
      <c r="F4" s="1296"/>
      <c r="G4" s="1296"/>
      <c r="H4" s="1296"/>
      <c r="I4" s="1296"/>
      <c r="J4" s="1296"/>
      <c r="K4" s="1296"/>
      <c r="L4" s="1296"/>
      <c r="M4" s="1296"/>
      <c r="N4" s="1296"/>
      <c r="O4" s="1296"/>
      <c r="P4" s="1297"/>
      <c r="Q4" s="525"/>
    </row>
    <row r="5" spans="1:17" ht="12.75" customHeight="1" x14ac:dyDescent="0.25">
      <c r="A5" s="7" t="s">
        <v>6</v>
      </c>
      <c r="B5" s="8"/>
      <c r="C5" s="1291" t="s">
        <v>340</v>
      </c>
      <c r="D5" s="1291"/>
      <c r="E5" s="1291"/>
      <c r="F5" s="1291"/>
      <c r="G5" s="1291"/>
      <c r="H5" s="1291"/>
      <c r="I5" s="1291"/>
      <c r="J5" s="1291"/>
      <c r="K5" s="1291"/>
      <c r="L5" s="1291"/>
      <c r="M5" s="1291"/>
      <c r="N5" s="1291"/>
      <c r="O5" s="1291"/>
      <c r="P5" s="1292"/>
      <c r="Q5" s="525"/>
    </row>
    <row r="6" spans="1:17" ht="12.75" customHeight="1" x14ac:dyDescent="0.25">
      <c r="A6" s="7" t="s">
        <v>8</v>
      </c>
      <c r="B6" s="8"/>
      <c r="C6" s="1291" t="s">
        <v>9</v>
      </c>
      <c r="D6" s="1291"/>
      <c r="E6" s="1291"/>
      <c r="F6" s="1291"/>
      <c r="G6" s="1291"/>
      <c r="H6" s="1291"/>
      <c r="I6" s="1291"/>
      <c r="J6" s="1291"/>
      <c r="K6" s="1291"/>
      <c r="L6" s="1291"/>
      <c r="M6" s="1291"/>
      <c r="N6" s="1291"/>
      <c r="O6" s="1291"/>
      <c r="P6" s="1292"/>
      <c r="Q6" s="525"/>
    </row>
    <row r="7" spans="1:17" ht="26.2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341</v>
      </c>
      <c r="D9" s="1291"/>
      <c r="E9" s="1291"/>
      <c r="F9" s="1291"/>
      <c r="G9" s="1291"/>
      <c r="H9" s="1291"/>
      <c r="I9" s="1291"/>
      <c r="J9" s="1291"/>
      <c r="K9" s="1291"/>
      <c r="L9" s="1291"/>
      <c r="M9" s="1291"/>
      <c r="N9" s="1291"/>
      <c r="O9" s="1291"/>
      <c r="P9" s="1292"/>
      <c r="Q9" s="525"/>
    </row>
    <row r="10" spans="1:17" ht="12.75" customHeight="1" x14ac:dyDescent="0.25">
      <c r="A10" s="7"/>
      <c r="B10" s="8" t="s">
        <v>15</v>
      </c>
      <c r="C10" s="1291" t="s">
        <v>342</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343</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342479</v>
      </c>
      <c r="D20" s="33">
        <f>SUM(D21,D24,D25,D41,D43)</f>
        <v>315476</v>
      </c>
      <c r="E20" s="432">
        <f>SUM(E21,E24,E25,E41,E43)</f>
        <v>0</v>
      </c>
      <c r="F20" s="483">
        <f>SUM(F21,F24,F25,F41,F43)</f>
        <v>315476</v>
      </c>
      <c r="G20" s="33">
        <f>SUM(G21,G24,G43)</f>
        <v>26013</v>
      </c>
      <c r="H20" s="35">
        <f>SUM(H21,H24,H43)</f>
        <v>0</v>
      </c>
      <c r="I20" s="36">
        <f>SUM(I21,I24,I43)</f>
        <v>26013</v>
      </c>
      <c r="J20" s="35">
        <f>SUM(J21,J26,J43)</f>
        <v>990</v>
      </c>
      <c r="K20" s="34">
        <f>SUM(K21,K26,K43)</f>
        <v>0</v>
      </c>
      <c r="L20" s="36">
        <f>SUM(L21,L26,L43)</f>
        <v>990</v>
      </c>
      <c r="M20" s="32">
        <f>SUM(M21,M45)</f>
        <v>0</v>
      </c>
      <c r="N20" s="34">
        <f>SUM(N21,N45)</f>
        <v>0</v>
      </c>
      <c r="O20" s="36">
        <f>SUM(O21,O45)</f>
        <v>0</v>
      </c>
      <c r="P20" s="37"/>
    </row>
    <row r="21" spans="1:16" ht="12.75" thickTop="1" x14ac:dyDescent="0.25">
      <c r="A21" s="38"/>
      <c r="B21" s="39" t="s">
        <v>41</v>
      </c>
      <c r="C21" s="40">
        <f t="shared" ref="C21:C84" si="0">F21+I21+L21+O21</f>
        <v>5</v>
      </c>
      <c r="D21" s="41">
        <f t="shared" ref="D21:O21" si="1">SUM(D22:D23)</f>
        <v>0</v>
      </c>
      <c r="E21" s="433">
        <f t="shared" si="1"/>
        <v>0</v>
      </c>
      <c r="F21" s="484">
        <f t="shared" si="1"/>
        <v>0</v>
      </c>
      <c r="G21" s="41">
        <f t="shared" si="1"/>
        <v>0</v>
      </c>
      <c r="H21" s="43">
        <f t="shared" si="1"/>
        <v>0</v>
      </c>
      <c r="I21" s="44">
        <f t="shared" si="1"/>
        <v>0</v>
      </c>
      <c r="J21" s="43">
        <f t="shared" si="1"/>
        <v>5</v>
      </c>
      <c r="K21" s="42">
        <f t="shared" si="1"/>
        <v>0</v>
      </c>
      <c r="L21" s="44">
        <f t="shared" si="1"/>
        <v>5</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x14ac:dyDescent="0.25">
      <c r="A23" s="55"/>
      <c r="B23" s="56" t="s">
        <v>43</v>
      </c>
      <c r="C23" s="57">
        <f t="shared" si="0"/>
        <v>5</v>
      </c>
      <c r="D23" s="58"/>
      <c r="E23" s="435"/>
      <c r="F23" s="486">
        <f>D23+E23</f>
        <v>0</v>
      </c>
      <c r="G23" s="58"/>
      <c r="H23" s="60"/>
      <c r="I23" s="61">
        <f>G23+H23</f>
        <v>0</v>
      </c>
      <c r="J23" s="60">
        <v>5</v>
      </c>
      <c r="K23" s="59"/>
      <c r="L23" s="61">
        <f>J23+K23</f>
        <v>5</v>
      </c>
      <c r="M23" s="62"/>
      <c r="N23" s="59"/>
      <c r="O23" s="61">
        <f>M23+N23</f>
        <v>0</v>
      </c>
      <c r="P23" s="346"/>
    </row>
    <row r="24" spans="1:16" s="27" customFormat="1" ht="24.75" thickBot="1" x14ac:dyDescent="0.3">
      <c r="A24" s="347">
        <v>19300</v>
      </c>
      <c r="B24" s="347" t="s">
        <v>44</v>
      </c>
      <c r="C24" s="348">
        <f>F24+I24</f>
        <v>341489</v>
      </c>
      <c r="D24" s="349">
        <v>315476</v>
      </c>
      <c r="E24" s="436"/>
      <c r="F24" s="487">
        <f>D24+E24</f>
        <v>315476</v>
      </c>
      <c r="G24" s="349">
        <v>26013</v>
      </c>
      <c r="H24" s="350"/>
      <c r="I24" s="351">
        <f>G24+H24</f>
        <v>26013</v>
      </c>
      <c r="J24" s="352" t="s">
        <v>45</v>
      </c>
      <c r="K24" s="353" t="s">
        <v>45</v>
      </c>
      <c r="L24" s="355" t="s">
        <v>45</v>
      </c>
      <c r="M24" s="354" t="s">
        <v>45</v>
      </c>
      <c r="N24" s="353" t="s">
        <v>45</v>
      </c>
      <c r="O24" s="355" t="s">
        <v>45</v>
      </c>
      <c r="P24" s="230"/>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985</v>
      </c>
      <c r="D26" s="78" t="s">
        <v>45</v>
      </c>
      <c r="E26" s="438" t="s">
        <v>45</v>
      </c>
      <c r="F26" s="489" t="s">
        <v>45</v>
      </c>
      <c r="G26" s="78" t="s">
        <v>45</v>
      </c>
      <c r="H26" s="79" t="s">
        <v>45</v>
      </c>
      <c r="I26" s="80" t="s">
        <v>45</v>
      </c>
      <c r="J26" s="84">
        <f>SUM(J27,J31,J33,J36)</f>
        <v>985</v>
      </c>
      <c r="K26" s="85">
        <f>SUM(K27,K31,K33,K36)</f>
        <v>0</v>
      </c>
      <c r="L26" s="208">
        <f>SUM(L27,L31,L33,L36)</f>
        <v>985</v>
      </c>
      <c r="M26" s="82" t="s">
        <v>45</v>
      </c>
      <c r="N26" s="81" t="s">
        <v>45</v>
      </c>
      <c r="O26" s="80" t="s">
        <v>45</v>
      </c>
      <c r="P26" s="83"/>
    </row>
    <row r="27" spans="1:16" s="27" customFormat="1" ht="24" hidden="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2"/>
        <v>0</v>
      </c>
      <c r="D33" s="78" t="s">
        <v>45</v>
      </c>
      <c r="E33" s="438" t="s">
        <v>45</v>
      </c>
      <c r="F33" s="489" t="s">
        <v>45</v>
      </c>
      <c r="G33" s="78" t="s">
        <v>45</v>
      </c>
      <c r="H33" s="79" t="s">
        <v>45</v>
      </c>
      <c r="I33" s="80" t="s">
        <v>45</v>
      </c>
      <c r="J33" s="84">
        <f>SUM(J34:J35)</f>
        <v>0</v>
      </c>
      <c r="K33" s="85">
        <f>SUM(K34:K35)</f>
        <v>0</v>
      </c>
      <c r="L33" s="208">
        <f>SUM(L34:L35)</f>
        <v>0</v>
      </c>
      <c r="M33" s="82" t="s">
        <v>45</v>
      </c>
      <c r="N33" s="81" t="s">
        <v>45</v>
      </c>
      <c r="O33" s="80" t="s">
        <v>45</v>
      </c>
      <c r="P33" s="83"/>
    </row>
    <row r="34" spans="1:16" hidden="1" x14ac:dyDescent="0.25">
      <c r="A34" s="47">
        <v>21381</v>
      </c>
      <c r="B34" s="87" t="s">
        <v>55</v>
      </c>
      <c r="C34" s="88">
        <f t="shared" si="2"/>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2"/>
        <v>985</v>
      </c>
      <c r="D36" s="78" t="s">
        <v>45</v>
      </c>
      <c r="E36" s="438" t="s">
        <v>45</v>
      </c>
      <c r="F36" s="489" t="s">
        <v>45</v>
      </c>
      <c r="G36" s="78" t="s">
        <v>45</v>
      </c>
      <c r="H36" s="79" t="s">
        <v>45</v>
      </c>
      <c r="I36" s="80" t="s">
        <v>45</v>
      </c>
      <c r="J36" s="84">
        <f>SUM(J37:J40)</f>
        <v>985</v>
      </c>
      <c r="K36" s="85">
        <f>SUM(K37:K40)</f>
        <v>0</v>
      </c>
      <c r="L36" s="208">
        <f>SUM(L37:L40)</f>
        <v>985</v>
      </c>
      <c r="M36" s="82" t="s">
        <v>45</v>
      </c>
      <c r="N36" s="81" t="s">
        <v>45</v>
      </c>
      <c r="O36" s="80" t="s">
        <v>45</v>
      </c>
      <c r="P36" s="83"/>
    </row>
    <row r="37" spans="1:16"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356">
        <v>21399</v>
      </c>
      <c r="B40" s="357" t="s">
        <v>61</v>
      </c>
      <c r="C40" s="358">
        <f t="shared" si="2"/>
        <v>985</v>
      </c>
      <c r="D40" s="359" t="s">
        <v>45</v>
      </c>
      <c r="E40" s="442" t="s">
        <v>45</v>
      </c>
      <c r="F40" s="493" t="s">
        <v>45</v>
      </c>
      <c r="G40" s="359" t="s">
        <v>45</v>
      </c>
      <c r="H40" s="361" t="s">
        <v>45</v>
      </c>
      <c r="I40" s="362" t="s">
        <v>45</v>
      </c>
      <c r="J40" s="363">
        <v>985</v>
      </c>
      <c r="K40" s="364"/>
      <c r="L40" s="494">
        <f>J40+K40</f>
        <v>985</v>
      </c>
      <c r="M40" s="365" t="s">
        <v>45</v>
      </c>
      <c r="N40" s="360" t="s">
        <v>45</v>
      </c>
      <c r="O40" s="362" t="s">
        <v>45</v>
      </c>
      <c r="P40" s="366"/>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3">E44</f>
        <v>0</v>
      </c>
      <c r="F43" s="524">
        <f t="shared" si="3"/>
        <v>0</v>
      </c>
      <c r="G43" s="144">
        <f t="shared" si="3"/>
        <v>0</v>
      </c>
      <c r="H43" s="146">
        <f t="shared" si="3"/>
        <v>0</v>
      </c>
      <c r="I43" s="147">
        <f t="shared" si="3"/>
        <v>0</v>
      </c>
      <c r="J43" s="146">
        <f t="shared" si="3"/>
        <v>0</v>
      </c>
      <c r="K43" s="145">
        <f t="shared" si="3"/>
        <v>0</v>
      </c>
      <c r="L43" s="147">
        <f t="shared" si="3"/>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342479</v>
      </c>
      <c r="D50" s="179">
        <f t="shared" ref="D50:O50" si="4">SUM(D51,D283)</f>
        <v>315476</v>
      </c>
      <c r="E50" s="451">
        <f t="shared" si="4"/>
        <v>0</v>
      </c>
      <c r="F50" s="502">
        <f t="shared" si="4"/>
        <v>315476</v>
      </c>
      <c r="G50" s="179">
        <f t="shared" si="4"/>
        <v>26013</v>
      </c>
      <c r="H50" s="181">
        <f t="shared" si="4"/>
        <v>0</v>
      </c>
      <c r="I50" s="182">
        <f t="shared" si="4"/>
        <v>26013</v>
      </c>
      <c r="J50" s="181">
        <f t="shared" si="4"/>
        <v>990</v>
      </c>
      <c r="K50" s="180">
        <f t="shared" si="4"/>
        <v>0</v>
      </c>
      <c r="L50" s="182">
        <f t="shared" si="4"/>
        <v>990</v>
      </c>
      <c r="M50" s="178">
        <f t="shared" si="4"/>
        <v>0</v>
      </c>
      <c r="N50" s="180">
        <f t="shared" si="4"/>
        <v>0</v>
      </c>
      <c r="O50" s="182">
        <f t="shared" si="4"/>
        <v>0</v>
      </c>
      <c r="P50" s="183"/>
    </row>
    <row r="51" spans="1:16" s="27" customFormat="1" ht="36.75" thickTop="1" x14ac:dyDescent="0.25">
      <c r="A51" s="184"/>
      <c r="B51" s="185" t="s">
        <v>71</v>
      </c>
      <c r="C51" s="186">
        <f t="shared" si="0"/>
        <v>342479</v>
      </c>
      <c r="D51" s="187">
        <f t="shared" ref="D51:O51" si="5">SUM(D52,D194)</f>
        <v>315476</v>
      </c>
      <c r="E51" s="452">
        <f t="shared" si="5"/>
        <v>0</v>
      </c>
      <c r="F51" s="503">
        <f t="shared" si="5"/>
        <v>315476</v>
      </c>
      <c r="G51" s="187">
        <f t="shared" si="5"/>
        <v>26013</v>
      </c>
      <c r="H51" s="189">
        <f t="shared" si="5"/>
        <v>0</v>
      </c>
      <c r="I51" s="190">
        <f t="shared" si="5"/>
        <v>26013</v>
      </c>
      <c r="J51" s="189">
        <f t="shared" si="5"/>
        <v>990</v>
      </c>
      <c r="K51" s="188">
        <f t="shared" si="5"/>
        <v>0</v>
      </c>
      <c r="L51" s="190">
        <f t="shared" si="5"/>
        <v>990</v>
      </c>
      <c r="M51" s="186">
        <f t="shared" si="5"/>
        <v>0</v>
      </c>
      <c r="N51" s="188">
        <f t="shared" si="5"/>
        <v>0</v>
      </c>
      <c r="O51" s="190">
        <f t="shared" si="5"/>
        <v>0</v>
      </c>
      <c r="P51" s="191"/>
    </row>
    <row r="52" spans="1:16" s="27" customFormat="1" ht="24" x14ac:dyDescent="0.25">
      <c r="A52" s="192"/>
      <c r="B52" s="20" t="s">
        <v>72</v>
      </c>
      <c r="C52" s="193">
        <f t="shared" si="0"/>
        <v>341427</v>
      </c>
      <c r="D52" s="194">
        <f t="shared" ref="D52:O52" si="6">SUM(D53,D75,D173,D187)</f>
        <v>314524</v>
      </c>
      <c r="E52" s="453">
        <f t="shared" si="6"/>
        <v>0</v>
      </c>
      <c r="F52" s="504">
        <f t="shared" si="6"/>
        <v>314524</v>
      </c>
      <c r="G52" s="194">
        <f t="shared" si="6"/>
        <v>25913</v>
      </c>
      <c r="H52" s="196">
        <f t="shared" si="6"/>
        <v>0</v>
      </c>
      <c r="I52" s="197">
        <f t="shared" si="6"/>
        <v>25913</v>
      </c>
      <c r="J52" s="196">
        <f t="shared" si="6"/>
        <v>990</v>
      </c>
      <c r="K52" s="195">
        <f t="shared" si="6"/>
        <v>0</v>
      </c>
      <c r="L52" s="197">
        <f t="shared" si="6"/>
        <v>990</v>
      </c>
      <c r="M52" s="193">
        <f t="shared" si="6"/>
        <v>0</v>
      </c>
      <c r="N52" s="195">
        <f t="shared" si="6"/>
        <v>0</v>
      </c>
      <c r="O52" s="197">
        <f t="shared" si="6"/>
        <v>0</v>
      </c>
      <c r="P52" s="198"/>
    </row>
    <row r="53" spans="1:16" s="27" customFormat="1" x14ac:dyDescent="0.25">
      <c r="A53" s="199">
        <v>1000</v>
      </c>
      <c r="B53" s="199" t="s">
        <v>73</v>
      </c>
      <c r="C53" s="200">
        <f t="shared" si="0"/>
        <v>293220</v>
      </c>
      <c r="D53" s="201">
        <f t="shared" ref="D53:O53" si="7">SUM(D54,D67)</f>
        <v>267860</v>
      </c>
      <c r="E53" s="454">
        <f t="shared" si="7"/>
        <v>0</v>
      </c>
      <c r="F53" s="505">
        <f t="shared" si="7"/>
        <v>267860</v>
      </c>
      <c r="G53" s="201">
        <f t="shared" si="7"/>
        <v>25360</v>
      </c>
      <c r="H53" s="203">
        <f t="shared" si="7"/>
        <v>0</v>
      </c>
      <c r="I53" s="204">
        <f t="shared" si="7"/>
        <v>25360</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219394</v>
      </c>
      <c r="D54" s="207">
        <f t="shared" ref="D54:O54" si="8">SUM(D55,D58,D66)</f>
        <v>199051</v>
      </c>
      <c r="E54" s="455">
        <f t="shared" si="8"/>
        <v>0</v>
      </c>
      <c r="F54" s="506">
        <f t="shared" si="8"/>
        <v>199051</v>
      </c>
      <c r="G54" s="207">
        <f t="shared" si="8"/>
        <v>20140</v>
      </c>
      <c r="H54" s="84">
        <f t="shared" si="8"/>
        <v>203</v>
      </c>
      <c r="I54" s="208">
        <f t="shared" si="8"/>
        <v>20343</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197219</v>
      </c>
      <c r="D55" s="214">
        <f t="shared" ref="D55:O55" si="9">SUM(D56:D57)</f>
        <v>177336</v>
      </c>
      <c r="E55" s="456">
        <f t="shared" si="9"/>
        <v>0</v>
      </c>
      <c r="F55" s="507">
        <f t="shared" si="9"/>
        <v>177336</v>
      </c>
      <c r="G55" s="214">
        <f t="shared" si="9"/>
        <v>19644</v>
      </c>
      <c r="H55" s="216">
        <f t="shared" si="9"/>
        <v>239</v>
      </c>
      <c r="I55" s="217">
        <f t="shared" si="9"/>
        <v>19883</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40.5" customHeight="1" x14ac:dyDescent="0.25">
      <c r="A57" s="119">
        <v>1119</v>
      </c>
      <c r="B57" s="98" t="s">
        <v>77</v>
      </c>
      <c r="C57" s="99">
        <f t="shared" si="0"/>
        <v>197219</v>
      </c>
      <c r="D57" s="237">
        <v>177336</v>
      </c>
      <c r="E57" s="458"/>
      <c r="F57" s="509">
        <f>D57+E57</f>
        <v>177336</v>
      </c>
      <c r="G57" s="237">
        <v>19644</v>
      </c>
      <c r="H57" s="104">
        <v>239</v>
      </c>
      <c r="I57" s="235">
        <f>G57+H57</f>
        <v>19883</v>
      </c>
      <c r="J57" s="104"/>
      <c r="K57" s="105"/>
      <c r="L57" s="235">
        <f>J57+K57</f>
        <v>0</v>
      </c>
      <c r="M57" s="238"/>
      <c r="N57" s="105"/>
      <c r="O57" s="235">
        <f>M57+N57</f>
        <v>0</v>
      </c>
      <c r="P57" s="245" t="s">
        <v>827</v>
      </c>
    </row>
    <row r="58" spans="1:16" x14ac:dyDescent="0.25">
      <c r="A58" s="231">
        <v>1140</v>
      </c>
      <c r="B58" s="98" t="s">
        <v>78</v>
      </c>
      <c r="C58" s="99">
        <f t="shared" si="0"/>
        <v>20750</v>
      </c>
      <c r="D58" s="232">
        <f t="shared" ref="D58:O58" si="10">SUM(D59:D65)</f>
        <v>20290</v>
      </c>
      <c r="E58" s="459">
        <f t="shared" si="10"/>
        <v>0</v>
      </c>
      <c r="F58" s="509">
        <f t="shared" si="10"/>
        <v>20290</v>
      </c>
      <c r="G58" s="232">
        <f t="shared" si="10"/>
        <v>496</v>
      </c>
      <c r="H58" s="234">
        <f t="shared" si="10"/>
        <v>-36</v>
      </c>
      <c r="I58" s="235">
        <f t="shared" si="10"/>
        <v>460</v>
      </c>
      <c r="J58" s="234">
        <f t="shared" si="10"/>
        <v>0</v>
      </c>
      <c r="K58" s="233">
        <f t="shared" si="10"/>
        <v>0</v>
      </c>
      <c r="L58" s="235">
        <f t="shared" si="10"/>
        <v>0</v>
      </c>
      <c r="M58" s="99">
        <f t="shared" si="10"/>
        <v>0</v>
      </c>
      <c r="N58" s="233">
        <f t="shared" si="10"/>
        <v>0</v>
      </c>
      <c r="O58" s="235">
        <f t="shared" si="10"/>
        <v>0</v>
      </c>
      <c r="P58" s="236"/>
    </row>
    <row r="59" spans="1:16" x14ac:dyDescent="0.25">
      <c r="A59" s="119">
        <v>1141</v>
      </c>
      <c r="B59" s="98" t="s">
        <v>79</v>
      </c>
      <c r="C59" s="99">
        <f t="shared" si="0"/>
        <v>4153</v>
      </c>
      <c r="D59" s="237">
        <v>4153</v>
      </c>
      <c r="E59" s="458"/>
      <c r="F59" s="509">
        <f t="shared" ref="F59:F66" si="11">D59+E59</f>
        <v>4153</v>
      </c>
      <c r="G59" s="237"/>
      <c r="H59" s="104"/>
      <c r="I59" s="235">
        <f t="shared" ref="I59:I66" si="12">G59+H59</f>
        <v>0</v>
      </c>
      <c r="J59" s="104"/>
      <c r="K59" s="105"/>
      <c r="L59" s="235">
        <f t="shared" ref="L59:L66" si="13">J59+K59</f>
        <v>0</v>
      </c>
      <c r="M59" s="238"/>
      <c r="N59" s="105"/>
      <c r="O59" s="235">
        <f t="shared" ref="O59:O66" si="14">M59+N59</f>
        <v>0</v>
      </c>
      <c r="P59" s="236"/>
    </row>
    <row r="60" spans="1:16" ht="24.75" customHeight="1" x14ac:dyDescent="0.25">
      <c r="A60" s="119">
        <v>1142</v>
      </c>
      <c r="B60" s="98" t="s">
        <v>80</v>
      </c>
      <c r="C60" s="99">
        <f t="shared" si="0"/>
        <v>1166</v>
      </c>
      <c r="D60" s="237">
        <v>1166</v>
      </c>
      <c r="E60" s="458"/>
      <c r="F60" s="509">
        <f t="shared" si="11"/>
        <v>1166</v>
      </c>
      <c r="G60" s="237"/>
      <c r="H60" s="104"/>
      <c r="I60" s="235">
        <f t="shared" si="12"/>
        <v>0</v>
      </c>
      <c r="J60" s="104"/>
      <c r="K60" s="105"/>
      <c r="L60" s="235">
        <f>J60+K60</f>
        <v>0</v>
      </c>
      <c r="M60" s="238"/>
      <c r="N60" s="105"/>
      <c r="O60" s="235">
        <f t="shared" si="14"/>
        <v>0</v>
      </c>
      <c r="P60" s="236"/>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x14ac:dyDescent="0.25">
      <c r="A63" s="119">
        <v>1147</v>
      </c>
      <c r="B63" s="98" t="s">
        <v>83</v>
      </c>
      <c r="C63" s="99">
        <f t="shared" si="0"/>
        <v>2648</v>
      </c>
      <c r="D63" s="237">
        <v>2512</v>
      </c>
      <c r="E63" s="458"/>
      <c r="F63" s="509">
        <f t="shared" si="11"/>
        <v>2512</v>
      </c>
      <c r="G63" s="237">
        <v>136</v>
      </c>
      <c r="H63" s="104"/>
      <c r="I63" s="235">
        <f t="shared" si="12"/>
        <v>136</v>
      </c>
      <c r="J63" s="104"/>
      <c r="K63" s="105"/>
      <c r="L63" s="235">
        <f t="shared" si="13"/>
        <v>0</v>
      </c>
      <c r="M63" s="238"/>
      <c r="N63" s="105"/>
      <c r="O63" s="235">
        <f t="shared" si="14"/>
        <v>0</v>
      </c>
      <c r="P63" s="236"/>
    </row>
    <row r="64" spans="1:16" x14ac:dyDescent="0.25">
      <c r="A64" s="119">
        <v>1148</v>
      </c>
      <c r="B64" s="98" t="s">
        <v>84</v>
      </c>
      <c r="C64" s="99">
        <f t="shared" si="0"/>
        <v>12422</v>
      </c>
      <c r="D64" s="237">
        <v>12422</v>
      </c>
      <c r="E64" s="458"/>
      <c r="F64" s="509">
        <f t="shared" si="11"/>
        <v>12422</v>
      </c>
      <c r="G64" s="237"/>
      <c r="H64" s="104"/>
      <c r="I64" s="235">
        <f t="shared" si="12"/>
        <v>0</v>
      </c>
      <c r="J64" s="104"/>
      <c r="K64" s="105"/>
      <c r="L64" s="235">
        <f t="shared" si="13"/>
        <v>0</v>
      </c>
      <c r="M64" s="238"/>
      <c r="N64" s="105"/>
      <c r="O64" s="235">
        <f t="shared" si="14"/>
        <v>0</v>
      </c>
      <c r="P64" s="236"/>
    </row>
    <row r="65" spans="1:16" ht="48" customHeight="1" x14ac:dyDescent="0.25">
      <c r="A65" s="119">
        <v>1149</v>
      </c>
      <c r="B65" s="98" t="s">
        <v>85</v>
      </c>
      <c r="C65" s="99">
        <f>F65+I65+L65+O65</f>
        <v>361</v>
      </c>
      <c r="D65" s="237">
        <v>37</v>
      </c>
      <c r="E65" s="458"/>
      <c r="F65" s="509">
        <f t="shared" si="11"/>
        <v>37</v>
      </c>
      <c r="G65" s="237">
        <v>360</v>
      </c>
      <c r="H65" s="104">
        <v>-36</v>
      </c>
      <c r="I65" s="235">
        <f t="shared" si="12"/>
        <v>324</v>
      </c>
      <c r="J65" s="104"/>
      <c r="K65" s="105"/>
      <c r="L65" s="235">
        <f t="shared" si="13"/>
        <v>0</v>
      </c>
      <c r="M65" s="238"/>
      <c r="N65" s="105"/>
      <c r="O65" s="235">
        <f t="shared" si="14"/>
        <v>0</v>
      </c>
      <c r="P65" s="245" t="s">
        <v>828</v>
      </c>
    </row>
    <row r="66" spans="1:16" ht="36" x14ac:dyDescent="0.25">
      <c r="A66" s="213">
        <v>1150</v>
      </c>
      <c r="B66" s="157" t="s">
        <v>87</v>
      </c>
      <c r="C66" s="163">
        <f>F66+I66+L66+O66</f>
        <v>1425</v>
      </c>
      <c r="D66" s="239">
        <v>1425</v>
      </c>
      <c r="E66" s="464"/>
      <c r="F66" s="507">
        <f t="shared" si="11"/>
        <v>1425</v>
      </c>
      <c r="G66" s="239"/>
      <c r="H66" s="241"/>
      <c r="I66" s="217">
        <f t="shared" si="12"/>
        <v>0</v>
      </c>
      <c r="J66" s="241"/>
      <c r="K66" s="240"/>
      <c r="L66" s="217">
        <f t="shared" si="13"/>
        <v>0</v>
      </c>
      <c r="M66" s="242"/>
      <c r="N66" s="240"/>
      <c r="O66" s="217">
        <f t="shared" si="14"/>
        <v>0</v>
      </c>
      <c r="P66" s="218"/>
    </row>
    <row r="67" spans="1:16" ht="24" x14ac:dyDescent="0.25">
      <c r="A67" s="75">
        <v>1200</v>
      </c>
      <c r="B67" s="206" t="s">
        <v>88</v>
      </c>
      <c r="C67" s="76">
        <f t="shared" si="0"/>
        <v>73826</v>
      </c>
      <c r="D67" s="207">
        <f t="shared" ref="D67:O67" si="15">SUM(D68:D69)</f>
        <v>68809</v>
      </c>
      <c r="E67" s="455">
        <f t="shared" si="15"/>
        <v>0</v>
      </c>
      <c r="F67" s="506">
        <f t="shared" si="15"/>
        <v>68809</v>
      </c>
      <c r="G67" s="207">
        <f t="shared" si="15"/>
        <v>5220</v>
      </c>
      <c r="H67" s="84">
        <f t="shared" si="15"/>
        <v>-203</v>
      </c>
      <c r="I67" s="208">
        <f t="shared" si="15"/>
        <v>5017</v>
      </c>
      <c r="J67" s="84">
        <f t="shared" si="15"/>
        <v>0</v>
      </c>
      <c r="K67" s="85">
        <f t="shared" si="15"/>
        <v>0</v>
      </c>
      <c r="L67" s="208">
        <f t="shared" si="15"/>
        <v>0</v>
      </c>
      <c r="M67" s="76">
        <f t="shared" si="15"/>
        <v>0</v>
      </c>
      <c r="N67" s="85">
        <f t="shared" si="15"/>
        <v>0</v>
      </c>
      <c r="O67" s="208">
        <f t="shared" si="15"/>
        <v>0</v>
      </c>
      <c r="P67" s="243"/>
    </row>
    <row r="68" spans="1:16" ht="24" x14ac:dyDescent="0.25">
      <c r="A68" s="342">
        <v>1210</v>
      </c>
      <c r="B68" s="87" t="s">
        <v>89</v>
      </c>
      <c r="C68" s="88">
        <f t="shared" si="0"/>
        <v>55642</v>
      </c>
      <c r="D68" s="219">
        <v>50722</v>
      </c>
      <c r="E68" s="457"/>
      <c r="F68" s="508">
        <f>D68+E68</f>
        <v>50722</v>
      </c>
      <c r="G68" s="219">
        <v>4920</v>
      </c>
      <c r="H68" s="93"/>
      <c r="I68" s="220">
        <f>G68+H68</f>
        <v>4920</v>
      </c>
      <c r="J68" s="93"/>
      <c r="K68" s="94"/>
      <c r="L68" s="220">
        <f>J68+K68</f>
        <v>0</v>
      </c>
      <c r="M68" s="221"/>
      <c r="N68" s="94"/>
      <c r="O68" s="220">
        <f>M68+N68</f>
        <v>0</v>
      </c>
      <c r="P68" s="222"/>
    </row>
    <row r="69" spans="1:16" ht="24" x14ac:dyDescent="0.25">
      <c r="A69" s="231">
        <v>1220</v>
      </c>
      <c r="B69" s="98" t="s">
        <v>90</v>
      </c>
      <c r="C69" s="99">
        <f t="shared" si="0"/>
        <v>18184</v>
      </c>
      <c r="D69" s="232">
        <f t="shared" ref="D69:O69" si="16">SUM(D70:D74)</f>
        <v>18087</v>
      </c>
      <c r="E69" s="459">
        <f t="shared" si="16"/>
        <v>0</v>
      </c>
      <c r="F69" s="509">
        <f t="shared" si="16"/>
        <v>18087</v>
      </c>
      <c r="G69" s="232">
        <f t="shared" si="16"/>
        <v>300</v>
      </c>
      <c r="H69" s="234">
        <f t="shared" si="16"/>
        <v>-203</v>
      </c>
      <c r="I69" s="235">
        <f t="shared" si="16"/>
        <v>97</v>
      </c>
      <c r="J69" s="234">
        <f t="shared" si="16"/>
        <v>0</v>
      </c>
      <c r="K69" s="233">
        <f t="shared" si="16"/>
        <v>0</v>
      </c>
      <c r="L69" s="235">
        <f t="shared" si="16"/>
        <v>0</v>
      </c>
      <c r="M69" s="99">
        <f t="shared" si="16"/>
        <v>0</v>
      </c>
      <c r="N69" s="233">
        <f t="shared" si="16"/>
        <v>0</v>
      </c>
      <c r="O69" s="235">
        <f t="shared" si="16"/>
        <v>0</v>
      </c>
      <c r="P69" s="236"/>
    </row>
    <row r="70" spans="1:16" ht="48" x14ac:dyDescent="0.25">
      <c r="A70" s="119">
        <v>1221</v>
      </c>
      <c r="B70" s="98" t="s">
        <v>91</v>
      </c>
      <c r="C70" s="99">
        <f t="shared" si="0"/>
        <v>11353</v>
      </c>
      <c r="D70" s="237">
        <v>11256</v>
      </c>
      <c r="E70" s="458"/>
      <c r="F70" s="509">
        <f>D70+E70</f>
        <v>11256</v>
      </c>
      <c r="G70" s="237">
        <v>300</v>
      </c>
      <c r="H70" s="104">
        <v>-203</v>
      </c>
      <c r="I70" s="235">
        <f>G70+H70</f>
        <v>97</v>
      </c>
      <c r="J70" s="104"/>
      <c r="K70" s="105"/>
      <c r="L70" s="235">
        <f>J70+K70</f>
        <v>0</v>
      </c>
      <c r="M70" s="238"/>
      <c r="N70" s="105"/>
      <c r="O70" s="235">
        <f>M70+N70</f>
        <v>0</v>
      </c>
      <c r="P70" s="236" t="s">
        <v>828</v>
      </c>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s="252" customFormat="1" ht="43.5" customHeight="1" x14ac:dyDescent="0.25">
      <c r="A73" s="56">
        <v>1227</v>
      </c>
      <c r="B73" s="223" t="s">
        <v>94</v>
      </c>
      <c r="C73" s="224">
        <f t="shared" si="0"/>
        <v>6081</v>
      </c>
      <c r="D73" s="225">
        <v>6081</v>
      </c>
      <c r="E73" s="460"/>
      <c r="F73" s="486">
        <f>D73+E73</f>
        <v>6081</v>
      </c>
      <c r="G73" s="225"/>
      <c r="H73" s="227"/>
      <c r="I73" s="228">
        <f>G73+H73</f>
        <v>0</v>
      </c>
      <c r="J73" s="227"/>
      <c r="K73" s="226"/>
      <c r="L73" s="228">
        <f>J73+K73</f>
        <v>0</v>
      </c>
      <c r="M73" s="229"/>
      <c r="N73" s="226"/>
      <c r="O73" s="228">
        <f>M73+N73</f>
        <v>0</v>
      </c>
      <c r="P73" s="230"/>
    </row>
    <row r="74" spans="1:16" ht="48" x14ac:dyDescent="0.25">
      <c r="A74" s="56">
        <v>1228</v>
      </c>
      <c r="B74" s="223" t="s">
        <v>96</v>
      </c>
      <c r="C74" s="224">
        <f t="shared" si="0"/>
        <v>750</v>
      </c>
      <c r="D74" s="225">
        <v>750</v>
      </c>
      <c r="E74" s="460"/>
      <c r="F74" s="486">
        <f>D74+E74</f>
        <v>750</v>
      </c>
      <c r="G74" s="225"/>
      <c r="H74" s="227"/>
      <c r="I74" s="228">
        <f>G74+H74</f>
        <v>0</v>
      </c>
      <c r="J74" s="227"/>
      <c r="K74" s="226"/>
      <c r="L74" s="228">
        <f>J74+K74</f>
        <v>0</v>
      </c>
      <c r="M74" s="229"/>
      <c r="N74" s="226"/>
      <c r="O74" s="228">
        <f>M74+N74</f>
        <v>0</v>
      </c>
      <c r="P74" s="230"/>
    </row>
    <row r="75" spans="1:16" x14ac:dyDescent="0.25">
      <c r="A75" s="199">
        <v>2000</v>
      </c>
      <c r="B75" s="199" t="s">
        <v>97</v>
      </c>
      <c r="C75" s="200">
        <f t="shared" si="0"/>
        <v>48207</v>
      </c>
      <c r="D75" s="201">
        <f t="shared" ref="D75:O75" si="17">SUM(D76,D83,D130,D164,D165,D172)</f>
        <v>46664</v>
      </c>
      <c r="E75" s="454">
        <f t="shared" si="17"/>
        <v>0</v>
      </c>
      <c r="F75" s="505">
        <f t="shared" si="17"/>
        <v>46664</v>
      </c>
      <c r="G75" s="201">
        <f t="shared" si="17"/>
        <v>553</v>
      </c>
      <c r="H75" s="203">
        <f t="shared" si="17"/>
        <v>0</v>
      </c>
      <c r="I75" s="204">
        <f t="shared" si="17"/>
        <v>553</v>
      </c>
      <c r="J75" s="203">
        <f t="shared" si="17"/>
        <v>990</v>
      </c>
      <c r="K75" s="202">
        <f t="shared" si="17"/>
        <v>0</v>
      </c>
      <c r="L75" s="204">
        <f t="shared" si="17"/>
        <v>990</v>
      </c>
      <c r="M75" s="200">
        <f t="shared" si="17"/>
        <v>0</v>
      </c>
      <c r="N75" s="202">
        <f t="shared" si="17"/>
        <v>0</v>
      </c>
      <c r="O75" s="204">
        <f t="shared" si="17"/>
        <v>0</v>
      </c>
      <c r="P75" s="205"/>
    </row>
    <row r="76" spans="1:16" ht="24" x14ac:dyDescent="0.25">
      <c r="A76" s="75">
        <v>2100</v>
      </c>
      <c r="B76" s="206" t="s">
        <v>98</v>
      </c>
      <c r="C76" s="76">
        <f t="shared" si="0"/>
        <v>180</v>
      </c>
      <c r="D76" s="207">
        <f t="shared" ref="D76:O76" si="18">SUM(D77,D80)</f>
        <v>180</v>
      </c>
      <c r="E76" s="455">
        <f t="shared" si="18"/>
        <v>0</v>
      </c>
      <c r="F76" s="506">
        <f t="shared" si="18"/>
        <v>180</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x14ac:dyDescent="0.25">
      <c r="A77" s="342">
        <v>2110</v>
      </c>
      <c r="B77" s="87" t="s">
        <v>99</v>
      </c>
      <c r="C77" s="88">
        <f t="shared" si="0"/>
        <v>180</v>
      </c>
      <c r="D77" s="246">
        <f t="shared" ref="D77:O77" si="19">SUM(D78:D79)</f>
        <v>180</v>
      </c>
      <c r="E77" s="463">
        <f t="shared" si="19"/>
        <v>0</v>
      </c>
      <c r="F77" s="508">
        <f t="shared" si="19"/>
        <v>180</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x14ac:dyDescent="0.25">
      <c r="A79" s="119">
        <v>2112</v>
      </c>
      <c r="B79" s="98" t="s">
        <v>101</v>
      </c>
      <c r="C79" s="99">
        <f t="shared" si="0"/>
        <v>180</v>
      </c>
      <c r="D79" s="237">
        <v>180</v>
      </c>
      <c r="E79" s="458"/>
      <c r="F79" s="509">
        <f>D79+E79</f>
        <v>180</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23789</v>
      </c>
      <c r="D83" s="207">
        <f t="shared" ref="D83:O83" si="21">SUM(D84,D89,D95,D103,D112,D116,D122,D128)</f>
        <v>23789</v>
      </c>
      <c r="E83" s="455">
        <f t="shared" si="21"/>
        <v>0</v>
      </c>
      <c r="F83" s="506">
        <f t="shared" si="21"/>
        <v>23789</v>
      </c>
      <c r="G83" s="207">
        <f t="shared" si="21"/>
        <v>0</v>
      </c>
      <c r="H83" s="84">
        <f t="shared" si="21"/>
        <v>0</v>
      </c>
      <c r="I83" s="208">
        <f t="shared" si="21"/>
        <v>0</v>
      </c>
      <c r="J83" s="84">
        <f t="shared" si="21"/>
        <v>0</v>
      </c>
      <c r="K83" s="85">
        <f t="shared" si="21"/>
        <v>0</v>
      </c>
      <c r="L83" s="208">
        <f t="shared" si="21"/>
        <v>0</v>
      </c>
      <c r="M83" s="122">
        <f t="shared" si="21"/>
        <v>0</v>
      </c>
      <c r="N83" s="249">
        <f t="shared" si="21"/>
        <v>0</v>
      </c>
      <c r="O83" s="250">
        <f t="shared" si="21"/>
        <v>0</v>
      </c>
      <c r="P83" s="251"/>
    </row>
    <row r="84" spans="1:16" ht="24" x14ac:dyDescent="0.25">
      <c r="A84" s="213">
        <v>2210</v>
      </c>
      <c r="B84" s="157" t="s">
        <v>104</v>
      </c>
      <c r="C84" s="163">
        <f t="shared" si="0"/>
        <v>584</v>
      </c>
      <c r="D84" s="214">
        <f t="shared" ref="D84:O84" si="22">SUM(D85:D88)</f>
        <v>584</v>
      </c>
      <c r="E84" s="456">
        <f t="shared" si="22"/>
        <v>0</v>
      </c>
      <c r="F84" s="507">
        <f t="shared" si="22"/>
        <v>584</v>
      </c>
      <c r="G84" s="214">
        <f t="shared" si="22"/>
        <v>0</v>
      </c>
      <c r="H84" s="216">
        <f t="shared" si="22"/>
        <v>0</v>
      </c>
      <c r="I84" s="217">
        <f t="shared" si="22"/>
        <v>0</v>
      </c>
      <c r="J84" s="216">
        <f t="shared" si="22"/>
        <v>0</v>
      </c>
      <c r="K84" s="215">
        <f t="shared" si="22"/>
        <v>0</v>
      </c>
      <c r="L84" s="217">
        <f t="shared" si="22"/>
        <v>0</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119">
        <v>2212</v>
      </c>
      <c r="B86" s="98" t="s">
        <v>106</v>
      </c>
      <c r="C86" s="99">
        <f t="shared" si="23"/>
        <v>555</v>
      </c>
      <c r="D86" s="237">
        <v>555</v>
      </c>
      <c r="E86" s="458"/>
      <c r="F86" s="509">
        <f>D86+E86</f>
        <v>555</v>
      </c>
      <c r="G86" s="237"/>
      <c r="H86" s="104"/>
      <c r="I86" s="235">
        <f>G86+H86</f>
        <v>0</v>
      </c>
      <c r="J86" s="104"/>
      <c r="K86" s="105"/>
      <c r="L86" s="235">
        <f>J86+K86</f>
        <v>0</v>
      </c>
      <c r="M86" s="238"/>
      <c r="N86" s="105"/>
      <c r="O86" s="235">
        <f>M86+N86</f>
        <v>0</v>
      </c>
      <c r="P86" s="236"/>
    </row>
    <row r="87" spans="1:16" ht="24" hidden="1" x14ac:dyDescent="0.25">
      <c r="A87" s="119">
        <v>2214</v>
      </c>
      <c r="B87" s="98" t="s">
        <v>107</v>
      </c>
      <c r="C87" s="99">
        <f t="shared" si="23"/>
        <v>0</v>
      </c>
      <c r="D87" s="237"/>
      <c r="E87" s="458"/>
      <c r="F87" s="509">
        <f>D87+E87</f>
        <v>0</v>
      </c>
      <c r="G87" s="237"/>
      <c r="H87" s="104"/>
      <c r="I87" s="235">
        <f>G87+H87</f>
        <v>0</v>
      </c>
      <c r="J87" s="104"/>
      <c r="K87" s="105"/>
      <c r="L87" s="235">
        <f>J87+K87</f>
        <v>0</v>
      </c>
      <c r="M87" s="238"/>
      <c r="N87" s="105"/>
      <c r="O87" s="235">
        <f>M87+N87</f>
        <v>0</v>
      </c>
      <c r="P87" s="236"/>
    </row>
    <row r="88" spans="1:16" x14ac:dyDescent="0.25">
      <c r="A88" s="119">
        <v>2219</v>
      </c>
      <c r="B88" s="98" t="s">
        <v>108</v>
      </c>
      <c r="C88" s="99">
        <f t="shared" si="23"/>
        <v>29</v>
      </c>
      <c r="D88" s="237">
        <v>29</v>
      </c>
      <c r="E88" s="458"/>
      <c r="F88" s="509">
        <f>D88+E88</f>
        <v>29</v>
      </c>
      <c r="G88" s="237"/>
      <c r="H88" s="104"/>
      <c r="I88" s="235">
        <f>G88+H88</f>
        <v>0</v>
      </c>
      <c r="J88" s="104"/>
      <c r="K88" s="105"/>
      <c r="L88" s="235">
        <f>J88+K88</f>
        <v>0</v>
      </c>
      <c r="M88" s="238"/>
      <c r="N88" s="105"/>
      <c r="O88" s="235">
        <f>M88+N88</f>
        <v>0</v>
      </c>
      <c r="P88" s="236"/>
    </row>
    <row r="89" spans="1:16" ht="24" x14ac:dyDescent="0.25">
      <c r="A89" s="231">
        <v>2220</v>
      </c>
      <c r="B89" s="98" t="s">
        <v>109</v>
      </c>
      <c r="C89" s="99">
        <f t="shared" si="23"/>
        <v>17826</v>
      </c>
      <c r="D89" s="232">
        <f t="shared" ref="D89:O89" si="24">SUM(D90:D94)</f>
        <v>17826</v>
      </c>
      <c r="E89" s="459">
        <f t="shared" si="24"/>
        <v>0</v>
      </c>
      <c r="F89" s="509">
        <f t="shared" si="24"/>
        <v>17826</v>
      </c>
      <c r="G89" s="232">
        <f t="shared" si="24"/>
        <v>0</v>
      </c>
      <c r="H89" s="234">
        <f t="shared" si="24"/>
        <v>0</v>
      </c>
      <c r="I89" s="235">
        <f t="shared" si="24"/>
        <v>0</v>
      </c>
      <c r="J89" s="234">
        <f t="shared" si="24"/>
        <v>0</v>
      </c>
      <c r="K89" s="233">
        <f t="shared" si="24"/>
        <v>0</v>
      </c>
      <c r="L89" s="235">
        <f t="shared" si="24"/>
        <v>0</v>
      </c>
      <c r="M89" s="99">
        <f t="shared" si="24"/>
        <v>0</v>
      </c>
      <c r="N89" s="233">
        <f t="shared" si="24"/>
        <v>0</v>
      </c>
      <c r="O89" s="235">
        <f t="shared" si="24"/>
        <v>0</v>
      </c>
      <c r="P89" s="236"/>
    </row>
    <row r="90" spans="1:16" ht="24" hidden="1" x14ac:dyDescent="0.25">
      <c r="A90" s="119">
        <v>2221</v>
      </c>
      <c r="B90" s="98" t="s">
        <v>110</v>
      </c>
      <c r="C90" s="99">
        <f t="shared" si="23"/>
        <v>0</v>
      </c>
      <c r="D90" s="237"/>
      <c r="E90" s="458"/>
      <c r="F90" s="509">
        <f>D90+E90</f>
        <v>0</v>
      </c>
      <c r="G90" s="237"/>
      <c r="H90" s="104"/>
      <c r="I90" s="235">
        <f>G90+H90</f>
        <v>0</v>
      </c>
      <c r="J90" s="104"/>
      <c r="K90" s="105"/>
      <c r="L90" s="235">
        <f>J90+K90</f>
        <v>0</v>
      </c>
      <c r="M90" s="238"/>
      <c r="N90" s="105"/>
      <c r="O90" s="235">
        <f>M90+N90</f>
        <v>0</v>
      </c>
      <c r="P90" s="236"/>
    </row>
    <row r="91" spans="1:16" x14ac:dyDescent="0.25">
      <c r="A91" s="119">
        <v>2222</v>
      </c>
      <c r="B91" s="98" t="s">
        <v>112</v>
      </c>
      <c r="C91" s="99">
        <f t="shared" si="23"/>
        <v>2619</v>
      </c>
      <c r="D91" s="237">
        <v>2619</v>
      </c>
      <c r="E91" s="458"/>
      <c r="F91" s="509">
        <f>D91+E91</f>
        <v>2619</v>
      </c>
      <c r="G91" s="237"/>
      <c r="H91" s="104"/>
      <c r="I91" s="235">
        <f>G91+H91</f>
        <v>0</v>
      </c>
      <c r="J91" s="104"/>
      <c r="K91" s="105"/>
      <c r="L91" s="235">
        <f>J91+K91</f>
        <v>0</v>
      </c>
      <c r="M91" s="238"/>
      <c r="N91" s="105"/>
      <c r="O91" s="235">
        <f>M91+N91</f>
        <v>0</v>
      </c>
      <c r="P91" s="236"/>
    </row>
    <row r="92" spans="1:16" x14ac:dyDescent="0.25">
      <c r="A92" s="56">
        <v>2223</v>
      </c>
      <c r="B92" s="223" t="s">
        <v>113</v>
      </c>
      <c r="C92" s="224">
        <f t="shared" si="23"/>
        <v>14711</v>
      </c>
      <c r="D92" s="225">
        <v>14711</v>
      </c>
      <c r="E92" s="460"/>
      <c r="F92" s="486">
        <f>D92+E92</f>
        <v>14711</v>
      </c>
      <c r="G92" s="225"/>
      <c r="H92" s="227"/>
      <c r="I92" s="228">
        <f>G92+H92</f>
        <v>0</v>
      </c>
      <c r="J92" s="227"/>
      <c r="K92" s="226"/>
      <c r="L92" s="228">
        <f>J92+K92</f>
        <v>0</v>
      </c>
      <c r="M92" s="229"/>
      <c r="N92" s="226"/>
      <c r="O92" s="228">
        <f>M92+N92</f>
        <v>0</v>
      </c>
      <c r="P92" s="230"/>
    </row>
    <row r="93" spans="1:16" s="252" customFormat="1" ht="48" x14ac:dyDescent="0.25">
      <c r="A93" s="56">
        <v>2224</v>
      </c>
      <c r="B93" s="223" t="s">
        <v>114</v>
      </c>
      <c r="C93" s="224">
        <f t="shared" si="23"/>
        <v>496</v>
      </c>
      <c r="D93" s="225">
        <v>496</v>
      </c>
      <c r="E93" s="460"/>
      <c r="F93" s="486">
        <f>D93+E93</f>
        <v>496</v>
      </c>
      <c r="G93" s="225"/>
      <c r="H93" s="227"/>
      <c r="I93" s="228">
        <f>G93+H93</f>
        <v>0</v>
      </c>
      <c r="J93" s="227"/>
      <c r="K93" s="226"/>
      <c r="L93" s="228">
        <f>J93+K93</f>
        <v>0</v>
      </c>
      <c r="M93" s="229"/>
      <c r="N93" s="226"/>
      <c r="O93" s="228">
        <f>M93+N93</f>
        <v>0</v>
      </c>
      <c r="P93" s="230"/>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863</v>
      </c>
      <c r="D95" s="232">
        <f t="shared" ref="D95:O95" si="25">SUM(D96:D102)</f>
        <v>863</v>
      </c>
      <c r="E95" s="459">
        <f t="shared" si="25"/>
        <v>0</v>
      </c>
      <c r="F95" s="509">
        <f t="shared" si="25"/>
        <v>863</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x14ac:dyDescent="0.25">
      <c r="A102" s="119">
        <v>2239</v>
      </c>
      <c r="B102" s="98" t="s">
        <v>123</v>
      </c>
      <c r="C102" s="99">
        <f t="shared" si="23"/>
        <v>863</v>
      </c>
      <c r="D102" s="237">
        <v>863</v>
      </c>
      <c r="E102" s="458"/>
      <c r="F102" s="509">
        <f t="shared" si="26"/>
        <v>863</v>
      </c>
      <c r="G102" s="237"/>
      <c r="H102" s="104"/>
      <c r="I102" s="235">
        <f t="shared" si="27"/>
        <v>0</v>
      </c>
      <c r="J102" s="104"/>
      <c r="K102" s="105"/>
      <c r="L102" s="235">
        <f t="shared" si="28"/>
        <v>0</v>
      </c>
      <c r="M102" s="238"/>
      <c r="N102" s="105"/>
      <c r="O102" s="235">
        <f t="shared" si="29"/>
        <v>0</v>
      </c>
      <c r="P102" s="236"/>
    </row>
    <row r="103" spans="1:16" ht="36" x14ac:dyDescent="0.25">
      <c r="A103" s="231">
        <v>2240</v>
      </c>
      <c r="B103" s="98" t="s">
        <v>124</v>
      </c>
      <c r="C103" s="99">
        <f t="shared" si="23"/>
        <v>4224</v>
      </c>
      <c r="D103" s="232">
        <f t="shared" ref="D103:O103" si="30">SUM(D104:D111)</f>
        <v>4224</v>
      </c>
      <c r="E103" s="459">
        <f t="shared" si="30"/>
        <v>0</v>
      </c>
      <c r="F103" s="509">
        <f t="shared" si="30"/>
        <v>4224</v>
      </c>
      <c r="G103" s="232">
        <f t="shared" si="30"/>
        <v>0</v>
      </c>
      <c r="H103" s="234">
        <f t="shared" si="30"/>
        <v>0</v>
      </c>
      <c r="I103" s="235">
        <f t="shared" si="30"/>
        <v>0</v>
      </c>
      <c r="J103" s="234">
        <f t="shared" si="30"/>
        <v>0</v>
      </c>
      <c r="K103" s="233">
        <f t="shared" si="30"/>
        <v>0</v>
      </c>
      <c r="L103" s="235">
        <f t="shared" si="30"/>
        <v>0</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s="252" customFormat="1" ht="24" x14ac:dyDescent="0.25">
      <c r="A106" s="56">
        <v>2243</v>
      </c>
      <c r="B106" s="223" t="s">
        <v>127</v>
      </c>
      <c r="C106" s="224">
        <f t="shared" si="23"/>
        <v>322</v>
      </c>
      <c r="D106" s="225">
        <v>322</v>
      </c>
      <c r="E106" s="460"/>
      <c r="F106" s="486">
        <f t="shared" si="31"/>
        <v>322</v>
      </c>
      <c r="G106" s="225"/>
      <c r="H106" s="227"/>
      <c r="I106" s="228">
        <f t="shared" si="32"/>
        <v>0</v>
      </c>
      <c r="J106" s="227"/>
      <c r="K106" s="226"/>
      <c r="L106" s="228">
        <f t="shared" si="33"/>
        <v>0</v>
      </c>
      <c r="M106" s="229"/>
      <c r="N106" s="226"/>
      <c r="O106" s="228">
        <f t="shared" si="34"/>
        <v>0</v>
      </c>
      <c r="P106" s="230"/>
    </row>
    <row r="107" spans="1:16" x14ac:dyDescent="0.25">
      <c r="A107" s="56">
        <v>2244</v>
      </c>
      <c r="B107" s="223" t="s">
        <v>128</v>
      </c>
      <c r="C107" s="224">
        <f t="shared" si="23"/>
        <v>3814</v>
      </c>
      <c r="D107" s="225">
        <v>3814</v>
      </c>
      <c r="E107" s="460"/>
      <c r="F107" s="486">
        <f t="shared" si="31"/>
        <v>3814</v>
      </c>
      <c r="G107" s="225"/>
      <c r="H107" s="227"/>
      <c r="I107" s="228">
        <f t="shared" si="32"/>
        <v>0</v>
      </c>
      <c r="J107" s="227"/>
      <c r="K107" s="226"/>
      <c r="L107" s="228">
        <f t="shared" si="33"/>
        <v>0</v>
      </c>
      <c r="M107" s="229"/>
      <c r="N107" s="226"/>
      <c r="O107" s="228">
        <f t="shared" si="34"/>
        <v>0</v>
      </c>
      <c r="P107" s="367"/>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x14ac:dyDescent="0.25">
      <c r="A111" s="119">
        <v>2249</v>
      </c>
      <c r="B111" s="98" t="s">
        <v>132</v>
      </c>
      <c r="C111" s="99">
        <f t="shared" si="23"/>
        <v>88</v>
      </c>
      <c r="D111" s="237">
        <v>88</v>
      </c>
      <c r="E111" s="458"/>
      <c r="F111" s="509">
        <f t="shared" si="31"/>
        <v>88</v>
      </c>
      <c r="G111" s="237"/>
      <c r="H111" s="104"/>
      <c r="I111" s="235">
        <f t="shared" si="32"/>
        <v>0</v>
      </c>
      <c r="J111" s="104"/>
      <c r="K111" s="105"/>
      <c r="L111" s="235">
        <f t="shared" si="33"/>
        <v>0</v>
      </c>
      <c r="M111" s="238"/>
      <c r="N111" s="105"/>
      <c r="O111" s="235">
        <f t="shared" si="34"/>
        <v>0</v>
      </c>
      <c r="P111" s="236"/>
    </row>
    <row r="112" spans="1:16" x14ac:dyDescent="0.25">
      <c r="A112" s="231">
        <v>2250</v>
      </c>
      <c r="B112" s="98" t="s">
        <v>133</v>
      </c>
      <c r="C112" s="99">
        <f t="shared" si="23"/>
        <v>166</v>
      </c>
      <c r="D112" s="232">
        <f t="shared" ref="D112:O112" si="35">SUM(D113:D115)</f>
        <v>166</v>
      </c>
      <c r="E112" s="459">
        <f t="shared" si="35"/>
        <v>0</v>
      </c>
      <c r="F112" s="509">
        <f t="shared" si="35"/>
        <v>166</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x14ac:dyDescent="0.25">
      <c r="A113" s="119">
        <v>2251</v>
      </c>
      <c r="B113" s="98" t="s">
        <v>134</v>
      </c>
      <c r="C113" s="99">
        <f t="shared" si="23"/>
        <v>166</v>
      </c>
      <c r="D113" s="237">
        <v>166</v>
      </c>
      <c r="E113" s="458"/>
      <c r="F113" s="509">
        <f>D113+E113</f>
        <v>166</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26</v>
      </c>
      <c r="D116" s="232">
        <f t="shared" ref="D116:O116" si="36">SUM(D117:D121)</f>
        <v>26</v>
      </c>
      <c r="E116" s="459">
        <f t="shared" si="36"/>
        <v>0</v>
      </c>
      <c r="F116" s="509">
        <f t="shared" si="36"/>
        <v>26</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x14ac:dyDescent="0.25">
      <c r="A121" s="119">
        <v>2269</v>
      </c>
      <c r="B121" s="98" t="s">
        <v>142</v>
      </c>
      <c r="C121" s="99">
        <f t="shared" si="23"/>
        <v>26</v>
      </c>
      <c r="D121" s="237">
        <v>26</v>
      </c>
      <c r="E121" s="458"/>
      <c r="F121" s="509">
        <f>D121+E121</f>
        <v>26</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100</v>
      </c>
      <c r="D122" s="232">
        <f t="shared" ref="D122:O122" si="37">SUM(D123:D127)</f>
        <v>100</v>
      </c>
      <c r="E122" s="459">
        <f t="shared" si="37"/>
        <v>0</v>
      </c>
      <c r="F122" s="509">
        <f t="shared" si="37"/>
        <v>100</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236"/>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56">
        <v>2279</v>
      </c>
      <c r="B127" s="223" t="s">
        <v>148</v>
      </c>
      <c r="C127" s="224">
        <f t="shared" si="23"/>
        <v>100</v>
      </c>
      <c r="D127" s="225">
        <v>100</v>
      </c>
      <c r="E127" s="460"/>
      <c r="F127" s="486">
        <f>D127+E127</f>
        <v>100</v>
      </c>
      <c r="G127" s="225"/>
      <c r="H127" s="227"/>
      <c r="I127" s="228">
        <f>G127+H127</f>
        <v>0</v>
      </c>
      <c r="J127" s="227"/>
      <c r="K127" s="226"/>
      <c r="L127" s="228">
        <f>J127+K127</f>
        <v>0</v>
      </c>
      <c r="M127" s="229"/>
      <c r="N127" s="226"/>
      <c r="O127" s="228">
        <f>M127+N127</f>
        <v>0</v>
      </c>
      <c r="P127" s="230"/>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23900</v>
      </c>
      <c r="D130" s="207">
        <f t="shared" ref="D130:O130" si="39">SUM(D131,D136,D140,D141,D144,D151,D159,D160,D163)</f>
        <v>22357</v>
      </c>
      <c r="E130" s="455">
        <f t="shared" si="39"/>
        <v>0</v>
      </c>
      <c r="F130" s="506">
        <f t="shared" si="39"/>
        <v>22357</v>
      </c>
      <c r="G130" s="207">
        <f t="shared" si="39"/>
        <v>553</v>
      </c>
      <c r="H130" s="84">
        <f t="shared" si="39"/>
        <v>0</v>
      </c>
      <c r="I130" s="208">
        <f t="shared" si="39"/>
        <v>553</v>
      </c>
      <c r="J130" s="84">
        <f t="shared" si="39"/>
        <v>990</v>
      </c>
      <c r="K130" s="85">
        <f t="shared" si="39"/>
        <v>0</v>
      </c>
      <c r="L130" s="208">
        <f t="shared" si="39"/>
        <v>990</v>
      </c>
      <c r="M130" s="76">
        <f t="shared" si="39"/>
        <v>0</v>
      </c>
      <c r="N130" s="85">
        <f t="shared" si="39"/>
        <v>0</v>
      </c>
      <c r="O130" s="208">
        <f t="shared" si="39"/>
        <v>0</v>
      </c>
      <c r="P130" s="243"/>
    </row>
    <row r="131" spans="1:16" ht="24" x14ac:dyDescent="0.25">
      <c r="A131" s="342">
        <v>2310</v>
      </c>
      <c r="B131" s="87" t="s">
        <v>152</v>
      </c>
      <c r="C131" s="88">
        <f t="shared" si="23"/>
        <v>1559</v>
      </c>
      <c r="D131" s="246">
        <f t="shared" ref="D131:O131" si="40">SUM(D132:D135)</f>
        <v>1559</v>
      </c>
      <c r="E131" s="463">
        <f t="shared" si="40"/>
        <v>0</v>
      </c>
      <c r="F131" s="508">
        <f t="shared" si="40"/>
        <v>1559</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x14ac:dyDescent="0.25">
      <c r="A132" s="119">
        <v>2311</v>
      </c>
      <c r="B132" s="98" t="s">
        <v>153</v>
      </c>
      <c r="C132" s="99">
        <f t="shared" si="23"/>
        <v>521</v>
      </c>
      <c r="D132" s="237">
        <v>521</v>
      </c>
      <c r="E132" s="458"/>
      <c r="F132" s="509">
        <f>D132+E132</f>
        <v>521</v>
      </c>
      <c r="G132" s="237"/>
      <c r="H132" s="104"/>
      <c r="I132" s="235">
        <f>G132+H132</f>
        <v>0</v>
      </c>
      <c r="J132" s="104"/>
      <c r="K132" s="105"/>
      <c r="L132" s="235">
        <f>J132+K132</f>
        <v>0</v>
      </c>
      <c r="M132" s="238"/>
      <c r="N132" s="105"/>
      <c r="O132" s="235">
        <f>M132+N132</f>
        <v>0</v>
      </c>
      <c r="P132" s="236"/>
    </row>
    <row r="133" spans="1:16" x14ac:dyDescent="0.25">
      <c r="A133" s="119">
        <v>2312</v>
      </c>
      <c r="B133" s="98" t="s">
        <v>154</v>
      </c>
      <c r="C133" s="99">
        <f t="shared" si="23"/>
        <v>738</v>
      </c>
      <c r="D133" s="237">
        <v>738</v>
      </c>
      <c r="E133" s="458"/>
      <c r="F133" s="509">
        <f>D133+E133</f>
        <v>738</v>
      </c>
      <c r="G133" s="237"/>
      <c r="H133" s="104"/>
      <c r="I133" s="235">
        <f>G133+H133</f>
        <v>0</v>
      </c>
      <c r="J133" s="104"/>
      <c r="K133" s="105"/>
      <c r="L133" s="235">
        <f>J133+K133</f>
        <v>0</v>
      </c>
      <c r="M133" s="238"/>
      <c r="N133" s="105"/>
      <c r="O133" s="235">
        <f>M133+N133</f>
        <v>0</v>
      </c>
      <c r="P133" s="236"/>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customHeight="1" x14ac:dyDescent="0.25">
      <c r="A135" s="119">
        <v>2314</v>
      </c>
      <c r="B135" s="98" t="s">
        <v>156</v>
      </c>
      <c r="C135" s="99">
        <f t="shared" si="23"/>
        <v>300</v>
      </c>
      <c r="D135" s="237">
        <v>300</v>
      </c>
      <c r="E135" s="458"/>
      <c r="F135" s="509">
        <f>D135+E135</f>
        <v>300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17009</v>
      </c>
      <c r="D136" s="232">
        <f t="shared" ref="D136:O136" si="41">SUM(D137:D139)</f>
        <v>16961</v>
      </c>
      <c r="E136" s="459">
        <f t="shared" si="41"/>
        <v>0</v>
      </c>
      <c r="F136" s="509">
        <f t="shared" si="41"/>
        <v>16961</v>
      </c>
      <c r="G136" s="232">
        <f t="shared" si="41"/>
        <v>0</v>
      </c>
      <c r="H136" s="234">
        <f t="shared" si="41"/>
        <v>0</v>
      </c>
      <c r="I136" s="235">
        <f t="shared" si="41"/>
        <v>0</v>
      </c>
      <c r="J136" s="234">
        <f t="shared" si="41"/>
        <v>48</v>
      </c>
      <c r="K136" s="233">
        <f t="shared" si="41"/>
        <v>0</v>
      </c>
      <c r="L136" s="235">
        <f t="shared" si="41"/>
        <v>48</v>
      </c>
      <c r="M136" s="99">
        <f t="shared" si="41"/>
        <v>0</v>
      </c>
      <c r="N136" s="233">
        <f t="shared" si="41"/>
        <v>0</v>
      </c>
      <c r="O136" s="235">
        <f t="shared" si="41"/>
        <v>0</v>
      </c>
      <c r="P136" s="236"/>
    </row>
    <row r="137" spans="1:16" x14ac:dyDescent="0.25">
      <c r="A137" s="56">
        <v>2321</v>
      </c>
      <c r="B137" s="223" t="s">
        <v>158</v>
      </c>
      <c r="C137" s="224">
        <f t="shared" si="23"/>
        <v>16894</v>
      </c>
      <c r="D137" s="225">
        <v>16894</v>
      </c>
      <c r="E137" s="460"/>
      <c r="F137" s="486">
        <f>D137+E137</f>
        <v>16894</v>
      </c>
      <c r="G137" s="225"/>
      <c r="H137" s="227"/>
      <c r="I137" s="228">
        <f>G137+H137</f>
        <v>0</v>
      </c>
      <c r="J137" s="227"/>
      <c r="K137" s="226"/>
      <c r="L137" s="228">
        <f>J137+K137</f>
        <v>0</v>
      </c>
      <c r="M137" s="229"/>
      <c r="N137" s="226"/>
      <c r="O137" s="228">
        <f>M137+N137</f>
        <v>0</v>
      </c>
      <c r="P137" s="230"/>
    </row>
    <row r="138" spans="1:16" x14ac:dyDescent="0.25">
      <c r="A138" s="56">
        <v>2322</v>
      </c>
      <c r="B138" s="223" t="s">
        <v>159</v>
      </c>
      <c r="C138" s="224">
        <f t="shared" si="23"/>
        <v>115</v>
      </c>
      <c r="D138" s="225">
        <v>67</v>
      </c>
      <c r="E138" s="460"/>
      <c r="F138" s="486">
        <f>D138+E138</f>
        <v>67</v>
      </c>
      <c r="G138" s="225"/>
      <c r="H138" s="227"/>
      <c r="I138" s="228">
        <f>G138+H138</f>
        <v>0</v>
      </c>
      <c r="J138" s="227">
        <v>48</v>
      </c>
      <c r="K138" s="226"/>
      <c r="L138" s="228">
        <f>J138+K138</f>
        <v>48</v>
      </c>
      <c r="M138" s="229"/>
      <c r="N138" s="226"/>
      <c r="O138" s="228">
        <f>M138+N138</f>
        <v>0</v>
      </c>
      <c r="P138" s="36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80</v>
      </c>
      <c r="D141" s="232">
        <f t="shared" ref="D141:O141" si="42">SUM(D142:D143)</f>
        <v>80</v>
      </c>
      <c r="E141" s="459">
        <f t="shared" si="42"/>
        <v>0</v>
      </c>
      <c r="F141" s="509">
        <f t="shared" si="42"/>
        <v>80</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80</v>
      </c>
      <c r="D142" s="237">
        <v>80</v>
      </c>
      <c r="E142" s="458"/>
      <c r="F142" s="509">
        <f>D142+E142</f>
        <v>80</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2177</v>
      </c>
      <c r="D144" s="214">
        <f t="shared" ref="D144:O144" si="43">SUM(D145:D150)</f>
        <v>2177</v>
      </c>
      <c r="E144" s="456">
        <f t="shared" si="43"/>
        <v>0</v>
      </c>
      <c r="F144" s="507">
        <f t="shared" si="43"/>
        <v>2177</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x14ac:dyDescent="0.25">
      <c r="A145" s="256">
        <v>2351</v>
      </c>
      <c r="B145" s="257" t="s">
        <v>166</v>
      </c>
      <c r="C145" s="258">
        <f t="shared" si="23"/>
        <v>70</v>
      </c>
      <c r="D145" s="259">
        <v>70</v>
      </c>
      <c r="E145" s="462"/>
      <c r="F145" s="511">
        <f t="shared" ref="F145:F150" si="44">D145+E145</f>
        <v>70</v>
      </c>
      <c r="G145" s="259"/>
      <c r="H145" s="261"/>
      <c r="I145" s="262">
        <f t="shared" ref="I145:I150" si="45">G145+H145</f>
        <v>0</v>
      </c>
      <c r="J145" s="261"/>
      <c r="K145" s="260"/>
      <c r="L145" s="262">
        <f t="shared" ref="L145:L150" si="46">J145+K145</f>
        <v>0</v>
      </c>
      <c r="M145" s="263"/>
      <c r="N145" s="260"/>
      <c r="O145" s="262">
        <f t="shared" ref="O145:O150" si="47">M145+N145</f>
        <v>0</v>
      </c>
      <c r="P145" s="264"/>
    </row>
    <row r="146" spans="1:16" x14ac:dyDescent="0.25">
      <c r="A146" s="119">
        <v>2352</v>
      </c>
      <c r="B146" s="98" t="s">
        <v>167</v>
      </c>
      <c r="C146" s="99">
        <f t="shared" si="23"/>
        <v>2022</v>
      </c>
      <c r="D146" s="237">
        <v>2022</v>
      </c>
      <c r="E146" s="458"/>
      <c r="F146" s="509">
        <f t="shared" si="44"/>
        <v>2022</v>
      </c>
      <c r="G146" s="237"/>
      <c r="H146" s="104"/>
      <c r="I146" s="235">
        <f t="shared" si="45"/>
        <v>0</v>
      </c>
      <c r="J146" s="104"/>
      <c r="K146" s="105"/>
      <c r="L146" s="235">
        <f t="shared" si="46"/>
        <v>0</v>
      </c>
      <c r="M146" s="238"/>
      <c r="N146" s="105"/>
      <c r="O146" s="235">
        <f t="shared" si="47"/>
        <v>0</v>
      </c>
      <c r="P146" s="236"/>
    </row>
    <row r="147" spans="1:16" ht="24" x14ac:dyDescent="0.25">
      <c r="A147" s="119">
        <v>2353</v>
      </c>
      <c r="B147" s="98" t="s">
        <v>168</v>
      </c>
      <c r="C147" s="99">
        <f t="shared" si="23"/>
        <v>85</v>
      </c>
      <c r="D147" s="237">
        <v>85</v>
      </c>
      <c r="E147" s="458"/>
      <c r="F147" s="509">
        <f t="shared" si="44"/>
        <v>85</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 x14ac:dyDescent="0.25">
      <c r="A151" s="231">
        <v>2360</v>
      </c>
      <c r="B151" s="98" t="s">
        <v>172</v>
      </c>
      <c r="C151" s="99">
        <f t="shared" si="48"/>
        <v>1139</v>
      </c>
      <c r="D151" s="232">
        <f t="shared" ref="D151:O151" si="49">SUM(D152:D158)</f>
        <v>197</v>
      </c>
      <c r="E151" s="459">
        <f t="shared" si="49"/>
        <v>0</v>
      </c>
      <c r="F151" s="509">
        <f t="shared" si="49"/>
        <v>197</v>
      </c>
      <c r="G151" s="232">
        <f t="shared" si="49"/>
        <v>0</v>
      </c>
      <c r="H151" s="234">
        <f t="shared" si="49"/>
        <v>0</v>
      </c>
      <c r="I151" s="235">
        <f t="shared" si="49"/>
        <v>0</v>
      </c>
      <c r="J151" s="234">
        <f t="shared" si="49"/>
        <v>942</v>
      </c>
      <c r="K151" s="233">
        <f t="shared" si="49"/>
        <v>0</v>
      </c>
      <c r="L151" s="235">
        <f t="shared" si="49"/>
        <v>942</v>
      </c>
      <c r="M151" s="99">
        <f t="shared" si="49"/>
        <v>0</v>
      </c>
      <c r="N151" s="233">
        <f t="shared" si="49"/>
        <v>0</v>
      </c>
      <c r="O151" s="235">
        <f t="shared" si="49"/>
        <v>0</v>
      </c>
      <c r="P151" s="236"/>
    </row>
    <row r="152" spans="1:16" x14ac:dyDescent="0.25">
      <c r="A152" s="97">
        <v>2361</v>
      </c>
      <c r="B152" s="98" t="s">
        <v>173</v>
      </c>
      <c r="C152" s="99">
        <f t="shared" si="48"/>
        <v>122</v>
      </c>
      <c r="D152" s="237">
        <v>122</v>
      </c>
      <c r="E152" s="458"/>
      <c r="F152" s="509">
        <f t="shared" ref="F152:F159" si="50">D152+E152</f>
        <v>122</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x14ac:dyDescent="0.25">
      <c r="A153" s="55">
        <v>2362</v>
      </c>
      <c r="B153" s="223" t="s">
        <v>174</v>
      </c>
      <c r="C153" s="224">
        <f t="shared" si="48"/>
        <v>75</v>
      </c>
      <c r="D153" s="225">
        <v>75</v>
      </c>
      <c r="E153" s="460"/>
      <c r="F153" s="486">
        <f t="shared" si="50"/>
        <v>75</v>
      </c>
      <c r="G153" s="225"/>
      <c r="H153" s="227"/>
      <c r="I153" s="228">
        <f t="shared" si="51"/>
        <v>0</v>
      </c>
      <c r="J153" s="227"/>
      <c r="K153" s="226"/>
      <c r="L153" s="228">
        <f t="shared" si="52"/>
        <v>0</v>
      </c>
      <c r="M153" s="229"/>
      <c r="N153" s="226"/>
      <c r="O153" s="228">
        <f t="shared" si="53"/>
        <v>0</v>
      </c>
      <c r="P153" s="230"/>
    </row>
    <row r="154" spans="1:16" x14ac:dyDescent="0.25">
      <c r="A154" s="55">
        <v>2363</v>
      </c>
      <c r="B154" s="223" t="s">
        <v>175</v>
      </c>
      <c r="C154" s="224">
        <f t="shared" si="48"/>
        <v>942</v>
      </c>
      <c r="D154" s="225"/>
      <c r="E154" s="460"/>
      <c r="F154" s="486">
        <f t="shared" si="50"/>
        <v>0</v>
      </c>
      <c r="G154" s="225"/>
      <c r="H154" s="227"/>
      <c r="I154" s="228">
        <f t="shared" si="51"/>
        <v>0</v>
      </c>
      <c r="J154" s="227">
        <v>942</v>
      </c>
      <c r="K154" s="226"/>
      <c r="L154" s="228">
        <f t="shared" si="52"/>
        <v>942</v>
      </c>
      <c r="M154" s="229"/>
      <c r="N154" s="226"/>
      <c r="O154" s="228">
        <f t="shared" si="53"/>
        <v>0</v>
      </c>
      <c r="P154" s="366"/>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x14ac:dyDescent="0.25">
      <c r="A159" s="213">
        <v>2370</v>
      </c>
      <c r="B159" s="157" t="s">
        <v>180</v>
      </c>
      <c r="C159" s="163">
        <f t="shared" si="48"/>
        <v>1936</v>
      </c>
      <c r="D159" s="239">
        <v>1383</v>
      </c>
      <c r="E159" s="464"/>
      <c r="F159" s="507">
        <f t="shared" si="50"/>
        <v>1383</v>
      </c>
      <c r="G159" s="239">
        <v>553</v>
      </c>
      <c r="H159" s="241"/>
      <c r="I159" s="217">
        <f t="shared" si="51"/>
        <v>553</v>
      </c>
      <c r="J159" s="241"/>
      <c r="K159" s="240"/>
      <c r="L159" s="217">
        <f t="shared" si="52"/>
        <v>0</v>
      </c>
      <c r="M159" s="242"/>
      <c r="N159" s="240"/>
      <c r="O159" s="217">
        <f t="shared" si="53"/>
        <v>0</v>
      </c>
      <c r="P159" s="218"/>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20">
        <f>M164+N164</f>
        <v>0</v>
      </c>
      <c r="P164" s="243"/>
    </row>
    <row r="165" spans="1:16" ht="24" x14ac:dyDescent="0.25">
      <c r="A165" s="75">
        <v>2500</v>
      </c>
      <c r="B165" s="206" t="s">
        <v>186</v>
      </c>
      <c r="C165" s="76">
        <f t="shared" si="48"/>
        <v>338</v>
      </c>
      <c r="D165" s="207">
        <f>SUM(D166,D171)</f>
        <v>338</v>
      </c>
      <c r="E165" s="455">
        <f t="shared" ref="E165:O165" si="55">SUM(E166,E171)</f>
        <v>0</v>
      </c>
      <c r="F165" s="506">
        <f t="shared" si="55"/>
        <v>338</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142">
        <f t="shared" si="55"/>
        <v>0</v>
      </c>
      <c r="P165" s="212"/>
    </row>
    <row r="166" spans="1:16" ht="16.5" customHeight="1" x14ac:dyDescent="0.25">
      <c r="A166" s="342">
        <v>2510</v>
      </c>
      <c r="B166" s="87" t="s">
        <v>187</v>
      </c>
      <c r="C166" s="88">
        <f t="shared" si="48"/>
        <v>338</v>
      </c>
      <c r="D166" s="246">
        <f>SUM(D167:D170)</f>
        <v>338</v>
      </c>
      <c r="E166" s="463">
        <f t="shared" ref="E166:O166" si="56">SUM(E167:E170)</f>
        <v>0</v>
      </c>
      <c r="F166" s="508">
        <f t="shared" si="56"/>
        <v>338</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x14ac:dyDescent="0.25">
      <c r="A169" s="56">
        <v>2515</v>
      </c>
      <c r="B169" s="223" t="s">
        <v>190</v>
      </c>
      <c r="C169" s="224">
        <f t="shared" si="48"/>
        <v>338</v>
      </c>
      <c r="D169" s="225">
        <v>338</v>
      </c>
      <c r="E169" s="460"/>
      <c r="F169" s="486">
        <f t="shared" si="57"/>
        <v>338</v>
      </c>
      <c r="G169" s="225"/>
      <c r="H169" s="227"/>
      <c r="I169" s="228">
        <f t="shared" si="58"/>
        <v>0</v>
      </c>
      <c r="J169" s="227"/>
      <c r="K169" s="226"/>
      <c r="L169" s="228">
        <f t="shared" si="59"/>
        <v>0</v>
      </c>
      <c r="M169" s="229"/>
      <c r="N169" s="226"/>
      <c r="O169" s="228">
        <f t="shared" si="60"/>
        <v>0</v>
      </c>
      <c r="P169" s="230"/>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1052</v>
      </c>
      <c r="D194" s="194">
        <f t="shared" ref="D194:O194" si="70">SUM(D195,D230,D269)</f>
        <v>952</v>
      </c>
      <c r="E194" s="453">
        <f t="shared" si="70"/>
        <v>0</v>
      </c>
      <c r="F194" s="504">
        <f t="shared" si="70"/>
        <v>952</v>
      </c>
      <c r="G194" s="194">
        <f t="shared" si="70"/>
        <v>100</v>
      </c>
      <c r="H194" s="196">
        <f t="shared" si="70"/>
        <v>0</v>
      </c>
      <c r="I194" s="197">
        <f t="shared" si="70"/>
        <v>100</v>
      </c>
      <c r="J194" s="196">
        <f t="shared" si="70"/>
        <v>0</v>
      </c>
      <c r="K194" s="195">
        <f t="shared" si="70"/>
        <v>0</v>
      </c>
      <c r="L194" s="197">
        <f t="shared" si="70"/>
        <v>0</v>
      </c>
      <c r="M194" s="289">
        <f t="shared" si="70"/>
        <v>0</v>
      </c>
      <c r="N194" s="290">
        <f t="shared" si="70"/>
        <v>0</v>
      </c>
      <c r="O194" s="291">
        <f t="shared" si="70"/>
        <v>0</v>
      </c>
      <c r="P194" s="292"/>
    </row>
    <row r="195" spans="1:16" x14ac:dyDescent="0.25">
      <c r="A195" s="199">
        <v>5000</v>
      </c>
      <c r="B195" s="199" t="s">
        <v>216</v>
      </c>
      <c r="C195" s="200">
        <f t="shared" si="48"/>
        <v>1052</v>
      </c>
      <c r="D195" s="201">
        <f t="shared" ref="D195:O195" si="71">D196+D204</f>
        <v>952</v>
      </c>
      <c r="E195" s="454">
        <f t="shared" si="71"/>
        <v>0</v>
      </c>
      <c r="F195" s="505">
        <f t="shared" si="71"/>
        <v>952</v>
      </c>
      <c r="G195" s="201">
        <f t="shared" si="71"/>
        <v>100</v>
      </c>
      <c r="H195" s="203">
        <f t="shared" si="71"/>
        <v>0</v>
      </c>
      <c r="I195" s="204">
        <f t="shared" si="71"/>
        <v>100</v>
      </c>
      <c r="J195" s="203">
        <f t="shared" si="71"/>
        <v>0</v>
      </c>
      <c r="K195" s="202">
        <f t="shared" si="71"/>
        <v>0</v>
      </c>
      <c r="L195" s="204">
        <f t="shared" si="71"/>
        <v>0</v>
      </c>
      <c r="M195" s="200">
        <f t="shared" si="71"/>
        <v>0</v>
      </c>
      <c r="N195" s="202">
        <f t="shared" si="71"/>
        <v>0</v>
      </c>
      <c r="O195" s="204">
        <f t="shared" si="71"/>
        <v>0</v>
      </c>
      <c r="P195" s="205"/>
    </row>
    <row r="196" spans="1:16" hidden="1" x14ac:dyDescent="0.25">
      <c r="A196" s="75">
        <v>5100</v>
      </c>
      <c r="B196" s="206" t="s">
        <v>217</v>
      </c>
      <c r="C196" s="76">
        <f t="shared" si="48"/>
        <v>0</v>
      </c>
      <c r="D196" s="207">
        <f t="shared" ref="D196:O196" si="72">D197+D198+D201+D202+D203</f>
        <v>0</v>
      </c>
      <c r="E196" s="455">
        <f t="shared" si="72"/>
        <v>0</v>
      </c>
      <c r="F196" s="506">
        <f t="shared" si="72"/>
        <v>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48"/>
        <v>0</v>
      </c>
      <c r="D198" s="232">
        <f t="shared" ref="D198:O198" si="73">D199+D200</f>
        <v>0</v>
      </c>
      <c r="E198" s="459">
        <f t="shared" si="73"/>
        <v>0</v>
      </c>
      <c r="F198" s="509">
        <f t="shared" si="73"/>
        <v>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hidden="1" x14ac:dyDescent="0.25">
      <c r="A199" s="119">
        <v>5121</v>
      </c>
      <c r="B199" s="98" t="s">
        <v>220</v>
      </c>
      <c r="C199" s="99">
        <f t="shared" si="48"/>
        <v>0</v>
      </c>
      <c r="D199" s="237"/>
      <c r="E199" s="458"/>
      <c r="F199" s="509">
        <f>D199+E199</f>
        <v>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1052</v>
      </c>
      <c r="D204" s="207">
        <f t="shared" ref="D204:O204" si="74">D205+D215+D216+D225+D226+D227+D229</f>
        <v>952</v>
      </c>
      <c r="E204" s="455">
        <f t="shared" si="74"/>
        <v>0</v>
      </c>
      <c r="F204" s="506">
        <f t="shared" si="74"/>
        <v>952</v>
      </c>
      <c r="G204" s="207">
        <f t="shared" si="74"/>
        <v>100</v>
      </c>
      <c r="H204" s="84">
        <f t="shared" si="74"/>
        <v>0</v>
      </c>
      <c r="I204" s="208">
        <f t="shared" si="74"/>
        <v>100</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270</v>
      </c>
      <c r="D216" s="232">
        <f t="shared" ref="D216:O216" si="81">SUM(D217:D224)</f>
        <v>170</v>
      </c>
      <c r="E216" s="459">
        <f t="shared" si="81"/>
        <v>0</v>
      </c>
      <c r="F216" s="509">
        <f t="shared" si="81"/>
        <v>170</v>
      </c>
      <c r="G216" s="232">
        <f t="shared" si="81"/>
        <v>100</v>
      </c>
      <c r="H216" s="234">
        <f t="shared" si="81"/>
        <v>0</v>
      </c>
      <c r="I216" s="235">
        <f t="shared" si="81"/>
        <v>100</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hidden="1" x14ac:dyDescent="0.25">
      <c r="A218" s="119">
        <v>5232</v>
      </c>
      <c r="B218" s="98" t="s">
        <v>239</v>
      </c>
      <c r="C218" s="99">
        <f t="shared" si="80"/>
        <v>0</v>
      </c>
      <c r="D218" s="237"/>
      <c r="E218" s="458"/>
      <c r="F218" s="509">
        <f t="shared" si="82"/>
        <v>0</v>
      </c>
      <c r="G218" s="237"/>
      <c r="H218" s="104"/>
      <c r="I218" s="235">
        <f t="shared" si="83"/>
        <v>0</v>
      </c>
      <c r="J218" s="104"/>
      <c r="K218" s="105"/>
      <c r="L218" s="235">
        <f t="shared" si="84"/>
        <v>0</v>
      </c>
      <c r="M218" s="238"/>
      <c r="N218" s="105"/>
      <c r="O218" s="235">
        <f t="shared" si="85"/>
        <v>0</v>
      </c>
      <c r="P218" s="236"/>
    </row>
    <row r="219" spans="1:16" x14ac:dyDescent="0.25">
      <c r="A219" s="119">
        <v>5233</v>
      </c>
      <c r="B219" s="98" t="s">
        <v>240</v>
      </c>
      <c r="C219" s="99">
        <f t="shared" si="80"/>
        <v>270</v>
      </c>
      <c r="D219" s="237">
        <v>170</v>
      </c>
      <c r="E219" s="458"/>
      <c r="F219" s="509">
        <f t="shared" si="82"/>
        <v>170</v>
      </c>
      <c r="G219" s="237">
        <v>100</v>
      </c>
      <c r="H219" s="104"/>
      <c r="I219" s="235">
        <f t="shared" si="83"/>
        <v>100</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hidden="1" x14ac:dyDescent="0.25">
      <c r="A223" s="119">
        <v>5238</v>
      </c>
      <c r="B223" s="98" t="s">
        <v>244</v>
      </c>
      <c r="C223" s="99">
        <f t="shared" si="80"/>
        <v>0</v>
      </c>
      <c r="D223" s="237"/>
      <c r="E223" s="458"/>
      <c r="F223" s="509">
        <f t="shared" si="82"/>
        <v>0</v>
      </c>
      <c r="G223" s="237"/>
      <c r="H223" s="104"/>
      <c r="I223" s="235">
        <f t="shared" si="83"/>
        <v>0</v>
      </c>
      <c r="J223" s="104"/>
      <c r="K223" s="105"/>
      <c r="L223" s="235">
        <f t="shared" si="84"/>
        <v>0</v>
      </c>
      <c r="M223" s="238"/>
      <c r="N223" s="105"/>
      <c r="O223" s="235">
        <f t="shared" si="85"/>
        <v>0</v>
      </c>
      <c r="P223" s="236"/>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x14ac:dyDescent="0.25">
      <c r="A226" s="368">
        <v>5250</v>
      </c>
      <c r="B226" s="223" t="s">
        <v>247</v>
      </c>
      <c r="C226" s="224">
        <f t="shared" si="80"/>
        <v>782</v>
      </c>
      <c r="D226" s="225">
        <v>782</v>
      </c>
      <c r="E226" s="460"/>
      <c r="F226" s="486">
        <f t="shared" si="82"/>
        <v>782</v>
      </c>
      <c r="G226" s="225"/>
      <c r="H226" s="227"/>
      <c r="I226" s="228">
        <f t="shared" si="83"/>
        <v>0</v>
      </c>
      <c r="J226" s="227"/>
      <c r="K226" s="226"/>
      <c r="L226" s="228">
        <f t="shared" si="84"/>
        <v>0</v>
      </c>
      <c r="M226" s="229"/>
      <c r="N226" s="226"/>
      <c r="O226" s="228">
        <f t="shared" si="85"/>
        <v>0</v>
      </c>
      <c r="P226" s="230"/>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342479</v>
      </c>
      <c r="D286" s="313">
        <f t="shared" ref="D286:O286" si="113">SUM(D283,D269,D230,D195,D187,D173,D75,D53)</f>
        <v>315476</v>
      </c>
      <c r="E286" s="471">
        <f t="shared" si="113"/>
        <v>0</v>
      </c>
      <c r="F286" s="517">
        <f t="shared" si="113"/>
        <v>315476</v>
      </c>
      <c r="G286" s="313">
        <f t="shared" si="113"/>
        <v>26013</v>
      </c>
      <c r="H286" s="315">
        <f t="shared" si="113"/>
        <v>0</v>
      </c>
      <c r="I286" s="316">
        <f t="shared" si="113"/>
        <v>26013</v>
      </c>
      <c r="J286" s="315">
        <f t="shared" si="113"/>
        <v>990</v>
      </c>
      <c r="K286" s="314">
        <f t="shared" si="113"/>
        <v>0</v>
      </c>
      <c r="L286" s="316">
        <f t="shared" si="113"/>
        <v>990</v>
      </c>
      <c r="M286" s="312">
        <f t="shared" si="113"/>
        <v>0</v>
      </c>
      <c r="N286" s="314">
        <f t="shared" si="113"/>
        <v>0</v>
      </c>
      <c r="O286" s="316">
        <f t="shared" si="113"/>
        <v>0</v>
      </c>
      <c r="P286" s="317"/>
    </row>
    <row r="287" spans="1:16" s="27" customFormat="1" ht="13.5" thickTop="1" thickBot="1" x14ac:dyDescent="0.3">
      <c r="A287" s="1253" t="s">
        <v>310</v>
      </c>
      <c r="B287" s="1254"/>
      <c r="C287" s="318">
        <f t="shared" si="110"/>
        <v>-5</v>
      </c>
      <c r="D287" s="319">
        <f t="shared" ref="D287:I287" si="114">SUM(D24,D25,D41)-D51</f>
        <v>0</v>
      </c>
      <c r="E287" s="472">
        <f t="shared" si="114"/>
        <v>0</v>
      </c>
      <c r="F287" s="518">
        <f t="shared" si="114"/>
        <v>0</v>
      </c>
      <c r="G287" s="319">
        <f t="shared" si="114"/>
        <v>0</v>
      </c>
      <c r="H287" s="321">
        <f t="shared" si="114"/>
        <v>0</v>
      </c>
      <c r="I287" s="322">
        <f t="shared" si="114"/>
        <v>0</v>
      </c>
      <c r="J287" s="321">
        <f>(J26+J43)-J51</f>
        <v>-5</v>
      </c>
      <c r="K287" s="320">
        <f>(K26+K43)-K51</f>
        <v>0</v>
      </c>
      <c r="L287" s="322">
        <f>(L26+L43)-L51</f>
        <v>-5</v>
      </c>
      <c r="M287" s="318">
        <f>M45-M51</f>
        <v>0</v>
      </c>
      <c r="N287" s="320">
        <f>N45-N51</f>
        <v>0</v>
      </c>
      <c r="O287" s="322">
        <f>O45-O51</f>
        <v>0</v>
      </c>
      <c r="P287" s="323"/>
    </row>
    <row r="288" spans="1:16" s="27" customFormat="1" ht="12.75" thickTop="1" x14ac:dyDescent="0.25">
      <c r="A288" s="1255" t="s">
        <v>311</v>
      </c>
      <c r="B288" s="1256"/>
      <c r="C288" s="324">
        <f t="shared" si="110"/>
        <v>5</v>
      </c>
      <c r="D288" s="325">
        <f t="shared" ref="D288:O288" si="115">SUM(D289,D290)-D297+D298</f>
        <v>0</v>
      </c>
      <c r="E288" s="473">
        <f t="shared" si="115"/>
        <v>0</v>
      </c>
      <c r="F288" s="519">
        <f t="shared" si="115"/>
        <v>0</v>
      </c>
      <c r="G288" s="325">
        <f t="shared" si="115"/>
        <v>0</v>
      </c>
      <c r="H288" s="327">
        <f t="shared" si="115"/>
        <v>0</v>
      </c>
      <c r="I288" s="328">
        <f t="shared" si="115"/>
        <v>0</v>
      </c>
      <c r="J288" s="327">
        <f t="shared" si="115"/>
        <v>5</v>
      </c>
      <c r="K288" s="326">
        <f t="shared" si="115"/>
        <v>0</v>
      </c>
      <c r="L288" s="328">
        <f t="shared" si="115"/>
        <v>5</v>
      </c>
      <c r="M288" s="324">
        <f t="shared" si="115"/>
        <v>0</v>
      </c>
      <c r="N288" s="326">
        <f t="shared" si="115"/>
        <v>0</v>
      </c>
      <c r="O288" s="328">
        <f t="shared" si="115"/>
        <v>0</v>
      </c>
      <c r="P288" s="329"/>
    </row>
    <row r="289" spans="1:16" s="27" customFormat="1" ht="12.75" thickBot="1" x14ac:dyDescent="0.3">
      <c r="A289" s="177" t="s">
        <v>312</v>
      </c>
      <c r="B289" s="177" t="s">
        <v>313</v>
      </c>
      <c r="C289" s="178">
        <f t="shared" si="110"/>
        <v>5</v>
      </c>
      <c r="D289" s="179">
        <f t="shared" ref="D289:O289" si="116">D21-D283</f>
        <v>0</v>
      </c>
      <c r="E289" s="451">
        <f t="shared" si="116"/>
        <v>0</v>
      </c>
      <c r="F289" s="502">
        <f t="shared" si="116"/>
        <v>0</v>
      </c>
      <c r="G289" s="179">
        <f t="shared" si="116"/>
        <v>0</v>
      </c>
      <c r="H289" s="181">
        <f t="shared" si="116"/>
        <v>0</v>
      </c>
      <c r="I289" s="182">
        <f t="shared" si="116"/>
        <v>0</v>
      </c>
      <c r="J289" s="181">
        <f t="shared" si="116"/>
        <v>5</v>
      </c>
      <c r="K289" s="180">
        <f t="shared" si="116"/>
        <v>0</v>
      </c>
      <c r="L289" s="182">
        <f t="shared" si="116"/>
        <v>5</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kPZat1sLAd6ubnHuL4viTpLlknCl2CaIfqb2fptBeqVgNO1Pmm+ePieKgY0Axzz3dsLXKlGSwSQK9Z6v1u9p4Q==" saltValue="s9OZ1amKzc6x3hgsmXD8gA==" spinCount="100000" sheet="1" objects="1" scenarios="1" formatCells="0" formatColumns="0" formatRows="0"/>
  <autoFilter ref="A18:P298">
    <filterColumn colId="2">
      <filters blank="1">
        <filter val="1 052"/>
        <filter val="1 139"/>
        <filter val="1 166"/>
        <filter val="1 425"/>
        <filter val="1 559"/>
        <filter val="1 936"/>
        <filter val="100"/>
        <filter val="11 353"/>
        <filter val="115"/>
        <filter val="12 422"/>
        <filter val="122"/>
        <filter val="14 711"/>
        <filter val="16 894"/>
        <filter val="166"/>
        <filter val="17 009"/>
        <filter val="17 826"/>
        <filter val="18 184"/>
        <filter val="180"/>
        <filter val="197 219"/>
        <filter val="2 022"/>
        <filter val="2 177"/>
        <filter val="2 619"/>
        <filter val="2 648"/>
        <filter val="20 750"/>
        <filter val="219 394"/>
        <filter val="23 789"/>
        <filter val="23 900"/>
        <filter val="26"/>
        <filter val="270"/>
        <filter val="29"/>
        <filter val="293 220"/>
        <filter val="3 814"/>
        <filter val="300"/>
        <filter val="322"/>
        <filter val="338"/>
        <filter val="341 427"/>
        <filter val="341 489"/>
        <filter val="342 479"/>
        <filter val="361"/>
        <filter val="4 153"/>
        <filter val="4 224"/>
        <filter val="48 207"/>
        <filter val="496"/>
        <filter val="5"/>
        <filter val="-5"/>
        <filter val="521"/>
        <filter val="55 642"/>
        <filter val="555"/>
        <filter val="584"/>
        <filter val="6 081"/>
        <filter val="70"/>
        <filter val="73 826"/>
        <filter val="738"/>
        <filter val="75"/>
        <filter val="750"/>
        <filter val="782"/>
        <filter val="80"/>
        <filter val="85"/>
        <filter val="863"/>
        <filter val="88"/>
        <filter val="942"/>
        <filter val="98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Roman,Regular"&amp;9 145.pielikums Jūrmalas pilsētas domes
2019.gada 21.februāra saistošajiem noteikumiem Nr.8
(protokols Nr.2, 34.punkts)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7" sqref="S7"/>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829</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830</v>
      </c>
      <c r="D3" s="1296"/>
      <c r="E3" s="1296"/>
      <c r="F3" s="1296"/>
      <c r="G3" s="1296"/>
      <c r="H3" s="1296"/>
      <c r="I3" s="1296"/>
      <c r="J3" s="1296"/>
      <c r="K3" s="1296"/>
      <c r="L3" s="1296"/>
      <c r="M3" s="1296"/>
      <c r="N3" s="1296"/>
      <c r="O3" s="1296"/>
      <c r="P3" s="1297"/>
      <c r="Q3" s="525"/>
    </row>
    <row r="4" spans="1:17" ht="12.75" customHeight="1" x14ac:dyDescent="0.25">
      <c r="A4" s="5" t="s">
        <v>4</v>
      </c>
      <c r="B4" s="6"/>
      <c r="C4" s="1296" t="s">
        <v>831</v>
      </c>
      <c r="D4" s="1296"/>
      <c r="E4" s="1296"/>
      <c r="F4" s="1296"/>
      <c r="G4" s="1296"/>
      <c r="H4" s="1296"/>
      <c r="I4" s="1296"/>
      <c r="J4" s="1296"/>
      <c r="K4" s="1296"/>
      <c r="L4" s="1296"/>
      <c r="M4" s="1296"/>
      <c r="N4" s="1296"/>
      <c r="O4" s="1296"/>
      <c r="P4" s="1297"/>
      <c r="Q4" s="525"/>
    </row>
    <row r="5" spans="1:17" ht="12.75" customHeight="1" x14ac:dyDescent="0.25">
      <c r="A5" s="7" t="s">
        <v>6</v>
      </c>
      <c r="B5" s="8"/>
      <c r="C5" s="1291" t="s">
        <v>832</v>
      </c>
      <c r="D5" s="1291"/>
      <c r="E5" s="1291"/>
      <c r="F5" s="1291"/>
      <c r="G5" s="1291"/>
      <c r="H5" s="1291"/>
      <c r="I5" s="1291"/>
      <c r="J5" s="1291"/>
      <c r="K5" s="1291"/>
      <c r="L5" s="1291"/>
      <c r="M5" s="1291"/>
      <c r="N5" s="1291"/>
      <c r="O5" s="1291"/>
      <c r="P5" s="1292"/>
      <c r="Q5" s="525"/>
    </row>
    <row r="6" spans="1:17" ht="12.75" customHeight="1" x14ac:dyDescent="0.25">
      <c r="A6" s="7" t="s">
        <v>8</v>
      </c>
      <c r="B6" s="8"/>
      <c r="C6" s="1357" t="s">
        <v>9</v>
      </c>
      <c r="D6" s="1291"/>
      <c r="E6" s="1291"/>
      <c r="F6" s="1291"/>
      <c r="G6" s="1291"/>
      <c r="H6" s="1291"/>
      <c r="I6" s="1291"/>
      <c r="J6" s="1291"/>
      <c r="K6" s="1291"/>
      <c r="L6" s="1291"/>
      <c r="M6" s="1291"/>
      <c r="N6" s="1291"/>
      <c r="O6" s="1291"/>
      <c r="P6" s="1292"/>
      <c r="Q6" s="525"/>
    </row>
    <row r="7" spans="1:17" ht="25.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833</v>
      </c>
      <c r="D9" s="1291"/>
      <c r="E9" s="1291"/>
      <c r="F9" s="1291"/>
      <c r="G9" s="1291"/>
      <c r="H9" s="1291"/>
      <c r="I9" s="1291"/>
      <c r="J9" s="1291"/>
      <c r="K9" s="1291"/>
      <c r="L9" s="1291"/>
      <c r="M9" s="1291"/>
      <c r="N9" s="1291"/>
      <c r="O9" s="1291"/>
      <c r="P9" s="1292"/>
      <c r="Q9" s="525"/>
    </row>
    <row r="10" spans="1:17" ht="12.75" customHeight="1" x14ac:dyDescent="0.25">
      <c r="A10" s="7"/>
      <c r="B10" s="8" t="s">
        <v>15</v>
      </c>
      <c r="C10" s="1298" t="s">
        <v>834</v>
      </c>
      <c r="D10" s="1298"/>
      <c r="E10" s="1298"/>
      <c r="F10" s="1298"/>
      <c r="G10" s="1298"/>
      <c r="H10" s="1298"/>
      <c r="I10" s="1298"/>
      <c r="J10" s="1298"/>
      <c r="K10" s="1298"/>
      <c r="L10" s="1298"/>
      <c r="M10" s="1298"/>
      <c r="N10" s="1298"/>
      <c r="O10" s="1298"/>
      <c r="P10" s="1299"/>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835</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416504</v>
      </c>
      <c r="D20" s="33">
        <f>SUM(D21,D24,D25,D41,D43)</f>
        <v>393611</v>
      </c>
      <c r="E20" s="432">
        <f>SUM(E21,E24,E25,E41,E43)</f>
        <v>0</v>
      </c>
      <c r="F20" s="483">
        <f>SUM(F21,F24,F25,F41,F43)</f>
        <v>393611</v>
      </c>
      <c r="G20" s="33">
        <f>SUM(G21,G24,G43)</f>
        <v>22707</v>
      </c>
      <c r="H20" s="35">
        <f>SUM(H21,H24,H43)</f>
        <v>0</v>
      </c>
      <c r="I20" s="36">
        <f>SUM(I21,I24,I43)</f>
        <v>22707</v>
      </c>
      <c r="J20" s="35">
        <f>SUM(J21,J26,J43)</f>
        <v>186</v>
      </c>
      <c r="K20" s="34">
        <f>SUM(K21,K26,K43)</f>
        <v>0</v>
      </c>
      <c r="L20" s="36">
        <f>SUM(L21,L26,L43)</f>
        <v>186</v>
      </c>
      <c r="M20" s="32">
        <f>SUM(M21,M45)</f>
        <v>0</v>
      </c>
      <c r="N20" s="34">
        <f>SUM(N21,N45)</f>
        <v>0</v>
      </c>
      <c r="O20" s="36">
        <f>SUM(O21,O45)</f>
        <v>0</v>
      </c>
      <c r="P20" s="37"/>
    </row>
    <row r="21" spans="1:16" ht="12.75" thickTop="1" x14ac:dyDescent="0.25">
      <c r="A21" s="38"/>
      <c r="B21" s="39" t="s">
        <v>41</v>
      </c>
      <c r="C21" s="40">
        <f t="shared" ref="C21:C84" si="0">F21+I21+L21+O21</f>
        <v>174</v>
      </c>
      <c r="D21" s="41">
        <f t="shared" ref="D21:O21" si="1">SUM(D22:D23)</f>
        <v>0</v>
      </c>
      <c r="E21" s="433">
        <f t="shared" si="1"/>
        <v>0</v>
      </c>
      <c r="F21" s="484">
        <f t="shared" si="1"/>
        <v>0</v>
      </c>
      <c r="G21" s="41">
        <f t="shared" si="1"/>
        <v>0</v>
      </c>
      <c r="H21" s="43">
        <f t="shared" si="1"/>
        <v>0</v>
      </c>
      <c r="I21" s="44">
        <f t="shared" si="1"/>
        <v>0</v>
      </c>
      <c r="J21" s="43">
        <f t="shared" si="1"/>
        <v>174</v>
      </c>
      <c r="K21" s="42">
        <f t="shared" si="1"/>
        <v>0</v>
      </c>
      <c r="L21" s="44">
        <f t="shared" si="1"/>
        <v>174</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x14ac:dyDescent="0.25">
      <c r="A23" s="55"/>
      <c r="B23" s="56" t="s">
        <v>43</v>
      </c>
      <c r="C23" s="57">
        <f t="shared" si="0"/>
        <v>174</v>
      </c>
      <c r="D23" s="58"/>
      <c r="E23" s="435"/>
      <c r="F23" s="486">
        <f>D23+E23</f>
        <v>0</v>
      </c>
      <c r="G23" s="58"/>
      <c r="H23" s="60"/>
      <c r="I23" s="61">
        <f>G23+H23</f>
        <v>0</v>
      </c>
      <c r="J23" s="60">
        <v>174</v>
      </c>
      <c r="K23" s="59"/>
      <c r="L23" s="61">
        <f>J23+K23</f>
        <v>174</v>
      </c>
      <c r="M23" s="62"/>
      <c r="N23" s="59"/>
      <c r="O23" s="61">
        <f>M23+N23</f>
        <v>0</v>
      </c>
      <c r="P23" s="377"/>
    </row>
    <row r="24" spans="1:16" s="27" customFormat="1" ht="24.75" thickBot="1" x14ac:dyDescent="0.3">
      <c r="A24" s="347">
        <v>19300</v>
      </c>
      <c r="B24" s="347" t="s">
        <v>44</v>
      </c>
      <c r="C24" s="348">
        <f>F24+I24</f>
        <v>416318</v>
      </c>
      <c r="D24" s="349">
        <v>393611</v>
      </c>
      <c r="E24" s="436"/>
      <c r="F24" s="487">
        <f>D24+E24</f>
        <v>393611</v>
      </c>
      <c r="G24" s="349">
        <v>22707</v>
      </c>
      <c r="H24" s="350"/>
      <c r="I24" s="351">
        <f>G24+H24</f>
        <v>22707</v>
      </c>
      <c r="J24" s="352" t="s">
        <v>45</v>
      </c>
      <c r="K24" s="353" t="s">
        <v>45</v>
      </c>
      <c r="L24" s="355" t="s">
        <v>45</v>
      </c>
      <c r="M24" s="354" t="s">
        <v>45</v>
      </c>
      <c r="N24" s="353" t="s">
        <v>45</v>
      </c>
      <c r="O24" s="355" t="s">
        <v>45</v>
      </c>
      <c r="P24" s="65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hidden="1" thickTop="1" x14ac:dyDescent="0.25">
      <c r="A26" s="75">
        <v>21300</v>
      </c>
      <c r="B26" s="75" t="s">
        <v>47</v>
      </c>
      <c r="C26" s="76">
        <f>L26</f>
        <v>0</v>
      </c>
      <c r="D26" s="78" t="s">
        <v>45</v>
      </c>
      <c r="E26" s="438" t="s">
        <v>45</v>
      </c>
      <c r="F26" s="489" t="s">
        <v>45</v>
      </c>
      <c r="G26" s="78" t="s">
        <v>45</v>
      </c>
      <c r="H26" s="79" t="s">
        <v>45</v>
      </c>
      <c r="I26" s="80" t="s">
        <v>45</v>
      </c>
      <c r="J26" s="84">
        <f>SUM(J27,J31,J33,J36)</f>
        <v>0</v>
      </c>
      <c r="K26" s="85">
        <f>SUM(K27,K31,K33,K36)</f>
        <v>0</v>
      </c>
      <c r="L26" s="208">
        <f>SUM(L27,L31,L33,L36)</f>
        <v>0</v>
      </c>
      <c r="M26" s="82" t="s">
        <v>45</v>
      </c>
      <c r="N26" s="81" t="s">
        <v>45</v>
      </c>
      <c r="O26" s="80" t="s">
        <v>45</v>
      </c>
      <c r="P26" s="83"/>
    </row>
    <row r="27" spans="1:16" s="27" customFormat="1" ht="24.75" hidden="1" thickTop="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t="12.75" hidden="1" thickTop="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t="12.75" hidden="1" thickTop="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75" hidden="1" thickTop="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75" hidden="1" thickTop="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75" hidden="1" thickTop="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t="12.75" hidden="1" thickTop="1" x14ac:dyDescent="0.25">
      <c r="A33" s="86">
        <v>21380</v>
      </c>
      <c r="B33" s="75" t="s">
        <v>54</v>
      </c>
      <c r="C33" s="76">
        <f t="shared" si="2"/>
        <v>0</v>
      </c>
      <c r="D33" s="78" t="s">
        <v>45</v>
      </c>
      <c r="E33" s="438" t="s">
        <v>45</v>
      </c>
      <c r="F33" s="489" t="s">
        <v>45</v>
      </c>
      <c r="G33" s="78" t="s">
        <v>45</v>
      </c>
      <c r="H33" s="79" t="s">
        <v>45</v>
      </c>
      <c r="I33" s="80" t="s">
        <v>45</v>
      </c>
      <c r="J33" s="84">
        <f>SUM(J34:J35)</f>
        <v>0</v>
      </c>
      <c r="K33" s="85">
        <f>SUM(K34:K35)</f>
        <v>0</v>
      </c>
      <c r="L33" s="208">
        <f>SUM(L34:L35)</f>
        <v>0</v>
      </c>
      <c r="M33" s="82" t="s">
        <v>45</v>
      </c>
      <c r="N33" s="81" t="s">
        <v>45</v>
      </c>
      <c r="O33" s="80" t="s">
        <v>45</v>
      </c>
      <c r="P33" s="83"/>
    </row>
    <row r="34" spans="1:16" ht="12.75" hidden="1" thickTop="1" x14ac:dyDescent="0.25">
      <c r="A34" s="47">
        <v>21381</v>
      </c>
      <c r="B34" s="87" t="s">
        <v>55</v>
      </c>
      <c r="C34" s="88">
        <f t="shared" si="2"/>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75" hidden="1" thickTop="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2"/>
        <v>0</v>
      </c>
      <c r="D36" s="78" t="s">
        <v>45</v>
      </c>
      <c r="E36" s="438" t="s">
        <v>45</v>
      </c>
      <c r="F36" s="489" t="s">
        <v>45</v>
      </c>
      <c r="G36" s="78" t="s">
        <v>45</v>
      </c>
      <c r="H36" s="79" t="s">
        <v>45</v>
      </c>
      <c r="I36" s="80" t="s">
        <v>45</v>
      </c>
      <c r="J36" s="84">
        <f>SUM(J37:J40)</f>
        <v>0</v>
      </c>
      <c r="K36" s="85">
        <f>SUM(K37:K40)</f>
        <v>0</v>
      </c>
      <c r="L36" s="208">
        <f>SUM(L37:L40)</f>
        <v>0</v>
      </c>
      <c r="M36" s="82" t="s">
        <v>45</v>
      </c>
      <c r="N36" s="81" t="s">
        <v>45</v>
      </c>
      <c r="O36" s="80" t="s">
        <v>45</v>
      </c>
      <c r="P36" s="83"/>
    </row>
    <row r="37" spans="1:16" ht="24.75" hidden="1" thickTop="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t="12.75" hidden="1" thickTop="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t="12.75" hidden="1" thickTop="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75" hidden="1" thickTop="1" x14ac:dyDescent="0.25">
      <c r="A40" s="120">
        <v>21399</v>
      </c>
      <c r="B40" s="121" t="s">
        <v>61</v>
      </c>
      <c r="C40" s="122">
        <f t="shared" si="2"/>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75" thickTop="1" x14ac:dyDescent="0.25">
      <c r="A43" s="86">
        <v>21490</v>
      </c>
      <c r="B43" s="75" t="s">
        <v>64</v>
      </c>
      <c r="C43" s="143">
        <f>F43+I43+L43</f>
        <v>12</v>
      </c>
      <c r="D43" s="144">
        <f>D44</f>
        <v>0</v>
      </c>
      <c r="E43" s="480">
        <f t="shared" ref="E43:L43" si="3">E44</f>
        <v>0</v>
      </c>
      <c r="F43" s="524">
        <f t="shared" si="3"/>
        <v>0</v>
      </c>
      <c r="G43" s="144">
        <f t="shared" si="3"/>
        <v>0</v>
      </c>
      <c r="H43" s="146">
        <f t="shared" si="3"/>
        <v>0</v>
      </c>
      <c r="I43" s="147">
        <f t="shared" si="3"/>
        <v>0</v>
      </c>
      <c r="J43" s="146">
        <f t="shared" si="3"/>
        <v>12</v>
      </c>
      <c r="K43" s="145">
        <f t="shared" si="3"/>
        <v>0</v>
      </c>
      <c r="L43" s="147">
        <f t="shared" si="3"/>
        <v>12</v>
      </c>
      <c r="M43" s="82" t="s">
        <v>45</v>
      </c>
      <c r="N43" s="81" t="s">
        <v>45</v>
      </c>
      <c r="O43" s="80" t="s">
        <v>45</v>
      </c>
      <c r="P43" s="83"/>
    </row>
    <row r="44" spans="1:16" s="27" customFormat="1" ht="24" x14ac:dyDescent="0.25">
      <c r="A44" s="56">
        <v>21499</v>
      </c>
      <c r="B44" s="223" t="s">
        <v>65</v>
      </c>
      <c r="C44" s="407">
        <f>F44+I44+L44</f>
        <v>12</v>
      </c>
      <c r="D44" s="408"/>
      <c r="E44" s="446"/>
      <c r="F44" s="498">
        <f>D44+E44</f>
        <v>0</v>
      </c>
      <c r="G44" s="408"/>
      <c r="H44" s="410"/>
      <c r="I44" s="411">
        <f>G44+H44</f>
        <v>0</v>
      </c>
      <c r="J44" s="410">
        <v>12</v>
      </c>
      <c r="K44" s="409"/>
      <c r="L44" s="411">
        <f>J44+K44</f>
        <v>12</v>
      </c>
      <c r="M44" s="412" t="s">
        <v>45</v>
      </c>
      <c r="N44" s="413" t="s">
        <v>45</v>
      </c>
      <c r="O44" s="414" t="s">
        <v>45</v>
      </c>
      <c r="P44" s="1135"/>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416504</v>
      </c>
      <c r="D50" s="179">
        <f t="shared" ref="D50:O50" si="4">SUM(D51,D283)</f>
        <v>393611</v>
      </c>
      <c r="E50" s="451">
        <f t="shared" si="4"/>
        <v>0</v>
      </c>
      <c r="F50" s="502">
        <f t="shared" si="4"/>
        <v>393611</v>
      </c>
      <c r="G50" s="179">
        <f t="shared" si="4"/>
        <v>22707</v>
      </c>
      <c r="H50" s="181">
        <f t="shared" si="4"/>
        <v>0</v>
      </c>
      <c r="I50" s="182">
        <f t="shared" si="4"/>
        <v>22707</v>
      </c>
      <c r="J50" s="181">
        <f t="shared" si="4"/>
        <v>186</v>
      </c>
      <c r="K50" s="180">
        <f t="shared" si="4"/>
        <v>0</v>
      </c>
      <c r="L50" s="182">
        <f t="shared" si="4"/>
        <v>186</v>
      </c>
      <c r="M50" s="178">
        <f t="shared" si="4"/>
        <v>0</v>
      </c>
      <c r="N50" s="180">
        <f t="shared" si="4"/>
        <v>0</v>
      </c>
      <c r="O50" s="182">
        <f t="shared" si="4"/>
        <v>0</v>
      </c>
      <c r="P50" s="183"/>
    </row>
    <row r="51" spans="1:16" s="27" customFormat="1" ht="36.75" thickTop="1" x14ac:dyDescent="0.25">
      <c r="A51" s="184"/>
      <c r="B51" s="185" t="s">
        <v>71</v>
      </c>
      <c r="C51" s="186">
        <f t="shared" si="0"/>
        <v>416504</v>
      </c>
      <c r="D51" s="187">
        <f t="shared" ref="D51:O51" si="5">SUM(D52,D194)</f>
        <v>393611</v>
      </c>
      <c r="E51" s="452">
        <f t="shared" si="5"/>
        <v>0</v>
      </c>
      <c r="F51" s="503">
        <f t="shared" si="5"/>
        <v>393611</v>
      </c>
      <c r="G51" s="187">
        <f t="shared" si="5"/>
        <v>22707</v>
      </c>
      <c r="H51" s="189">
        <f t="shared" si="5"/>
        <v>0</v>
      </c>
      <c r="I51" s="190">
        <f t="shared" si="5"/>
        <v>22707</v>
      </c>
      <c r="J51" s="189">
        <f t="shared" si="5"/>
        <v>186</v>
      </c>
      <c r="K51" s="188">
        <f t="shared" si="5"/>
        <v>0</v>
      </c>
      <c r="L51" s="190">
        <f t="shared" si="5"/>
        <v>186</v>
      </c>
      <c r="M51" s="186">
        <f t="shared" si="5"/>
        <v>0</v>
      </c>
      <c r="N51" s="188">
        <f t="shared" si="5"/>
        <v>0</v>
      </c>
      <c r="O51" s="190">
        <f t="shared" si="5"/>
        <v>0</v>
      </c>
      <c r="P51" s="191"/>
    </row>
    <row r="52" spans="1:16" s="27" customFormat="1" ht="24" x14ac:dyDescent="0.25">
      <c r="A52" s="192"/>
      <c r="B52" s="20" t="s">
        <v>72</v>
      </c>
      <c r="C52" s="193">
        <f t="shared" si="0"/>
        <v>412878</v>
      </c>
      <c r="D52" s="194">
        <f t="shared" ref="D52:O52" si="6">SUM(D53,D75,D173,D187)</f>
        <v>390135</v>
      </c>
      <c r="E52" s="453">
        <f t="shared" si="6"/>
        <v>0</v>
      </c>
      <c r="F52" s="504">
        <f t="shared" si="6"/>
        <v>390135</v>
      </c>
      <c r="G52" s="194">
        <f t="shared" si="6"/>
        <v>22557</v>
      </c>
      <c r="H52" s="196">
        <f t="shared" si="6"/>
        <v>0</v>
      </c>
      <c r="I52" s="197">
        <f t="shared" si="6"/>
        <v>22557</v>
      </c>
      <c r="J52" s="196">
        <f t="shared" si="6"/>
        <v>186</v>
      </c>
      <c r="K52" s="195">
        <f t="shared" si="6"/>
        <v>0</v>
      </c>
      <c r="L52" s="197">
        <f t="shared" si="6"/>
        <v>186</v>
      </c>
      <c r="M52" s="193">
        <f t="shared" si="6"/>
        <v>0</v>
      </c>
      <c r="N52" s="195">
        <f t="shared" si="6"/>
        <v>0</v>
      </c>
      <c r="O52" s="197">
        <f t="shared" si="6"/>
        <v>0</v>
      </c>
      <c r="P52" s="198"/>
    </row>
    <row r="53" spans="1:16" s="27" customFormat="1" x14ac:dyDescent="0.25">
      <c r="A53" s="199">
        <v>1000</v>
      </c>
      <c r="B53" s="199" t="s">
        <v>73</v>
      </c>
      <c r="C53" s="200">
        <f t="shared" si="0"/>
        <v>378798</v>
      </c>
      <c r="D53" s="201">
        <f t="shared" ref="D53:O53" si="7">SUM(D54,D67)</f>
        <v>356594</v>
      </c>
      <c r="E53" s="454">
        <f t="shared" si="7"/>
        <v>0</v>
      </c>
      <c r="F53" s="505">
        <f t="shared" si="7"/>
        <v>356594</v>
      </c>
      <c r="G53" s="201">
        <f t="shared" si="7"/>
        <v>22204</v>
      </c>
      <c r="H53" s="203">
        <f t="shared" si="7"/>
        <v>0</v>
      </c>
      <c r="I53" s="204">
        <f t="shared" si="7"/>
        <v>22204</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284245</v>
      </c>
      <c r="D54" s="207">
        <f t="shared" ref="D54:O54" si="8">SUM(D55,D58,D66)</f>
        <v>266629</v>
      </c>
      <c r="E54" s="455">
        <f t="shared" si="8"/>
        <v>0</v>
      </c>
      <c r="F54" s="506">
        <f t="shared" si="8"/>
        <v>266629</v>
      </c>
      <c r="G54" s="207">
        <f t="shared" si="8"/>
        <v>17496</v>
      </c>
      <c r="H54" s="84">
        <f t="shared" si="8"/>
        <v>120</v>
      </c>
      <c r="I54" s="208">
        <f t="shared" si="8"/>
        <v>17616</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256233</v>
      </c>
      <c r="D55" s="214">
        <f t="shared" ref="D55:O55" si="9">SUM(D56:D57)</f>
        <v>239789</v>
      </c>
      <c r="E55" s="456">
        <f t="shared" si="9"/>
        <v>0</v>
      </c>
      <c r="F55" s="507">
        <f t="shared" si="9"/>
        <v>239789</v>
      </c>
      <c r="G55" s="214">
        <f t="shared" si="9"/>
        <v>16324</v>
      </c>
      <c r="H55" s="216">
        <f t="shared" si="9"/>
        <v>120</v>
      </c>
      <c r="I55" s="217">
        <f t="shared" si="9"/>
        <v>16444</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36" x14ac:dyDescent="0.25">
      <c r="A57" s="119">
        <v>1119</v>
      </c>
      <c r="B57" s="98" t="s">
        <v>77</v>
      </c>
      <c r="C57" s="99">
        <f t="shared" si="0"/>
        <v>256233</v>
      </c>
      <c r="D57" s="237">
        <v>239789</v>
      </c>
      <c r="E57" s="458"/>
      <c r="F57" s="509">
        <f>D57+E57</f>
        <v>239789</v>
      </c>
      <c r="G57" s="237">
        <v>16324</v>
      </c>
      <c r="H57" s="104">
        <v>120</v>
      </c>
      <c r="I57" s="235">
        <f>G57+H57</f>
        <v>16444</v>
      </c>
      <c r="J57" s="104"/>
      <c r="K57" s="105"/>
      <c r="L57" s="235">
        <f>J57+K57</f>
        <v>0</v>
      </c>
      <c r="M57" s="238"/>
      <c r="N57" s="105"/>
      <c r="O57" s="235">
        <f>M57+N57</f>
        <v>0</v>
      </c>
      <c r="P57" s="245" t="s">
        <v>836</v>
      </c>
    </row>
    <row r="58" spans="1:16" x14ac:dyDescent="0.25">
      <c r="A58" s="231">
        <v>1140</v>
      </c>
      <c r="B58" s="98" t="s">
        <v>78</v>
      </c>
      <c r="C58" s="99">
        <f t="shared" si="0"/>
        <v>26587</v>
      </c>
      <c r="D58" s="232">
        <f t="shared" ref="D58:O58" si="10">SUM(D59:D65)</f>
        <v>25415</v>
      </c>
      <c r="E58" s="459">
        <f t="shared" si="10"/>
        <v>0</v>
      </c>
      <c r="F58" s="509">
        <f t="shared" si="10"/>
        <v>25415</v>
      </c>
      <c r="G58" s="232">
        <f t="shared" si="10"/>
        <v>1172</v>
      </c>
      <c r="H58" s="234">
        <f t="shared" si="10"/>
        <v>0</v>
      </c>
      <c r="I58" s="235">
        <f t="shared" si="10"/>
        <v>1172</v>
      </c>
      <c r="J58" s="234">
        <f t="shared" si="10"/>
        <v>0</v>
      </c>
      <c r="K58" s="233">
        <f t="shared" si="10"/>
        <v>0</v>
      </c>
      <c r="L58" s="235">
        <f t="shared" si="10"/>
        <v>0</v>
      </c>
      <c r="M58" s="99">
        <f t="shared" si="10"/>
        <v>0</v>
      </c>
      <c r="N58" s="233">
        <f t="shared" si="10"/>
        <v>0</v>
      </c>
      <c r="O58" s="235">
        <f t="shared" si="10"/>
        <v>0</v>
      </c>
      <c r="P58" s="236"/>
    </row>
    <row r="59" spans="1:16" x14ac:dyDescent="0.25">
      <c r="A59" s="119">
        <v>1141</v>
      </c>
      <c r="B59" s="98" t="s">
        <v>79</v>
      </c>
      <c r="C59" s="99">
        <f t="shared" si="0"/>
        <v>4153</v>
      </c>
      <c r="D59" s="237">
        <v>4153</v>
      </c>
      <c r="E59" s="458"/>
      <c r="F59" s="509">
        <f t="shared" ref="F59:F66" si="11">D59+E59</f>
        <v>4153</v>
      </c>
      <c r="G59" s="237"/>
      <c r="H59" s="104"/>
      <c r="I59" s="235">
        <f t="shared" ref="I59:I66" si="12">G59+H59</f>
        <v>0</v>
      </c>
      <c r="J59" s="104"/>
      <c r="K59" s="105"/>
      <c r="L59" s="235">
        <f t="shared" ref="L59:L66" si="13">J59+K59</f>
        <v>0</v>
      </c>
      <c r="M59" s="238"/>
      <c r="N59" s="105"/>
      <c r="O59" s="235">
        <f t="shared" ref="O59:O66" si="14">M59+N59</f>
        <v>0</v>
      </c>
      <c r="P59" s="236"/>
    </row>
    <row r="60" spans="1:16" ht="24.75" customHeight="1" x14ac:dyDescent="0.25">
      <c r="A60" s="119">
        <v>1142</v>
      </c>
      <c r="B60" s="98" t="s">
        <v>80</v>
      </c>
      <c r="C60" s="99">
        <f t="shared" si="0"/>
        <v>1093</v>
      </c>
      <c r="D60" s="237">
        <v>1093</v>
      </c>
      <c r="E60" s="458"/>
      <c r="F60" s="509">
        <f t="shared" si="11"/>
        <v>1093</v>
      </c>
      <c r="G60" s="237"/>
      <c r="H60" s="104"/>
      <c r="I60" s="235">
        <f t="shared" si="12"/>
        <v>0</v>
      </c>
      <c r="J60" s="104"/>
      <c r="K60" s="105"/>
      <c r="L60" s="235">
        <f>J60+K60</f>
        <v>0</v>
      </c>
      <c r="M60" s="238"/>
      <c r="N60" s="105"/>
      <c r="O60" s="235">
        <f t="shared" si="14"/>
        <v>0</v>
      </c>
      <c r="P60" s="236"/>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ht="10.5" customHeight="1" x14ac:dyDescent="0.25">
      <c r="A63" s="119">
        <v>1147</v>
      </c>
      <c r="B63" s="98" t="s">
        <v>83</v>
      </c>
      <c r="C63" s="99">
        <f t="shared" si="0"/>
        <v>2538</v>
      </c>
      <c r="D63" s="237">
        <v>2410</v>
      </c>
      <c r="E63" s="458"/>
      <c r="F63" s="509">
        <f t="shared" si="11"/>
        <v>2410</v>
      </c>
      <c r="G63" s="237">
        <v>128</v>
      </c>
      <c r="H63" s="104"/>
      <c r="I63" s="235">
        <f t="shared" si="12"/>
        <v>128</v>
      </c>
      <c r="J63" s="104"/>
      <c r="K63" s="105"/>
      <c r="L63" s="235">
        <f t="shared" si="13"/>
        <v>0</v>
      </c>
      <c r="M63" s="238"/>
      <c r="N63" s="105"/>
      <c r="O63" s="235">
        <f t="shared" si="14"/>
        <v>0</v>
      </c>
      <c r="P63" s="236"/>
    </row>
    <row r="64" spans="1:16" x14ac:dyDescent="0.25">
      <c r="A64" s="56">
        <v>1148</v>
      </c>
      <c r="B64" s="223" t="s">
        <v>84</v>
      </c>
      <c r="C64" s="224">
        <f t="shared" si="0"/>
        <v>14357</v>
      </c>
      <c r="D64" s="225">
        <v>14357</v>
      </c>
      <c r="E64" s="460"/>
      <c r="F64" s="486">
        <f t="shared" si="11"/>
        <v>14357</v>
      </c>
      <c r="G64" s="225"/>
      <c r="H64" s="227"/>
      <c r="I64" s="228">
        <f t="shared" si="12"/>
        <v>0</v>
      </c>
      <c r="J64" s="227"/>
      <c r="K64" s="226"/>
      <c r="L64" s="228">
        <f t="shared" si="13"/>
        <v>0</v>
      </c>
      <c r="M64" s="229"/>
      <c r="N64" s="226"/>
      <c r="O64" s="228">
        <f t="shared" si="14"/>
        <v>0</v>
      </c>
      <c r="P64" s="230"/>
    </row>
    <row r="65" spans="1:17" ht="24" customHeight="1" x14ac:dyDescent="0.25">
      <c r="A65" s="119">
        <v>1149</v>
      </c>
      <c r="B65" s="98" t="s">
        <v>85</v>
      </c>
      <c r="C65" s="99">
        <f>F65+I65+L65+O65</f>
        <v>4446</v>
      </c>
      <c r="D65" s="237">
        <v>3402</v>
      </c>
      <c r="E65" s="458"/>
      <c r="F65" s="509">
        <f t="shared" si="11"/>
        <v>3402</v>
      </c>
      <c r="G65" s="237">
        <v>1044</v>
      </c>
      <c r="H65" s="104"/>
      <c r="I65" s="235">
        <f t="shared" si="12"/>
        <v>1044</v>
      </c>
      <c r="J65" s="104"/>
      <c r="K65" s="105"/>
      <c r="L65" s="235">
        <f t="shared" si="13"/>
        <v>0</v>
      </c>
      <c r="M65" s="238"/>
      <c r="N65" s="105"/>
      <c r="O65" s="235">
        <f t="shared" si="14"/>
        <v>0</v>
      </c>
      <c r="P65" s="236"/>
    </row>
    <row r="66" spans="1:17" ht="36" x14ac:dyDescent="0.25">
      <c r="A66" s="213">
        <v>1150</v>
      </c>
      <c r="B66" s="157" t="s">
        <v>87</v>
      </c>
      <c r="C66" s="163">
        <f>F66+I66+L66+O66</f>
        <v>1425</v>
      </c>
      <c r="D66" s="239">
        <v>1425</v>
      </c>
      <c r="E66" s="464"/>
      <c r="F66" s="507">
        <f t="shared" si="11"/>
        <v>1425</v>
      </c>
      <c r="G66" s="239"/>
      <c r="H66" s="241"/>
      <c r="I66" s="217">
        <f t="shared" si="12"/>
        <v>0</v>
      </c>
      <c r="J66" s="241"/>
      <c r="K66" s="240"/>
      <c r="L66" s="217">
        <f t="shared" si="13"/>
        <v>0</v>
      </c>
      <c r="M66" s="242"/>
      <c r="N66" s="240"/>
      <c r="O66" s="217">
        <f t="shared" si="14"/>
        <v>0</v>
      </c>
      <c r="P66" s="218"/>
    </row>
    <row r="67" spans="1:17" ht="24" x14ac:dyDescent="0.25">
      <c r="A67" s="75">
        <v>1200</v>
      </c>
      <c r="B67" s="206" t="s">
        <v>88</v>
      </c>
      <c r="C67" s="76">
        <f t="shared" si="0"/>
        <v>94553</v>
      </c>
      <c r="D67" s="207">
        <f t="shared" ref="D67:O67" si="15">SUM(D68:D69)</f>
        <v>89965</v>
      </c>
      <c r="E67" s="455">
        <f t="shared" si="15"/>
        <v>0</v>
      </c>
      <c r="F67" s="506">
        <f t="shared" si="15"/>
        <v>89965</v>
      </c>
      <c r="G67" s="207">
        <f t="shared" si="15"/>
        <v>4708</v>
      </c>
      <c r="H67" s="84">
        <f t="shared" si="15"/>
        <v>-120</v>
      </c>
      <c r="I67" s="208">
        <f t="shared" si="15"/>
        <v>4588</v>
      </c>
      <c r="J67" s="84">
        <f t="shared" si="15"/>
        <v>0</v>
      </c>
      <c r="K67" s="85">
        <f t="shared" si="15"/>
        <v>0</v>
      </c>
      <c r="L67" s="208">
        <f t="shared" si="15"/>
        <v>0</v>
      </c>
      <c r="M67" s="76">
        <f t="shared" si="15"/>
        <v>0</v>
      </c>
      <c r="N67" s="85">
        <f t="shared" si="15"/>
        <v>0</v>
      </c>
      <c r="O67" s="208">
        <f t="shared" si="15"/>
        <v>0</v>
      </c>
      <c r="P67" s="243"/>
    </row>
    <row r="68" spans="1:17" ht="24" x14ac:dyDescent="0.25">
      <c r="A68" s="428">
        <v>1210</v>
      </c>
      <c r="B68" s="257" t="s">
        <v>89</v>
      </c>
      <c r="C68" s="258">
        <f t="shared" si="0"/>
        <v>71897</v>
      </c>
      <c r="D68" s="259">
        <v>67589</v>
      </c>
      <c r="E68" s="462"/>
      <c r="F68" s="511">
        <f>D68+E68</f>
        <v>67589</v>
      </c>
      <c r="G68" s="259">
        <v>4308</v>
      </c>
      <c r="H68" s="261"/>
      <c r="I68" s="262">
        <f>G68+H68</f>
        <v>4308</v>
      </c>
      <c r="J68" s="261"/>
      <c r="K68" s="260"/>
      <c r="L68" s="262">
        <f>J68+K68</f>
        <v>0</v>
      </c>
      <c r="M68" s="263"/>
      <c r="N68" s="260"/>
      <c r="O68" s="262">
        <f>M68+N68</f>
        <v>0</v>
      </c>
      <c r="P68" s="264"/>
      <c r="Q68" s="252"/>
    </row>
    <row r="69" spans="1:17" ht="24" x14ac:dyDescent="0.25">
      <c r="A69" s="231">
        <v>1220</v>
      </c>
      <c r="B69" s="98" t="s">
        <v>90</v>
      </c>
      <c r="C69" s="99">
        <f t="shared" si="0"/>
        <v>22656</v>
      </c>
      <c r="D69" s="232">
        <f t="shared" ref="D69:O69" si="16">SUM(D70:D74)</f>
        <v>22376</v>
      </c>
      <c r="E69" s="459">
        <f t="shared" si="16"/>
        <v>0</v>
      </c>
      <c r="F69" s="509">
        <f t="shared" si="16"/>
        <v>22376</v>
      </c>
      <c r="G69" s="232">
        <f t="shared" si="16"/>
        <v>400</v>
      </c>
      <c r="H69" s="234">
        <f t="shared" si="16"/>
        <v>-120</v>
      </c>
      <c r="I69" s="235">
        <f t="shared" si="16"/>
        <v>280</v>
      </c>
      <c r="J69" s="234">
        <f t="shared" si="16"/>
        <v>0</v>
      </c>
      <c r="K69" s="233">
        <f t="shared" si="16"/>
        <v>0</v>
      </c>
      <c r="L69" s="235">
        <f t="shared" si="16"/>
        <v>0</v>
      </c>
      <c r="M69" s="99">
        <f t="shared" si="16"/>
        <v>0</v>
      </c>
      <c r="N69" s="233">
        <f t="shared" si="16"/>
        <v>0</v>
      </c>
      <c r="O69" s="235">
        <f t="shared" si="16"/>
        <v>0</v>
      </c>
      <c r="P69" s="236"/>
      <c r="Q69" s="252"/>
    </row>
    <row r="70" spans="1:17" ht="48" x14ac:dyDescent="0.25">
      <c r="A70" s="119">
        <v>1221</v>
      </c>
      <c r="B70" s="98" t="s">
        <v>91</v>
      </c>
      <c r="C70" s="99">
        <f t="shared" si="0"/>
        <v>14899</v>
      </c>
      <c r="D70" s="237">
        <v>14619</v>
      </c>
      <c r="E70" s="458"/>
      <c r="F70" s="509">
        <f>D70+E70</f>
        <v>14619</v>
      </c>
      <c r="G70" s="237">
        <v>400</v>
      </c>
      <c r="H70" s="104">
        <v>-120</v>
      </c>
      <c r="I70" s="235">
        <f>G70+H70</f>
        <v>280</v>
      </c>
      <c r="J70" s="104"/>
      <c r="K70" s="105"/>
      <c r="L70" s="235">
        <f>J70+K70</f>
        <v>0</v>
      </c>
      <c r="M70" s="238"/>
      <c r="N70" s="105"/>
      <c r="O70" s="235">
        <f>M70+N70</f>
        <v>0</v>
      </c>
      <c r="P70" s="73" t="s">
        <v>837</v>
      </c>
      <c r="Q70" s="252"/>
    </row>
    <row r="71" spans="1:17"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7"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7" ht="36" x14ac:dyDescent="0.25">
      <c r="A73" s="119">
        <v>1227</v>
      </c>
      <c r="B73" s="98" t="s">
        <v>94</v>
      </c>
      <c r="C73" s="99">
        <f t="shared" si="0"/>
        <v>7257</v>
      </c>
      <c r="D73" s="237">
        <v>7257</v>
      </c>
      <c r="E73" s="458"/>
      <c r="F73" s="509">
        <f>D73+E73</f>
        <v>7257</v>
      </c>
      <c r="G73" s="237"/>
      <c r="H73" s="104"/>
      <c r="I73" s="235">
        <f>G73+H73</f>
        <v>0</v>
      </c>
      <c r="J73" s="104"/>
      <c r="K73" s="105"/>
      <c r="L73" s="235">
        <f>J73+K73</f>
        <v>0</v>
      </c>
      <c r="M73" s="238"/>
      <c r="N73" s="105"/>
      <c r="O73" s="235">
        <f>M73+N73</f>
        <v>0</v>
      </c>
      <c r="P73" s="236"/>
    </row>
    <row r="74" spans="1:17" ht="48" x14ac:dyDescent="0.25">
      <c r="A74" s="119">
        <v>1228</v>
      </c>
      <c r="B74" s="98" t="s">
        <v>96</v>
      </c>
      <c r="C74" s="99">
        <f t="shared" si="0"/>
        <v>500</v>
      </c>
      <c r="D74" s="237">
        <v>500</v>
      </c>
      <c r="E74" s="458"/>
      <c r="F74" s="509">
        <f>D74+E74</f>
        <v>500</v>
      </c>
      <c r="G74" s="237"/>
      <c r="H74" s="104"/>
      <c r="I74" s="235">
        <f>G74+H74</f>
        <v>0</v>
      </c>
      <c r="J74" s="104"/>
      <c r="K74" s="105"/>
      <c r="L74" s="235">
        <f>J74+K74</f>
        <v>0</v>
      </c>
      <c r="M74" s="238"/>
      <c r="N74" s="105"/>
      <c r="O74" s="235">
        <f>M74+N74</f>
        <v>0</v>
      </c>
      <c r="P74" s="236"/>
    </row>
    <row r="75" spans="1:17" x14ac:dyDescent="0.25">
      <c r="A75" s="199">
        <v>2000</v>
      </c>
      <c r="B75" s="199" t="s">
        <v>97</v>
      </c>
      <c r="C75" s="200">
        <f t="shared" si="0"/>
        <v>34080</v>
      </c>
      <c r="D75" s="201">
        <f t="shared" ref="D75:O75" si="17">SUM(D76,D83,D130,D164,D165,D172)</f>
        <v>33541</v>
      </c>
      <c r="E75" s="454">
        <f t="shared" si="17"/>
        <v>0</v>
      </c>
      <c r="F75" s="505">
        <f t="shared" si="17"/>
        <v>33541</v>
      </c>
      <c r="G75" s="201">
        <f t="shared" si="17"/>
        <v>353</v>
      </c>
      <c r="H75" s="203">
        <f t="shared" si="17"/>
        <v>0</v>
      </c>
      <c r="I75" s="204">
        <f t="shared" si="17"/>
        <v>353</v>
      </c>
      <c r="J75" s="203">
        <f t="shared" si="17"/>
        <v>186</v>
      </c>
      <c r="K75" s="202">
        <f t="shared" si="17"/>
        <v>0</v>
      </c>
      <c r="L75" s="204">
        <f t="shared" si="17"/>
        <v>186</v>
      </c>
      <c r="M75" s="200">
        <f t="shared" si="17"/>
        <v>0</v>
      </c>
      <c r="N75" s="202">
        <f t="shared" si="17"/>
        <v>0</v>
      </c>
      <c r="O75" s="204">
        <f t="shared" si="17"/>
        <v>0</v>
      </c>
      <c r="P75" s="205"/>
    </row>
    <row r="76" spans="1:17" ht="24" x14ac:dyDescent="0.25">
      <c r="A76" s="75">
        <v>2100</v>
      </c>
      <c r="B76" s="206" t="s">
        <v>98</v>
      </c>
      <c r="C76" s="76">
        <f t="shared" si="0"/>
        <v>180</v>
      </c>
      <c r="D76" s="207">
        <f t="shared" ref="D76:O76" si="18">SUM(D77,D80)</f>
        <v>180</v>
      </c>
      <c r="E76" s="455">
        <f t="shared" si="18"/>
        <v>0</v>
      </c>
      <c r="F76" s="506">
        <f t="shared" si="18"/>
        <v>180</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7" ht="24" x14ac:dyDescent="0.25">
      <c r="A77" s="342">
        <v>2110</v>
      </c>
      <c r="B77" s="87" t="s">
        <v>99</v>
      </c>
      <c r="C77" s="88">
        <f t="shared" si="0"/>
        <v>180</v>
      </c>
      <c r="D77" s="246">
        <f t="shared" ref="D77:O77" si="19">SUM(D78:D79)</f>
        <v>180</v>
      </c>
      <c r="E77" s="463">
        <f t="shared" si="19"/>
        <v>0</v>
      </c>
      <c r="F77" s="508">
        <f t="shared" si="19"/>
        <v>180</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7"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7" ht="24" x14ac:dyDescent="0.25">
      <c r="A79" s="119">
        <v>2112</v>
      </c>
      <c r="B79" s="98" t="s">
        <v>101</v>
      </c>
      <c r="C79" s="99">
        <f t="shared" si="0"/>
        <v>180</v>
      </c>
      <c r="D79" s="237">
        <v>180</v>
      </c>
      <c r="E79" s="458"/>
      <c r="F79" s="509">
        <f>D79+E79</f>
        <v>180</v>
      </c>
      <c r="G79" s="237"/>
      <c r="H79" s="104"/>
      <c r="I79" s="235">
        <f>G79+H79</f>
        <v>0</v>
      </c>
      <c r="J79" s="104"/>
      <c r="K79" s="105"/>
      <c r="L79" s="235">
        <f>J79+K79</f>
        <v>0</v>
      </c>
      <c r="M79" s="238"/>
      <c r="N79" s="105"/>
      <c r="O79" s="235">
        <f>M79+N79</f>
        <v>0</v>
      </c>
      <c r="P79" s="236"/>
    </row>
    <row r="80" spans="1:17"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28297</v>
      </c>
      <c r="D83" s="207">
        <f t="shared" ref="D83:O83" si="21">SUM(D84,D89,D95,D103,D112,D116,D122,D128)</f>
        <v>28111</v>
      </c>
      <c r="E83" s="455">
        <f t="shared" si="21"/>
        <v>0</v>
      </c>
      <c r="F83" s="506">
        <f t="shared" si="21"/>
        <v>28111</v>
      </c>
      <c r="G83" s="207">
        <f t="shared" si="21"/>
        <v>0</v>
      </c>
      <c r="H83" s="84">
        <f t="shared" si="21"/>
        <v>0</v>
      </c>
      <c r="I83" s="208">
        <f t="shared" si="21"/>
        <v>0</v>
      </c>
      <c r="J83" s="84">
        <f t="shared" si="21"/>
        <v>186</v>
      </c>
      <c r="K83" s="85">
        <f t="shared" si="21"/>
        <v>0</v>
      </c>
      <c r="L83" s="208">
        <f t="shared" si="21"/>
        <v>186</v>
      </c>
      <c r="M83" s="122">
        <f t="shared" si="21"/>
        <v>0</v>
      </c>
      <c r="N83" s="249">
        <f t="shared" si="21"/>
        <v>0</v>
      </c>
      <c r="O83" s="250">
        <f t="shared" si="21"/>
        <v>0</v>
      </c>
      <c r="P83" s="251"/>
    </row>
    <row r="84" spans="1:16" ht="24" x14ac:dyDescent="0.25">
      <c r="A84" s="213">
        <v>2210</v>
      </c>
      <c r="B84" s="157" t="s">
        <v>104</v>
      </c>
      <c r="C84" s="163">
        <f t="shared" si="0"/>
        <v>738</v>
      </c>
      <c r="D84" s="214">
        <f t="shared" ref="D84:O84" si="22">SUM(D85:D88)</f>
        <v>726</v>
      </c>
      <c r="E84" s="456">
        <f t="shared" si="22"/>
        <v>0</v>
      </c>
      <c r="F84" s="507">
        <f t="shared" si="22"/>
        <v>726</v>
      </c>
      <c r="G84" s="214">
        <f t="shared" si="22"/>
        <v>0</v>
      </c>
      <c r="H84" s="216">
        <f t="shared" si="22"/>
        <v>0</v>
      </c>
      <c r="I84" s="217">
        <f t="shared" si="22"/>
        <v>0</v>
      </c>
      <c r="J84" s="216">
        <f t="shared" si="22"/>
        <v>12</v>
      </c>
      <c r="K84" s="215">
        <f t="shared" si="22"/>
        <v>0</v>
      </c>
      <c r="L84" s="217">
        <f t="shared" si="22"/>
        <v>12</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56">
        <v>2212</v>
      </c>
      <c r="B86" s="223" t="s">
        <v>106</v>
      </c>
      <c r="C86" s="224">
        <f t="shared" si="23"/>
        <v>527</v>
      </c>
      <c r="D86" s="225">
        <v>515</v>
      </c>
      <c r="E86" s="460"/>
      <c r="F86" s="486">
        <f>D86+E86</f>
        <v>515</v>
      </c>
      <c r="G86" s="225"/>
      <c r="H86" s="227"/>
      <c r="I86" s="228">
        <f>G86+H86</f>
        <v>0</v>
      </c>
      <c r="J86" s="227">
        <v>12</v>
      </c>
      <c r="K86" s="226"/>
      <c r="L86" s="228">
        <f>J86+K86</f>
        <v>12</v>
      </c>
      <c r="M86" s="229"/>
      <c r="N86" s="226"/>
      <c r="O86" s="228">
        <f>M86+N86</f>
        <v>0</v>
      </c>
      <c r="P86" s="230"/>
    </row>
    <row r="87" spans="1:16" s="252" customFormat="1" ht="24" x14ac:dyDescent="0.25">
      <c r="A87" s="56">
        <v>2214</v>
      </c>
      <c r="B87" s="223" t="s">
        <v>107</v>
      </c>
      <c r="C87" s="224">
        <f t="shared" si="23"/>
        <v>176</v>
      </c>
      <c r="D87" s="225">
        <v>176</v>
      </c>
      <c r="E87" s="460"/>
      <c r="F87" s="486">
        <f>D87+E87</f>
        <v>176</v>
      </c>
      <c r="G87" s="225"/>
      <c r="H87" s="227"/>
      <c r="I87" s="228">
        <f>G87+H87</f>
        <v>0</v>
      </c>
      <c r="J87" s="227"/>
      <c r="K87" s="226"/>
      <c r="L87" s="228">
        <f>J87+K87</f>
        <v>0</v>
      </c>
      <c r="M87" s="229"/>
      <c r="N87" s="226"/>
      <c r="O87" s="228">
        <f>M87+N87</f>
        <v>0</v>
      </c>
      <c r="P87" s="230"/>
    </row>
    <row r="88" spans="1:16" x14ac:dyDescent="0.25">
      <c r="A88" s="119">
        <v>2219</v>
      </c>
      <c r="B88" s="98" t="s">
        <v>108</v>
      </c>
      <c r="C88" s="99">
        <f t="shared" si="23"/>
        <v>35</v>
      </c>
      <c r="D88" s="237">
        <v>35</v>
      </c>
      <c r="E88" s="458"/>
      <c r="F88" s="509">
        <f>D88+E88</f>
        <v>35</v>
      </c>
      <c r="G88" s="237"/>
      <c r="H88" s="104"/>
      <c r="I88" s="235">
        <f>G88+H88</f>
        <v>0</v>
      </c>
      <c r="J88" s="104"/>
      <c r="K88" s="105"/>
      <c r="L88" s="235">
        <f>J88+K88</f>
        <v>0</v>
      </c>
      <c r="M88" s="238"/>
      <c r="N88" s="105"/>
      <c r="O88" s="235">
        <f>M88+N88</f>
        <v>0</v>
      </c>
      <c r="P88" s="236"/>
    </row>
    <row r="89" spans="1:16" ht="24" x14ac:dyDescent="0.25">
      <c r="A89" s="231">
        <v>2220</v>
      </c>
      <c r="B89" s="98" t="s">
        <v>109</v>
      </c>
      <c r="C89" s="99">
        <f t="shared" si="23"/>
        <v>23727</v>
      </c>
      <c r="D89" s="232">
        <f t="shared" ref="D89:O89" si="24">SUM(D90:D94)</f>
        <v>23553</v>
      </c>
      <c r="E89" s="459">
        <f t="shared" si="24"/>
        <v>0</v>
      </c>
      <c r="F89" s="509">
        <f t="shared" si="24"/>
        <v>23553</v>
      </c>
      <c r="G89" s="232">
        <f t="shared" si="24"/>
        <v>0</v>
      </c>
      <c r="H89" s="234">
        <f t="shared" si="24"/>
        <v>0</v>
      </c>
      <c r="I89" s="235">
        <f t="shared" si="24"/>
        <v>0</v>
      </c>
      <c r="J89" s="234">
        <f t="shared" si="24"/>
        <v>174</v>
      </c>
      <c r="K89" s="233">
        <f t="shared" si="24"/>
        <v>0</v>
      </c>
      <c r="L89" s="235">
        <f t="shared" si="24"/>
        <v>174</v>
      </c>
      <c r="M89" s="99">
        <f t="shared" si="24"/>
        <v>0</v>
      </c>
      <c r="N89" s="233">
        <f t="shared" si="24"/>
        <v>0</v>
      </c>
      <c r="O89" s="235">
        <f t="shared" si="24"/>
        <v>0</v>
      </c>
      <c r="P89" s="236"/>
    </row>
    <row r="90" spans="1:16" s="252" customFormat="1" ht="24" x14ac:dyDescent="0.25">
      <c r="A90" s="56">
        <v>2221</v>
      </c>
      <c r="B90" s="223" t="s">
        <v>110</v>
      </c>
      <c r="C90" s="224">
        <f t="shared" si="23"/>
        <v>13963</v>
      </c>
      <c r="D90" s="225">
        <v>13963</v>
      </c>
      <c r="E90" s="460"/>
      <c r="F90" s="486">
        <f>D90+E90</f>
        <v>13963</v>
      </c>
      <c r="G90" s="225"/>
      <c r="H90" s="227"/>
      <c r="I90" s="228">
        <f>G90+H90</f>
        <v>0</v>
      </c>
      <c r="J90" s="227"/>
      <c r="K90" s="226"/>
      <c r="L90" s="228">
        <f>J90+K90</f>
        <v>0</v>
      </c>
      <c r="M90" s="229"/>
      <c r="N90" s="226"/>
      <c r="O90" s="228">
        <f>M90+N90</f>
        <v>0</v>
      </c>
      <c r="P90" s="230"/>
    </row>
    <row r="91" spans="1:16" s="252" customFormat="1" x14ac:dyDescent="0.25">
      <c r="A91" s="56">
        <v>2222</v>
      </c>
      <c r="B91" s="223" t="s">
        <v>112</v>
      </c>
      <c r="C91" s="224">
        <f t="shared" si="23"/>
        <v>2581</v>
      </c>
      <c r="D91" s="225">
        <v>2507</v>
      </c>
      <c r="E91" s="460"/>
      <c r="F91" s="486">
        <f>D91+E91</f>
        <v>2507</v>
      </c>
      <c r="G91" s="225"/>
      <c r="H91" s="227"/>
      <c r="I91" s="228">
        <f>G91+H91</f>
        <v>0</v>
      </c>
      <c r="J91" s="227">
        <v>74</v>
      </c>
      <c r="K91" s="226"/>
      <c r="L91" s="228">
        <f>J91+K91</f>
        <v>74</v>
      </c>
      <c r="M91" s="229"/>
      <c r="N91" s="226"/>
      <c r="O91" s="228">
        <f>M91+N91</f>
        <v>0</v>
      </c>
      <c r="P91" s="367"/>
    </row>
    <row r="92" spans="1:16" s="252" customFormat="1" x14ac:dyDescent="0.25">
      <c r="A92" s="56">
        <v>2223</v>
      </c>
      <c r="B92" s="223" t="s">
        <v>113</v>
      </c>
      <c r="C92" s="224">
        <f t="shared" si="23"/>
        <v>6358</v>
      </c>
      <c r="D92" s="225">
        <v>6358</v>
      </c>
      <c r="E92" s="460"/>
      <c r="F92" s="486">
        <f>D92+E92</f>
        <v>6358</v>
      </c>
      <c r="G92" s="225"/>
      <c r="H92" s="227"/>
      <c r="I92" s="228">
        <f>G92+H92</f>
        <v>0</v>
      </c>
      <c r="J92" s="227"/>
      <c r="K92" s="226"/>
      <c r="L92" s="228">
        <f>J92+K92</f>
        <v>0</v>
      </c>
      <c r="M92" s="229"/>
      <c r="N92" s="226"/>
      <c r="O92" s="228">
        <f>M92+N92</f>
        <v>0</v>
      </c>
      <c r="P92" s="367"/>
    </row>
    <row r="93" spans="1:16" ht="60.75" customHeight="1" x14ac:dyDescent="0.25">
      <c r="A93" s="56">
        <v>2224</v>
      </c>
      <c r="B93" s="223" t="s">
        <v>114</v>
      </c>
      <c r="C93" s="224">
        <f t="shared" si="23"/>
        <v>825</v>
      </c>
      <c r="D93" s="225">
        <v>725</v>
      </c>
      <c r="E93" s="460"/>
      <c r="F93" s="486">
        <f>D93+E93</f>
        <v>725</v>
      </c>
      <c r="G93" s="225"/>
      <c r="H93" s="227"/>
      <c r="I93" s="228">
        <f>G93+H93</f>
        <v>0</v>
      </c>
      <c r="J93" s="227">
        <v>100</v>
      </c>
      <c r="K93" s="226"/>
      <c r="L93" s="228">
        <f>J93+K93</f>
        <v>100</v>
      </c>
      <c r="M93" s="229"/>
      <c r="N93" s="226"/>
      <c r="O93" s="228">
        <f>M93+N93</f>
        <v>0</v>
      </c>
      <c r="P93" s="367"/>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1159</v>
      </c>
      <c r="D95" s="232">
        <f t="shared" ref="D95:O95" si="25">SUM(D96:D102)</f>
        <v>1159</v>
      </c>
      <c r="E95" s="459">
        <f t="shared" si="25"/>
        <v>0</v>
      </c>
      <c r="F95" s="509">
        <f t="shared" si="25"/>
        <v>1159</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7"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7"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7"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7"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7"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7" ht="24" x14ac:dyDescent="0.25">
      <c r="A102" s="56">
        <v>2239</v>
      </c>
      <c r="B102" s="223" t="s">
        <v>123</v>
      </c>
      <c r="C102" s="224">
        <f t="shared" si="23"/>
        <v>1159</v>
      </c>
      <c r="D102" s="225">
        <v>1159</v>
      </c>
      <c r="E102" s="460"/>
      <c r="F102" s="486">
        <f t="shared" si="26"/>
        <v>1159</v>
      </c>
      <c r="G102" s="225"/>
      <c r="H102" s="227"/>
      <c r="I102" s="228">
        <f t="shared" si="27"/>
        <v>0</v>
      </c>
      <c r="J102" s="227"/>
      <c r="K102" s="226"/>
      <c r="L102" s="228">
        <f t="shared" si="28"/>
        <v>0</v>
      </c>
      <c r="M102" s="229"/>
      <c r="N102" s="226"/>
      <c r="O102" s="228">
        <f t="shared" si="29"/>
        <v>0</v>
      </c>
      <c r="P102" s="230"/>
    </row>
    <row r="103" spans="1:17" ht="36" x14ac:dyDescent="0.25">
      <c r="A103" s="231">
        <v>2240</v>
      </c>
      <c r="B103" s="98" t="s">
        <v>124</v>
      </c>
      <c r="C103" s="99">
        <f t="shared" si="23"/>
        <v>2611</v>
      </c>
      <c r="D103" s="232">
        <f t="shared" ref="D103:O103" si="30">SUM(D104:D111)</f>
        <v>2611</v>
      </c>
      <c r="E103" s="459">
        <f t="shared" si="30"/>
        <v>0</v>
      </c>
      <c r="F103" s="509">
        <f t="shared" si="30"/>
        <v>2611</v>
      </c>
      <c r="G103" s="232">
        <f t="shared" si="30"/>
        <v>0</v>
      </c>
      <c r="H103" s="234">
        <f t="shared" si="30"/>
        <v>0</v>
      </c>
      <c r="I103" s="235">
        <f t="shared" si="30"/>
        <v>0</v>
      </c>
      <c r="J103" s="234">
        <f t="shared" si="30"/>
        <v>0</v>
      </c>
      <c r="K103" s="233">
        <f t="shared" si="30"/>
        <v>0</v>
      </c>
      <c r="L103" s="235">
        <f t="shared" si="30"/>
        <v>0</v>
      </c>
      <c r="M103" s="99">
        <f t="shared" si="30"/>
        <v>0</v>
      </c>
      <c r="N103" s="233">
        <f t="shared" si="30"/>
        <v>0</v>
      </c>
      <c r="O103" s="235">
        <f t="shared" si="30"/>
        <v>0</v>
      </c>
      <c r="P103" s="236"/>
    </row>
    <row r="104" spans="1:17"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7"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7" ht="24" x14ac:dyDescent="0.25">
      <c r="A106" s="119">
        <v>2243</v>
      </c>
      <c r="B106" s="98" t="s">
        <v>127</v>
      </c>
      <c r="C106" s="99">
        <f t="shared" si="23"/>
        <v>120</v>
      </c>
      <c r="D106" s="237">
        <v>120</v>
      </c>
      <c r="E106" s="458"/>
      <c r="F106" s="509">
        <f t="shared" si="31"/>
        <v>120</v>
      </c>
      <c r="G106" s="237"/>
      <c r="H106" s="104"/>
      <c r="I106" s="235">
        <f t="shared" si="32"/>
        <v>0</v>
      </c>
      <c r="J106" s="104"/>
      <c r="K106" s="105"/>
      <c r="L106" s="235">
        <f t="shared" si="33"/>
        <v>0</v>
      </c>
      <c r="M106" s="238"/>
      <c r="N106" s="105"/>
      <c r="O106" s="235">
        <f t="shared" si="34"/>
        <v>0</v>
      </c>
      <c r="P106" s="236"/>
    </row>
    <row r="107" spans="1:17" x14ac:dyDescent="0.25">
      <c r="A107" s="119">
        <v>2244</v>
      </c>
      <c r="B107" s="98" t="s">
        <v>128</v>
      </c>
      <c r="C107" s="99">
        <f t="shared" si="23"/>
        <v>1046</v>
      </c>
      <c r="D107" s="237">
        <v>1046</v>
      </c>
      <c r="E107" s="458"/>
      <c r="F107" s="509">
        <f t="shared" si="31"/>
        <v>1046</v>
      </c>
      <c r="G107" s="237"/>
      <c r="H107" s="104"/>
      <c r="I107" s="235">
        <f t="shared" si="32"/>
        <v>0</v>
      </c>
      <c r="J107" s="104"/>
      <c r="K107" s="105"/>
      <c r="L107" s="235">
        <f t="shared" si="33"/>
        <v>0</v>
      </c>
      <c r="M107" s="238"/>
      <c r="N107" s="105"/>
      <c r="O107" s="235">
        <f t="shared" si="34"/>
        <v>0</v>
      </c>
      <c r="P107" s="236"/>
    </row>
    <row r="108" spans="1:17"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7"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7"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7" ht="24" x14ac:dyDescent="0.25">
      <c r="A111" s="56">
        <v>2249</v>
      </c>
      <c r="B111" s="223" t="s">
        <v>132</v>
      </c>
      <c r="C111" s="224">
        <f t="shared" si="23"/>
        <v>1445</v>
      </c>
      <c r="D111" s="225">
        <v>1445</v>
      </c>
      <c r="E111" s="460"/>
      <c r="F111" s="486">
        <f t="shared" si="31"/>
        <v>1445</v>
      </c>
      <c r="G111" s="225"/>
      <c r="H111" s="227"/>
      <c r="I111" s="228">
        <f t="shared" si="32"/>
        <v>0</v>
      </c>
      <c r="J111" s="227"/>
      <c r="K111" s="226"/>
      <c r="L111" s="228">
        <f t="shared" si="33"/>
        <v>0</v>
      </c>
      <c r="M111" s="229"/>
      <c r="N111" s="226"/>
      <c r="O111" s="228">
        <f t="shared" si="34"/>
        <v>0</v>
      </c>
      <c r="P111" s="230"/>
      <c r="Q111" s="252"/>
    </row>
    <row r="112" spans="1:17" hidden="1" x14ac:dyDescent="0.25">
      <c r="A112" s="231">
        <v>2250</v>
      </c>
      <c r="B112" s="98" t="s">
        <v>133</v>
      </c>
      <c r="C112" s="99">
        <f t="shared" si="23"/>
        <v>0</v>
      </c>
      <c r="D112" s="232">
        <f t="shared" ref="D112:O112" si="35">SUM(D113:D115)</f>
        <v>0</v>
      </c>
      <c r="E112" s="459">
        <f t="shared" si="35"/>
        <v>0</v>
      </c>
      <c r="F112" s="509">
        <f t="shared" si="35"/>
        <v>0</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hidden="1" x14ac:dyDescent="0.25">
      <c r="A113" s="119">
        <v>2251</v>
      </c>
      <c r="B113" s="98" t="s">
        <v>134</v>
      </c>
      <c r="C113" s="99">
        <f t="shared" si="23"/>
        <v>0</v>
      </c>
      <c r="D113" s="237"/>
      <c r="E113" s="458"/>
      <c r="F113" s="509">
        <f>D113+E113</f>
        <v>0</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52</v>
      </c>
      <c r="D116" s="232">
        <f t="shared" ref="D116:O116" si="36">SUM(D117:D121)</f>
        <v>52</v>
      </c>
      <c r="E116" s="459">
        <f t="shared" si="36"/>
        <v>0</v>
      </c>
      <c r="F116" s="509">
        <f t="shared" si="36"/>
        <v>52</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x14ac:dyDescent="0.25">
      <c r="A121" s="56">
        <v>2269</v>
      </c>
      <c r="B121" s="223" t="s">
        <v>142</v>
      </c>
      <c r="C121" s="224">
        <f t="shared" si="23"/>
        <v>52</v>
      </c>
      <c r="D121" s="225">
        <v>52</v>
      </c>
      <c r="E121" s="460"/>
      <c r="F121" s="486">
        <f>D121+E121</f>
        <v>52</v>
      </c>
      <c r="G121" s="225"/>
      <c r="H121" s="227"/>
      <c r="I121" s="228">
        <f>G121+H121</f>
        <v>0</v>
      </c>
      <c r="J121" s="227"/>
      <c r="K121" s="226"/>
      <c r="L121" s="228">
        <f>J121+K121</f>
        <v>0</v>
      </c>
      <c r="M121" s="229"/>
      <c r="N121" s="226"/>
      <c r="O121" s="228">
        <f>M121+N121</f>
        <v>0</v>
      </c>
      <c r="P121" s="230"/>
    </row>
    <row r="122" spans="1:16" x14ac:dyDescent="0.25">
      <c r="A122" s="231">
        <v>2270</v>
      </c>
      <c r="B122" s="98" t="s">
        <v>143</v>
      </c>
      <c r="C122" s="99">
        <f t="shared" si="23"/>
        <v>10</v>
      </c>
      <c r="D122" s="232">
        <f t="shared" ref="D122:O122" si="37">SUM(D123:D127)</f>
        <v>10</v>
      </c>
      <c r="E122" s="459">
        <f t="shared" si="37"/>
        <v>0</v>
      </c>
      <c r="F122" s="509">
        <f t="shared" si="37"/>
        <v>10</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236"/>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119">
        <v>2279</v>
      </c>
      <c r="B127" s="98" t="s">
        <v>148</v>
      </c>
      <c r="C127" s="99">
        <f t="shared" si="23"/>
        <v>10</v>
      </c>
      <c r="D127" s="237">
        <v>10</v>
      </c>
      <c r="E127" s="458"/>
      <c r="F127" s="509">
        <f>D127+E127</f>
        <v>10</v>
      </c>
      <c r="G127" s="237"/>
      <c r="H127" s="104"/>
      <c r="I127" s="235">
        <f>G127+H127</f>
        <v>0</v>
      </c>
      <c r="J127" s="104"/>
      <c r="K127" s="105"/>
      <c r="L127" s="235">
        <f>J127+K127</f>
        <v>0</v>
      </c>
      <c r="M127" s="238"/>
      <c r="N127" s="105"/>
      <c r="O127" s="235">
        <f>M127+N127</f>
        <v>0</v>
      </c>
      <c r="P127" s="236"/>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5603</v>
      </c>
      <c r="D130" s="207">
        <f t="shared" ref="D130:O130" si="39">SUM(D131,D136,D140,D141,D144,D151,D159,D160,D163)</f>
        <v>5250</v>
      </c>
      <c r="E130" s="455">
        <f t="shared" si="39"/>
        <v>0</v>
      </c>
      <c r="F130" s="506">
        <f t="shared" si="39"/>
        <v>5250</v>
      </c>
      <c r="G130" s="207">
        <f t="shared" si="39"/>
        <v>353</v>
      </c>
      <c r="H130" s="84">
        <f t="shared" si="39"/>
        <v>0</v>
      </c>
      <c r="I130" s="208">
        <f t="shared" si="39"/>
        <v>353</v>
      </c>
      <c r="J130" s="84">
        <f t="shared" si="39"/>
        <v>0</v>
      </c>
      <c r="K130" s="85">
        <f t="shared" si="39"/>
        <v>0</v>
      </c>
      <c r="L130" s="208">
        <f t="shared" si="39"/>
        <v>0</v>
      </c>
      <c r="M130" s="76">
        <f t="shared" si="39"/>
        <v>0</v>
      </c>
      <c r="N130" s="85">
        <f t="shared" si="39"/>
        <v>0</v>
      </c>
      <c r="O130" s="208">
        <f t="shared" si="39"/>
        <v>0</v>
      </c>
      <c r="P130" s="243"/>
    </row>
    <row r="131" spans="1:16" ht="24" x14ac:dyDescent="0.25">
      <c r="A131" s="342">
        <v>2310</v>
      </c>
      <c r="B131" s="87" t="s">
        <v>152</v>
      </c>
      <c r="C131" s="88">
        <f t="shared" si="23"/>
        <v>2320</v>
      </c>
      <c r="D131" s="246">
        <f t="shared" ref="D131:O131" si="40">SUM(D132:D135)</f>
        <v>2320</v>
      </c>
      <c r="E131" s="463">
        <f t="shared" si="40"/>
        <v>0</v>
      </c>
      <c r="F131" s="508">
        <f t="shared" si="40"/>
        <v>2320</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x14ac:dyDescent="0.25">
      <c r="A132" s="119">
        <v>2311</v>
      </c>
      <c r="B132" s="98" t="s">
        <v>153</v>
      </c>
      <c r="C132" s="99">
        <f t="shared" si="23"/>
        <v>393</v>
      </c>
      <c r="D132" s="237">
        <v>393</v>
      </c>
      <c r="E132" s="458"/>
      <c r="F132" s="509">
        <f>D132+E132</f>
        <v>393</v>
      </c>
      <c r="G132" s="237"/>
      <c r="H132" s="104"/>
      <c r="I132" s="235">
        <f>G132+H132</f>
        <v>0</v>
      </c>
      <c r="J132" s="104"/>
      <c r="K132" s="105"/>
      <c r="L132" s="235">
        <f>J132+K132</f>
        <v>0</v>
      </c>
      <c r="M132" s="238"/>
      <c r="N132" s="105"/>
      <c r="O132" s="235">
        <f>M132+N132</f>
        <v>0</v>
      </c>
      <c r="P132" s="236"/>
    </row>
    <row r="133" spans="1:16" s="252" customFormat="1" x14ac:dyDescent="0.25">
      <c r="A133" s="56">
        <v>2312</v>
      </c>
      <c r="B133" s="223" t="s">
        <v>154</v>
      </c>
      <c r="C133" s="224">
        <f t="shared" si="23"/>
        <v>1927</v>
      </c>
      <c r="D133" s="225">
        <v>1927</v>
      </c>
      <c r="E133" s="460"/>
      <c r="F133" s="486">
        <f>D133+E133</f>
        <v>1927</v>
      </c>
      <c r="G133" s="225"/>
      <c r="H133" s="227"/>
      <c r="I133" s="228">
        <f>G133+H133</f>
        <v>0</v>
      </c>
      <c r="J133" s="227"/>
      <c r="K133" s="226"/>
      <c r="L133" s="228">
        <f>J133+K133</f>
        <v>0</v>
      </c>
      <c r="M133" s="229"/>
      <c r="N133" s="226"/>
      <c r="O133" s="228">
        <f>M133+N133</f>
        <v>0</v>
      </c>
      <c r="P133" s="230"/>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47</v>
      </c>
      <c r="D136" s="232">
        <f t="shared" ref="D136:O136" si="41">SUM(D137:D139)</f>
        <v>47</v>
      </c>
      <c r="E136" s="459">
        <f t="shared" si="41"/>
        <v>0</v>
      </c>
      <c r="F136" s="509">
        <f t="shared" si="41"/>
        <v>47</v>
      </c>
      <c r="G136" s="232">
        <f t="shared" si="41"/>
        <v>0</v>
      </c>
      <c r="H136" s="234">
        <f t="shared" si="41"/>
        <v>0</v>
      </c>
      <c r="I136" s="235">
        <f t="shared" si="41"/>
        <v>0</v>
      </c>
      <c r="J136" s="234">
        <f t="shared" si="41"/>
        <v>0</v>
      </c>
      <c r="K136" s="233">
        <f t="shared" si="41"/>
        <v>0</v>
      </c>
      <c r="L136" s="235">
        <f t="shared" si="41"/>
        <v>0</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x14ac:dyDescent="0.25">
      <c r="A138" s="119">
        <v>2322</v>
      </c>
      <c r="B138" s="98" t="s">
        <v>159</v>
      </c>
      <c r="C138" s="99">
        <f t="shared" si="23"/>
        <v>47</v>
      </c>
      <c r="D138" s="237">
        <v>47</v>
      </c>
      <c r="E138" s="458"/>
      <c r="F138" s="509">
        <f>D138+E138</f>
        <v>47</v>
      </c>
      <c r="G138" s="237"/>
      <c r="H138" s="104"/>
      <c r="I138" s="235">
        <f>G138+H138</f>
        <v>0</v>
      </c>
      <c r="J138" s="104"/>
      <c r="K138" s="105"/>
      <c r="L138" s="235">
        <f>J138+K138</f>
        <v>0</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70</v>
      </c>
      <c r="D141" s="232">
        <f t="shared" ref="D141:O141" si="42">SUM(D142:D143)</f>
        <v>70</v>
      </c>
      <c r="E141" s="459">
        <f t="shared" si="42"/>
        <v>0</v>
      </c>
      <c r="F141" s="509">
        <f t="shared" si="42"/>
        <v>70</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70</v>
      </c>
      <c r="D142" s="237">
        <v>70</v>
      </c>
      <c r="E142" s="458"/>
      <c r="F142" s="509">
        <f>D142+E142</f>
        <v>70</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1601</v>
      </c>
      <c r="D144" s="214">
        <f t="shared" ref="D144:O144" si="43">SUM(D145:D150)</f>
        <v>1601</v>
      </c>
      <c r="E144" s="456">
        <f t="shared" si="43"/>
        <v>0</v>
      </c>
      <c r="F144" s="507">
        <f t="shared" si="43"/>
        <v>1601</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x14ac:dyDescent="0.25">
      <c r="A145" s="47">
        <v>2351</v>
      </c>
      <c r="B145" s="87" t="s">
        <v>166</v>
      </c>
      <c r="C145" s="88">
        <f t="shared" si="23"/>
        <v>200</v>
      </c>
      <c r="D145" s="219">
        <v>200</v>
      </c>
      <c r="E145" s="457"/>
      <c r="F145" s="508">
        <f t="shared" ref="F145:F150" si="44">D145+E145</f>
        <v>200</v>
      </c>
      <c r="G145" s="219"/>
      <c r="H145" s="93"/>
      <c r="I145" s="220">
        <f t="shared" ref="I145:I150" si="45">G145+H145</f>
        <v>0</v>
      </c>
      <c r="J145" s="93"/>
      <c r="K145" s="94"/>
      <c r="L145" s="220">
        <f t="shared" ref="L145:L150" si="46">J145+K145</f>
        <v>0</v>
      </c>
      <c r="M145" s="221"/>
      <c r="N145" s="94"/>
      <c r="O145" s="220">
        <f t="shared" ref="O145:O150" si="47">M145+N145</f>
        <v>0</v>
      </c>
      <c r="P145" s="222"/>
    </row>
    <row r="146" spans="1:16" x14ac:dyDescent="0.25">
      <c r="A146" s="56">
        <v>2352</v>
      </c>
      <c r="B146" s="223" t="s">
        <v>167</v>
      </c>
      <c r="C146" s="224">
        <f t="shared" si="23"/>
        <v>1401</v>
      </c>
      <c r="D146" s="225">
        <v>1401</v>
      </c>
      <c r="E146" s="460"/>
      <c r="F146" s="486">
        <f t="shared" si="44"/>
        <v>1401</v>
      </c>
      <c r="G146" s="225"/>
      <c r="H146" s="227"/>
      <c r="I146" s="228">
        <f t="shared" si="45"/>
        <v>0</v>
      </c>
      <c r="J146" s="227"/>
      <c r="K146" s="226"/>
      <c r="L146" s="228">
        <f t="shared" si="46"/>
        <v>0</v>
      </c>
      <c r="M146" s="229"/>
      <c r="N146" s="226"/>
      <c r="O146" s="228">
        <f t="shared" si="47"/>
        <v>0</v>
      </c>
      <c r="P146" s="230"/>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customHeight="1" x14ac:dyDescent="0.25">
      <c r="A151" s="231">
        <v>2360</v>
      </c>
      <c r="B151" s="98" t="s">
        <v>172</v>
      </c>
      <c r="C151" s="99">
        <f t="shared" si="48"/>
        <v>59</v>
      </c>
      <c r="D151" s="232">
        <f t="shared" ref="D151:O151" si="49">SUM(D152:D158)</f>
        <v>59</v>
      </c>
      <c r="E151" s="459">
        <f t="shared" si="49"/>
        <v>0</v>
      </c>
      <c r="F151" s="509">
        <f t="shared" si="49"/>
        <v>59</v>
      </c>
      <c r="G151" s="232">
        <f t="shared" si="49"/>
        <v>0</v>
      </c>
      <c r="H151" s="234">
        <f t="shared" si="49"/>
        <v>0</v>
      </c>
      <c r="I151" s="235">
        <f t="shared" si="49"/>
        <v>0</v>
      </c>
      <c r="J151" s="234">
        <f t="shared" si="49"/>
        <v>0</v>
      </c>
      <c r="K151" s="233">
        <f t="shared" si="49"/>
        <v>0</v>
      </c>
      <c r="L151" s="235">
        <f t="shared" si="49"/>
        <v>0</v>
      </c>
      <c r="M151" s="99">
        <f t="shared" si="49"/>
        <v>0</v>
      </c>
      <c r="N151" s="233">
        <f t="shared" si="49"/>
        <v>0</v>
      </c>
      <c r="O151" s="235">
        <f t="shared" si="49"/>
        <v>0</v>
      </c>
      <c r="P151" s="236"/>
    </row>
    <row r="152" spans="1:16" x14ac:dyDescent="0.25">
      <c r="A152" s="55">
        <v>2361</v>
      </c>
      <c r="B152" s="223" t="s">
        <v>173</v>
      </c>
      <c r="C152" s="224">
        <f t="shared" si="48"/>
        <v>59</v>
      </c>
      <c r="D152" s="225">
        <v>59</v>
      </c>
      <c r="E152" s="460"/>
      <c r="F152" s="486">
        <f t="shared" ref="F152:F159" si="50">D152+E152</f>
        <v>59</v>
      </c>
      <c r="G152" s="225"/>
      <c r="H152" s="227"/>
      <c r="I152" s="228">
        <f t="shared" ref="I152:I159" si="51">G152+H152</f>
        <v>0</v>
      </c>
      <c r="J152" s="227"/>
      <c r="K152" s="226"/>
      <c r="L152" s="228">
        <f t="shared" ref="L152:L159" si="52">J152+K152</f>
        <v>0</v>
      </c>
      <c r="M152" s="229"/>
      <c r="N152" s="226"/>
      <c r="O152" s="228">
        <f t="shared" ref="O152:O159" si="53">M152+N152</f>
        <v>0</v>
      </c>
      <c r="P152" s="230"/>
    </row>
    <row r="153" spans="1:16" ht="24" hidden="1" x14ac:dyDescent="0.25">
      <c r="A153" s="97">
        <v>2362</v>
      </c>
      <c r="B153" s="98" t="s">
        <v>174</v>
      </c>
      <c r="C153" s="99">
        <f t="shared" si="48"/>
        <v>0</v>
      </c>
      <c r="D153" s="237"/>
      <c r="E153" s="458"/>
      <c r="F153" s="509">
        <f t="shared" si="50"/>
        <v>0</v>
      </c>
      <c r="G153" s="237"/>
      <c r="H153" s="104"/>
      <c r="I153" s="235">
        <f t="shared" si="51"/>
        <v>0</v>
      </c>
      <c r="J153" s="104"/>
      <c r="K153" s="105"/>
      <c r="L153" s="235">
        <f t="shared" si="52"/>
        <v>0</v>
      </c>
      <c r="M153" s="238"/>
      <c r="N153" s="105"/>
      <c r="O153" s="235">
        <f t="shared" si="53"/>
        <v>0</v>
      </c>
      <c r="P153" s="236"/>
    </row>
    <row r="154" spans="1:16" hidden="1" x14ac:dyDescent="0.25">
      <c r="A154" s="97">
        <v>2363</v>
      </c>
      <c r="B154" s="98" t="s">
        <v>175</v>
      </c>
      <c r="C154" s="99">
        <f t="shared" si="48"/>
        <v>0</v>
      </c>
      <c r="D154" s="237"/>
      <c r="E154" s="458"/>
      <c r="F154" s="509">
        <f t="shared" si="50"/>
        <v>0</v>
      </c>
      <c r="G154" s="237"/>
      <c r="H154" s="104"/>
      <c r="I154" s="235">
        <f t="shared" si="51"/>
        <v>0</v>
      </c>
      <c r="J154" s="104"/>
      <c r="K154" s="105"/>
      <c r="L154" s="235">
        <f t="shared" si="52"/>
        <v>0</v>
      </c>
      <c r="M154" s="238"/>
      <c r="N154" s="105"/>
      <c r="O154" s="235">
        <f t="shared" si="53"/>
        <v>0</v>
      </c>
      <c r="P154" s="236"/>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x14ac:dyDescent="0.25">
      <c r="A159" s="419">
        <v>2370</v>
      </c>
      <c r="B159" s="420" t="s">
        <v>180</v>
      </c>
      <c r="C159" s="421">
        <f t="shared" si="48"/>
        <v>1506</v>
      </c>
      <c r="D159" s="422">
        <v>1153</v>
      </c>
      <c r="E159" s="461"/>
      <c r="F159" s="510">
        <f t="shared" si="50"/>
        <v>1153</v>
      </c>
      <c r="G159" s="422">
        <v>353</v>
      </c>
      <c r="H159" s="424"/>
      <c r="I159" s="425">
        <f t="shared" si="51"/>
        <v>353</v>
      </c>
      <c r="J159" s="424"/>
      <c r="K159" s="423"/>
      <c r="L159" s="425">
        <f t="shared" si="52"/>
        <v>0</v>
      </c>
      <c r="M159" s="426"/>
      <c r="N159" s="423"/>
      <c r="O159" s="425">
        <f t="shared" si="53"/>
        <v>0</v>
      </c>
      <c r="P159" s="427"/>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 t="shared" ref="E165:O165" si="55">SUM(E166,E171)</f>
        <v>0</v>
      </c>
      <c r="F165" s="506">
        <f t="shared" si="55"/>
        <v>0</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hidden="1" customHeight="1" x14ac:dyDescent="0.25">
      <c r="A166" s="342">
        <v>2510</v>
      </c>
      <c r="B166" s="87" t="s">
        <v>187</v>
      </c>
      <c r="C166" s="88">
        <f t="shared" si="48"/>
        <v>0</v>
      </c>
      <c r="D166" s="246">
        <f>SUM(D167:D170)</f>
        <v>0</v>
      </c>
      <c r="E166" s="463">
        <f t="shared" ref="E166:O166" si="56">SUM(E167:E170)</f>
        <v>0</v>
      </c>
      <c r="F166" s="508">
        <f t="shared" si="56"/>
        <v>0</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3626</v>
      </c>
      <c r="D194" s="194">
        <f t="shared" ref="D194:O194" si="70">SUM(D195,D230,D269)</f>
        <v>3476</v>
      </c>
      <c r="E194" s="453">
        <f t="shared" si="70"/>
        <v>0</v>
      </c>
      <c r="F194" s="504">
        <f t="shared" si="70"/>
        <v>3476</v>
      </c>
      <c r="G194" s="194">
        <f t="shared" si="70"/>
        <v>150</v>
      </c>
      <c r="H194" s="196">
        <f t="shared" si="70"/>
        <v>0</v>
      </c>
      <c r="I194" s="197">
        <f t="shared" si="70"/>
        <v>150</v>
      </c>
      <c r="J194" s="196">
        <f t="shared" si="70"/>
        <v>0</v>
      </c>
      <c r="K194" s="195">
        <f t="shared" si="70"/>
        <v>0</v>
      </c>
      <c r="L194" s="197">
        <f t="shared" si="70"/>
        <v>0</v>
      </c>
      <c r="M194" s="289">
        <f t="shared" si="70"/>
        <v>0</v>
      </c>
      <c r="N194" s="290">
        <f t="shared" si="70"/>
        <v>0</v>
      </c>
      <c r="O194" s="291">
        <f t="shared" si="70"/>
        <v>0</v>
      </c>
      <c r="P194" s="292"/>
    </row>
    <row r="195" spans="1:16" x14ac:dyDescent="0.25">
      <c r="A195" s="199">
        <v>5000</v>
      </c>
      <c r="B195" s="199" t="s">
        <v>216</v>
      </c>
      <c r="C195" s="200">
        <f t="shared" si="48"/>
        <v>3626</v>
      </c>
      <c r="D195" s="201">
        <f t="shared" ref="D195:O195" si="71">D196+D204</f>
        <v>3476</v>
      </c>
      <c r="E195" s="454">
        <f t="shared" si="71"/>
        <v>0</v>
      </c>
      <c r="F195" s="505">
        <f t="shared" si="71"/>
        <v>3476</v>
      </c>
      <c r="G195" s="201">
        <f t="shared" si="71"/>
        <v>150</v>
      </c>
      <c r="H195" s="203">
        <f t="shared" si="71"/>
        <v>0</v>
      </c>
      <c r="I195" s="204">
        <f t="shared" si="71"/>
        <v>150</v>
      </c>
      <c r="J195" s="203">
        <f t="shared" si="71"/>
        <v>0</v>
      </c>
      <c r="K195" s="202">
        <f t="shared" si="71"/>
        <v>0</v>
      </c>
      <c r="L195" s="204">
        <f t="shared" si="71"/>
        <v>0</v>
      </c>
      <c r="M195" s="200">
        <f t="shared" si="71"/>
        <v>0</v>
      </c>
      <c r="N195" s="202">
        <f t="shared" si="71"/>
        <v>0</v>
      </c>
      <c r="O195" s="204">
        <f t="shared" si="71"/>
        <v>0</v>
      </c>
      <c r="P195" s="205"/>
    </row>
    <row r="196" spans="1:16" hidden="1" x14ac:dyDescent="0.25">
      <c r="A196" s="75">
        <v>5100</v>
      </c>
      <c r="B196" s="206" t="s">
        <v>217</v>
      </c>
      <c r="C196" s="76">
        <f t="shared" si="48"/>
        <v>0</v>
      </c>
      <c r="D196" s="207">
        <f t="shared" ref="D196:O196" si="72">D197+D198+D201+D202+D203</f>
        <v>0</v>
      </c>
      <c r="E196" s="455">
        <f t="shared" si="72"/>
        <v>0</v>
      </c>
      <c r="F196" s="506">
        <f t="shared" si="72"/>
        <v>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48"/>
        <v>0</v>
      </c>
      <c r="D198" s="232">
        <f t="shared" ref="D198:O198" si="73">D199+D200</f>
        <v>0</v>
      </c>
      <c r="E198" s="459">
        <f t="shared" si="73"/>
        <v>0</v>
      </c>
      <c r="F198" s="509">
        <f t="shared" si="73"/>
        <v>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hidden="1" x14ac:dyDescent="0.25">
      <c r="A199" s="119">
        <v>5121</v>
      </c>
      <c r="B199" s="98" t="s">
        <v>220</v>
      </c>
      <c r="C199" s="99">
        <f t="shared" si="48"/>
        <v>0</v>
      </c>
      <c r="D199" s="237"/>
      <c r="E199" s="458"/>
      <c r="F199" s="509">
        <f>D199+E199</f>
        <v>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3626</v>
      </c>
      <c r="D204" s="207">
        <f t="shared" ref="D204:O204" si="74">D205+D215+D216+D225+D226+D227+D229</f>
        <v>3476</v>
      </c>
      <c r="E204" s="455">
        <f t="shared" si="74"/>
        <v>0</v>
      </c>
      <c r="F204" s="506">
        <f t="shared" si="74"/>
        <v>3476</v>
      </c>
      <c r="G204" s="207">
        <f t="shared" si="74"/>
        <v>150</v>
      </c>
      <c r="H204" s="84">
        <f t="shared" si="74"/>
        <v>0</v>
      </c>
      <c r="I204" s="208">
        <f t="shared" si="74"/>
        <v>150</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3626</v>
      </c>
      <c r="D216" s="232">
        <f t="shared" ref="D216:O216" si="81">SUM(D217:D224)</f>
        <v>3476</v>
      </c>
      <c r="E216" s="459">
        <f t="shared" si="81"/>
        <v>0</v>
      </c>
      <c r="F216" s="509">
        <f t="shared" si="81"/>
        <v>3476</v>
      </c>
      <c r="G216" s="232">
        <f t="shared" si="81"/>
        <v>150</v>
      </c>
      <c r="H216" s="234">
        <f t="shared" si="81"/>
        <v>0</v>
      </c>
      <c r="I216" s="235">
        <f t="shared" si="81"/>
        <v>150</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x14ac:dyDescent="0.25">
      <c r="A218" s="56">
        <v>5232</v>
      </c>
      <c r="B218" s="223" t="s">
        <v>239</v>
      </c>
      <c r="C218" s="224">
        <f t="shared" si="80"/>
        <v>2876</v>
      </c>
      <c r="D218" s="225">
        <v>2876</v>
      </c>
      <c r="E218" s="460"/>
      <c r="F218" s="486">
        <f t="shared" si="82"/>
        <v>2876</v>
      </c>
      <c r="G218" s="225"/>
      <c r="H218" s="227"/>
      <c r="I218" s="228">
        <f t="shared" si="83"/>
        <v>0</v>
      </c>
      <c r="J218" s="227"/>
      <c r="K218" s="226"/>
      <c r="L218" s="228">
        <f t="shared" si="84"/>
        <v>0</v>
      </c>
      <c r="M218" s="229"/>
      <c r="N218" s="226"/>
      <c r="O218" s="228">
        <f t="shared" si="85"/>
        <v>0</v>
      </c>
      <c r="P218" s="230"/>
    </row>
    <row r="219" spans="1:16" x14ac:dyDescent="0.25">
      <c r="A219" s="119">
        <v>5233</v>
      </c>
      <c r="B219" s="98" t="s">
        <v>240</v>
      </c>
      <c r="C219" s="99">
        <f t="shared" si="80"/>
        <v>150</v>
      </c>
      <c r="D219" s="237"/>
      <c r="E219" s="458"/>
      <c r="F219" s="509">
        <f t="shared" si="82"/>
        <v>0</v>
      </c>
      <c r="G219" s="237">
        <v>150</v>
      </c>
      <c r="H219" s="104"/>
      <c r="I219" s="235">
        <f t="shared" si="83"/>
        <v>150</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x14ac:dyDescent="0.25">
      <c r="A223" s="119">
        <v>5238</v>
      </c>
      <c r="B223" s="98" t="s">
        <v>244</v>
      </c>
      <c r="C223" s="99">
        <f t="shared" si="80"/>
        <v>600</v>
      </c>
      <c r="D223" s="237">
        <v>600</v>
      </c>
      <c r="E223" s="458"/>
      <c r="F223" s="509">
        <f t="shared" si="82"/>
        <v>600</v>
      </c>
      <c r="G223" s="237"/>
      <c r="H223" s="104"/>
      <c r="I223" s="235">
        <f t="shared" si="83"/>
        <v>0</v>
      </c>
      <c r="J223" s="104"/>
      <c r="K223" s="105"/>
      <c r="L223" s="235">
        <f t="shared" si="84"/>
        <v>0</v>
      </c>
      <c r="M223" s="238"/>
      <c r="N223" s="105"/>
      <c r="O223" s="235">
        <f t="shared" si="85"/>
        <v>0</v>
      </c>
      <c r="P223" s="236"/>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416504</v>
      </c>
      <c r="D286" s="313">
        <f t="shared" ref="D286:O286" si="113">SUM(D283,D269,D230,D195,D187,D173,D75,D53)</f>
        <v>393611</v>
      </c>
      <c r="E286" s="471">
        <f t="shared" si="113"/>
        <v>0</v>
      </c>
      <c r="F286" s="517">
        <f t="shared" si="113"/>
        <v>393611</v>
      </c>
      <c r="G286" s="313">
        <f t="shared" si="113"/>
        <v>22707</v>
      </c>
      <c r="H286" s="315">
        <f t="shared" si="113"/>
        <v>0</v>
      </c>
      <c r="I286" s="316">
        <f t="shared" si="113"/>
        <v>22707</v>
      </c>
      <c r="J286" s="315">
        <f t="shared" si="113"/>
        <v>186</v>
      </c>
      <c r="K286" s="314">
        <f t="shared" si="113"/>
        <v>0</v>
      </c>
      <c r="L286" s="316">
        <f t="shared" si="113"/>
        <v>186</v>
      </c>
      <c r="M286" s="312">
        <f t="shared" si="113"/>
        <v>0</v>
      </c>
      <c r="N286" s="314">
        <f t="shared" si="113"/>
        <v>0</v>
      </c>
      <c r="O286" s="316">
        <f t="shared" si="113"/>
        <v>0</v>
      </c>
      <c r="P286" s="317"/>
    </row>
    <row r="287" spans="1:16" s="27" customFormat="1" ht="13.5" thickTop="1" thickBot="1" x14ac:dyDescent="0.3">
      <c r="A287" s="1253" t="s">
        <v>310</v>
      </c>
      <c r="B287" s="1254"/>
      <c r="C287" s="318">
        <f t="shared" si="110"/>
        <v>-174</v>
      </c>
      <c r="D287" s="319">
        <f t="shared" ref="D287:I287" si="114">SUM(D24,D25,D41)-D51</f>
        <v>0</v>
      </c>
      <c r="E287" s="472">
        <f t="shared" si="114"/>
        <v>0</v>
      </c>
      <c r="F287" s="518">
        <f t="shared" si="114"/>
        <v>0</v>
      </c>
      <c r="G287" s="319">
        <f t="shared" si="114"/>
        <v>0</v>
      </c>
      <c r="H287" s="321">
        <f t="shared" si="114"/>
        <v>0</v>
      </c>
      <c r="I287" s="322">
        <f t="shared" si="114"/>
        <v>0</v>
      </c>
      <c r="J287" s="321">
        <f>(J26+J43)-J51</f>
        <v>-174</v>
      </c>
      <c r="K287" s="320">
        <f>(K26+K43)-K51</f>
        <v>0</v>
      </c>
      <c r="L287" s="322">
        <f>(L26+L43)-L51</f>
        <v>-174</v>
      </c>
      <c r="M287" s="318">
        <f>M45-M51</f>
        <v>0</v>
      </c>
      <c r="N287" s="320">
        <f>N45-N51</f>
        <v>0</v>
      </c>
      <c r="O287" s="322">
        <f>O45-O51</f>
        <v>0</v>
      </c>
      <c r="P287" s="323"/>
    </row>
    <row r="288" spans="1:16" s="27" customFormat="1" ht="12.75" thickTop="1" x14ac:dyDescent="0.25">
      <c r="A288" s="1255" t="s">
        <v>311</v>
      </c>
      <c r="B288" s="1256"/>
      <c r="C288" s="324">
        <f t="shared" si="110"/>
        <v>174</v>
      </c>
      <c r="D288" s="325">
        <f t="shared" ref="D288:O288" si="115">SUM(D289,D290)-D297+D298</f>
        <v>0</v>
      </c>
      <c r="E288" s="473">
        <f t="shared" si="115"/>
        <v>0</v>
      </c>
      <c r="F288" s="519">
        <f t="shared" si="115"/>
        <v>0</v>
      </c>
      <c r="G288" s="325">
        <f t="shared" si="115"/>
        <v>0</v>
      </c>
      <c r="H288" s="327">
        <f t="shared" si="115"/>
        <v>0</v>
      </c>
      <c r="I288" s="328">
        <f t="shared" si="115"/>
        <v>0</v>
      </c>
      <c r="J288" s="327">
        <f t="shared" si="115"/>
        <v>174</v>
      </c>
      <c r="K288" s="326">
        <f t="shared" si="115"/>
        <v>0</v>
      </c>
      <c r="L288" s="328">
        <f t="shared" si="115"/>
        <v>174</v>
      </c>
      <c r="M288" s="324">
        <f t="shared" si="115"/>
        <v>0</v>
      </c>
      <c r="N288" s="326">
        <f t="shared" si="115"/>
        <v>0</v>
      </c>
      <c r="O288" s="328">
        <f t="shared" si="115"/>
        <v>0</v>
      </c>
      <c r="P288" s="329"/>
    </row>
    <row r="289" spans="1:16" s="27" customFormat="1" ht="12.75" thickBot="1" x14ac:dyDescent="0.3">
      <c r="A289" s="177" t="s">
        <v>312</v>
      </c>
      <c r="B289" s="177" t="s">
        <v>313</v>
      </c>
      <c r="C289" s="178">
        <f t="shared" si="110"/>
        <v>174</v>
      </c>
      <c r="D289" s="179">
        <f t="shared" ref="D289:O289" si="116">D21-D283</f>
        <v>0</v>
      </c>
      <c r="E289" s="451">
        <f t="shared" si="116"/>
        <v>0</v>
      </c>
      <c r="F289" s="502">
        <f t="shared" si="116"/>
        <v>0</v>
      </c>
      <c r="G289" s="179">
        <f t="shared" si="116"/>
        <v>0</v>
      </c>
      <c r="H289" s="181">
        <f t="shared" si="116"/>
        <v>0</v>
      </c>
      <c r="I289" s="182">
        <f t="shared" si="116"/>
        <v>0</v>
      </c>
      <c r="J289" s="181">
        <f t="shared" si="116"/>
        <v>174</v>
      </c>
      <c r="K289" s="180">
        <f t="shared" si="116"/>
        <v>0</v>
      </c>
      <c r="L289" s="182">
        <f t="shared" si="116"/>
        <v>174</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S8szr9/hhD7Bd1tjQe3FGsA8HjctpK8iPYqH+Iofu/rH30oPAmRl78wBbRr4tb8ROK+kezVMHbV/1n0LkRN4ig==" saltValue="SzNY0il8WbAj2ZOYCYDosg==" spinCount="100000" sheet="1" objects="1" scenarios="1" formatCells="0" formatColumns="0" formatRows="0"/>
  <autoFilter ref="A18:P298">
    <filterColumn colId="2">
      <filters blank="1">
        <filter val="1 046"/>
        <filter val="1 093"/>
        <filter val="1 159"/>
        <filter val="1 401"/>
        <filter val="1 425"/>
        <filter val="1 445"/>
        <filter val="1 506"/>
        <filter val="1 601"/>
        <filter val="1 927"/>
        <filter val="10"/>
        <filter val="12"/>
        <filter val="120"/>
        <filter val="13 963"/>
        <filter val="14 357"/>
        <filter val="14 899"/>
        <filter val="150"/>
        <filter val="174"/>
        <filter val="-174"/>
        <filter val="176"/>
        <filter val="180"/>
        <filter val="2 320"/>
        <filter val="2 538"/>
        <filter val="2 581"/>
        <filter val="2 611"/>
        <filter val="2 876"/>
        <filter val="200"/>
        <filter val="22 656"/>
        <filter val="23 727"/>
        <filter val="256 233"/>
        <filter val="26 587"/>
        <filter val="28 297"/>
        <filter val="284 245"/>
        <filter val="3 626"/>
        <filter val="34 080"/>
        <filter val="35"/>
        <filter val="378 798"/>
        <filter val="393"/>
        <filter val="4 153"/>
        <filter val="4 446"/>
        <filter val="412 878"/>
        <filter val="416 318"/>
        <filter val="416 504"/>
        <filter val="47"/>
        <filter val="5 603"/>
        <filter val="500"/>
        <filter val="52"/>
        <filter val="527"/>
        <filter val="59"/>
        <filter val="6 358"/>
        <filter val="600"/>
        <filter val="7 257"/>
        <filter val="70"/>
        <filter val="71 897"/>
        <filter val="738"/>
        <filter val="825"/>
        <filter val="94 55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Roman,Regular"&amp;9 146.pielikums Jūrmalas pilsētas domes
2019.gada 21.februāra saistošajiem noteikumiem Nr.8
(protokols Nr.2, 34.punkts)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3" sqref="U3"/>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v>
      </c>
      <c r="D3" s="1296"/>
      <c r="E3" s="1296"/>
      <c r="F3" s="1296"/>
      <c r="G3" s="1296"/>
      <c r="H3" s="1296"/>
      <c r="I3" s="1296"/>
      <c r="J3" s="1296"/>
      <c r="K3" s="1296"/>
      <c r="L3" s="1296"/>
      <c r="M3" s="1296"/>
      <c r="N3" s="1296"/>
      <c r="O3" s="1296"/>
      <c r="P3" s="1297"/>
      <c r="Q3" s="525"/>
    </row>
    <row r="4" spans="1:17" ht="12.75" customHeight="1" x14ac:dyDescent="0.25">
      <c r="A4" s="5" t="s">
        <v>4</v>
      </c>
      <c r="B4" s="6"/>
      <c r="C4" s="1296" t="s">
        <v>5</v>
      </c>
      <c r="D4" s="1296"/>
      <c r="E4" s="1296"/>
      <c r="F4" s="1296"/>
      <c r="G4" s="1296"/>
      <c r="H4" s="1296"/>
      <c r="I4" s="1296"/>
      <c r="J4" s="1296"/>
      <c r="K4" s="1296"/>
      <c r="L4" s="1296"/>
      <c r="M4" s="1296"/>
      <c r="N4" s="1296"/>
      <c r="O4" s="1296"/>
      <c r="P4" s="1297"/>
      <c r="Q4" s="525"/>
    </row>
    <row r="5" spans="1:17" ht="12.75" customHeight="1" x14ac:dyDescent="0.25">
      <c r="A5" s="7" t="s">
        <v>6</v>
      </c>
      <c r="B5" s="8"/>
      <c r="C5" s="1291" t="s">
        <v>7</v>
      </c>
      <c r="D5" s="1291"/>
      <c r="E5" s="1291"/>
      <c r="F5" s="1291"/>
      <c r="G5" s="1291"/>
      <c r="H5" s="1291"/>
      <c r="I5" s="1291"/>
      <c r="J5" s="1291"/>
      <c r="K5" s="1291"/>
      <c r="L5" s="1291"/>
      <c r="M5" s="1291"/>
      <c r="N5" s="1291"/>
      <c r="O5" s="1291"/>
      <c r="P5" s="1292"/>
      <c r="Q5" s="525"/>
    </row>
    <row r="6" spans="1:17" ht="12.75" customHeight="1" x14ac:dyDescent="0.25">
      <c r="A6" s="7" t="s">
        <v>8</v>
      </c>
      <c r="B6" s="8"/>
      <c r="C6" s="1291" t="s">
        <v>9</v>
      </c>
      <c r="D6" s="1291"/>
      <c r="E6" s="1291"/>
      <c r="F6" s="1291"/>
      <c r="G6" s="1291"/>
      <c r="H6" s="1291"/>
      <c r="I6" s="1291"/>
      <c r="J6" s="1291"/>
      <c r="K6" s="1291"/>
      <c r="L6" s="1291"/>
      <c r="M6" s="1291"/>
      <c r="N6" s="1291"/>
      <c r="O6" s="1291"/>
      <c r="P6" s="1292"/>
      <c r="Q6" s="525"/>
    </row>
    <row r="7" spans="1:17" ht="25.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14</v>
      </c>
      <c r="D9" s="1291"/>
      <c r="E9" s="1291"/>
      <c r="F9" s="1291"/>
      <c r="G9" s="1291"/>
      <c r="H9" s="1291"/>
      <c r="I9" s="1291"/>
      <c r="J9" s="1291"/>
      <c r="K9" s="1291"/>
      <c r="L9" s="1291"/>
      <c r="M9" s="1291"/>
      <c r="N9" s="1291"/>
      <c r="O9" s="1291"/>
      <c r="P9" s="1292"/>
      <c r="Q9" s="525"/>
    </row>
    <row r="10" spans="1:17" ht="12.75" customHeight="1" x14ac:dyDescent="0.25">
      <c r="A10" s="7"/>
      <c r="B10" s="8" t="s">
        <v>15</v>
      </c>
      <c r="C10" s="1291" t="s">
        <v>16</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19</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637753</v>
      </c>
      <c r="D20" s="33">
        <f>SUM(D21,D24,D25,D41,D43)</f>
        <v>575025</v>
      </c>
      <c r="E20" s="432">
        <f t="shared" ref="E20:F20" si="0">SUM(E21,E24,E25,E41,E43)</f>
        <v>0</v>
      </c>
      <c r="F20" s="483">
        <f t="shared" si="0"/>
        <v>575025</v>
      </c>
      <c r="G20" s="33">
        <f>SUM(G21,G24,G43)</f>
        <v>56236</v>
      </c>
      <c r="H20" s="35">
        <f t="shared" ref="H20:I20" si="1">SUM(H21,H24,H43)</f>
        <v>0</v>
      </c>
      <c r="I20" s="36">
        <f t="shared" si="1"/>
        <v>56236</v>
      </c>
      <c r="J20" s="35">
        <f>SUM(J21,J26,J43)</f>
        <v>6492</v>
      </c>
      <c r="K20" s="34">
        <f t="shared" ref="K20:L20" si="2">SUM(K21,K26,K43)</f>
        <v>0</v>
      </c>
      <c r="L20" s="36">
        <f t="shared" si="2"/>
        <v>6492</v>
      </c>
      <c r="M20" s="32">
        <f>SUM(M21,M45)</f>
        <v>0</v>
      </c>
      <c r="N20" s="34">
        <f t="shared" ref="N20:O20" si="3">SUM(N21,N45)</f>
        <v>0</v>
      </c>
      <c r="O20" s="36">
        <f t="shared" si="3"/>
        <v>0</v>
      </c>
      <c r="P20" s="37"/>
    </row>
    <row r="21" spans="1:16" ht="12.75" thickTop="1" x14ac:dyDescent="0.25">
      <c r="A21" s="38"/>
      <c r="B21" s="39" t="s">
        <v>41</v>
      </c>
      <c r="C21" s="40">
        <f t="shared" ref="C21:C84" si="4">F21+I21+L21+O21</f>
        <v>439</v>
      </c>
      <c r="D21" s="41">
        <f>SUM(D22:D23)</f>
        <v>0</v>
      </c>
      <c r="E21" s="433">
        <f t="shared" ref="E21" si="5">SUM(E22:E23)</f>
        <v>0</v>
      </c>
      <c r="F21" s="484">
        <f>SUM(F22:F23)</f>
        <v>0</v>
      </c>
      <c r="G21" s="41">
        <f>SUM(G22:G23)</f>
        <v>0</v>
      </c>
      <c r="H21" s="43">
        <f t="shared" ref="H21:I21" si="6">SUM(H22:H23)</f>
        <v>0</v>
      </c>
      <c r="I21" s="44">
        <f t="shared" si="6"/>
        <v>0</v>
      </c>
      <c r="J21" s="43">
        <f>SUM(J22:J23)</f>
        <v>439</v>
      </c>
      <c r="K21" s="42">
        <f t="shared" ref="K21:L21" si="7">SUM(K22:K23)</f>
        <v>0</v>
      </c>
      <c r="L21" s="44">
        <f t="shared" si="7"/>
        <v>439</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55"/>
      <c r="B23" s="56" t="s">
        <v>43</v>
      </c>
      <c r="C23" s="57">
        <f t="shared" si="4"/>
        <v>439</v>
      </c>
      <c r="D23" s="58"/>
      <c r="E23" s="435"/>
      <c r="F23" s="486">
        <f>D23+E23</f>
        <v>0</v>
      </c>
      <c r="G23" s="58"/>
      <c r="H23" s="60"/>
      <c r="I23" s="61">
        <f>G23+H23</f>
        <v>0</v>
      </c>
      <c r="J23" s="60">
        <v>439</v>
      </c>
      <c r="K23" s="59"/>
      <c r="L23" s="61">
        <f>J23+K23</f>
        <v>439</v>
      </c>
      <c r="M23" s="62"/>
      <c r="N23" s="59"/>
      <c r="O23" s="61">
        <f>M23+N23</f>
        <v>0</v>
      </c>
      <c r="P23" s="63"/>
    </row>
    <row r="24" spans="1:16" s="27" customFormat="1" ht="24.75" thickBot="1" x14ac:dyDescent="0.3">
      <c r="A24" s="64">
        <v>19300</v>
      </c>
      <c r="B24" s="64" t="s">
        <v>44</v>
      </c>
      <c r="C24" s="65">
        <f>F24+I24</f>
        <v>631261</v>
      </c>
      <c r="D24" s="66">
        <v>575025</v>
      </c>
      <c r="E24" s="475"/>
      <c r="F24" s="520">
        <f>D24+E24</f>
        <v>575025</v>
      </c>
      <c r="G24" s="66">
        <v>56236</v>
      </c>
      <c r="H24" s="67"/>
      <c r="I24" s="68">
        <f>G24+H24</f>
        <v>56236</v>
      </c>
      <c r="J24" s="69" t="s">
        <v>45</v>
      </c>
      <c r="K24" s="70" t="s">
        <v>45</v>
      </c>
      <c r="L24" s="72" t="s">
        <v>45</v>
      </c>
      <c r="M24" s="71" t="s">
        <v>45</v>
      </c>
      <c r="N24" s="70" t="s">
        <v>45</v>
      </c>
      <c r="O24" s="72" t="s">
        <v>45</v>
      </c>
      <c r="P24" s="73"/>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6053</v>
      </c>
      <c r="D26" s="78" t="s">
        <v>45</v>
      </c>
      <c r="E26" s="438" t="s">
        <v>45</v>
      </c>
      <c r="F26" s="489" t="s">
        <v>45</v>
      </c>
      <c r="G26" s="78" t="s">
        <v>45</v>
      </c>
      <c r="H26" s="79" t="s">
        <v>45</v>
      </c>
      <c r="I26" s="80" t="s">
        <v>45</v>
      </c>
      <c r="J26" s="84">
        <f>SUM(J27,J31,J33,J36)</f>
        <v>6053</v>
      </c>
      <c r="K26" s="85">
        <f t="shared" ref="K26:L26" si="9">SUM(K27,K31,K33,K36)</f>
        <v>0</v>
      </c>
      <c r="L26" s="208">
        <f t="shared" si="9"/>
        <v>6053</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x14ac:dyDescent="0.25">
      <c r="A33" s="86">
        <v>21380</v>
      </c>
      <c r="B33" s="75" t="s">
        <v>54</v>
      </c>
      <c r="C33" s="76">
        <f t="shared" si="10"/>
        <v>450</v>
      </c>
      <c r="D33" s="78" t="s">
        <v>45</v>
      </c>
      <c r="E33" s="438" t="s">
        <v>45</v>
      </c>
      <c r="F33" s="489" t="s">
        <v>45</v>
      </c>
      <c r="G33" s="78" t="s">
        <v>45</v>
      </c>
      <c r="H33" s="79" t="s">
        <v>45</v>
      </c>
      <c r="I33" s="80" t="s">
        <v>45</v>
      </c>
      <c r="J33" s="84">
        <f>SUM(J34:J35)</f>
        <v>450</v>
      </c>
      <c r="K33" s="85">
        <f t="shared" ref="K33:L33" si="13">SUM(K34:K35)</f>
        <v>0</v>
      </c>
      <c r="L33" s="208">
        <f t="shared" si="13"/>
        <v>450</v>
      </c>
      <c r="M33" s="82" t="s">
        <v>45</v>
      </c>
      <c r="N33" s="81" t="s">
        <v>45</v>
      </c>
      <c r="O33" s="80" t="s">
        <v>45</v>
      </c>
      <c r="P33" s="83"/>
    </row>
    <row r="34" spans="1:16" x14ac:dyDescent="0.25">
      <c r="A34" s="47">
        <v>21381</v>
      </c>
      <c r="B34" s="87" t="s">
        <v>55</v>
      </c>
      <c r="C34" s="88">
        <f t="shared" si="10"/>
        <v>450</v>
      </c>
      <c r="D34" s="89" t="s">
        <v>45</v>
      </c>
      <c r="E34" s="439" t="s">
        <v>45</v>
      </c>
      <c r="F34" s="490" t="s">
        <v>45</v>
      </c>
      <c r="G34" s="89" t="s">
        <v>45</v>
      </c>
      <c r="H34" s="91" t="s">
        <v>45</v>
      </c>
      <c r="I34" s="92" t="s">
        <v>45</v>
      </c>
      <c r="J34" s="93">
        <v>450</v>
      </c>
      <c r="K34" s="94"/>
      <c r="L34" s="52">
        <f>J34+K34</f>
        <v>450</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5603</v>
      </c>
      <c r="D36" s="78" t="s">
        <v>45</v>
      </c>
      <c r="E36" s="438" t="s">
        <v>45</v>
      </c>
      <c r="F36" s="489" t="s">
        <v>45</v>
      </c>
      <c r="G36" s="78" t="s">
        <v>45</v>
      </c>
      <c r="H36" s="79" t="s">
        <v>45</v>
      </c>
      <c r="I36" s="80" t="s">
        <v>45</v>
      </c>
      <c r="J36" s="84">
        <f>SUM(J37:J40)</f>
        <v>5603</v>
      </c>
      <c r="K36" s="85">
        <f t="shared" ref="K36:L36" si="14">SUM(K37:K40)</f>
        <v>0</v>
      </c>
      <c r="L36" s="208">
        <f t="shared" si="14"/>
        <v>5603</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10"/>
        <v>5603</v>
      </c>
      <c r="D40" s="123" t="s">
        <v>45</v>
      </c>
      <c r="E40" s="477" t="s">
        <v>45</v>
      </c>
      <c r="F40" s="521" t="s">
        <v>45</v>
      </c>
      <c r="G40" s="123" t="s">
        <v>45</v>
      </c>
      <c r="H40" s="125" t="s">
        <v>45</v>
      </c>
      <c r="I40" s="126" t="s">
        <v>45</v>
      </c>
      <c r="J40" s="127">
        <v>5603</v>
      </c>
      <c r="K40" s="128"/>
      <c r="L40" s="522">
        <f>J40+K40</f>
        <v>5603</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637753</v>
      </c>
      <c r="D50" s="179">
        <f>SUM(D51,D283)</f>
        <v>575025</v>
      </c>
      <c r="E50" s="451">
        <f t="shared" ref="E50:F50" si="19">SUM(E51,E283)</f>
        <v>0</v>
      </c>
      <c r="F50" s="502">
        <f t="shared" si="19"/>
        <v>575025</v>
      </c>
      <c r="G50" s="179">
        <f>SUM(G51,G283)</f>
        <v>56236</v>
      </c>
      <c r="H50" s="181">
        <f t="shared" ref="H50:I50" si="20">SUM(H51,H283)</f>
        <v>0</v>
      </c>
      <c r="I50" s="182">
        <f t="shared" si="20"/>
        <v>56236</v>
      </c>
      <c r="J50" s="181">
        <f>SUM(J51,J283)</f>
        <v>6492</v>
      </c>
      <c r="K50" s="180">
        <f t="shared" ref="K50:L50" si="21">SUM(K51,K283)</f>
        <v>0</v>
      </c>
      <c r="L50" s="182">
        <f t="shared" si="21"/>
        <v>6492</v>
      </c>
      <c r="M50" s="178">
        <f>SUM(M51,M283)</f>
        <v>0</v>
      </c>
      <c r="N50" s="180">
        <f t="shared" ref="N50:O50" si="22">SUM(N51,N283)</f>
        <v>0</v>
      </c>
      <c r="O50" s="182">
        <f t="shared" si="22"/>
        <v>0</v>
      </c>
      <c r="P50" s="183"/>
    </row>
    <row r="51" spans="1:16" s="27" customFormat="1" ht="36.75" thickTop="1" x14ac:dyDescent="0.25">
      <c r="A51" s="184"/>
      <c r="B51" s="185" t="s">
        <v>71</v>
      </c>
      <c r="C51" s="186">
        <f t="shared" si="4"/>
        <v>637753</v>
      </c>
      <c r="D51" s="187">
        <f>SUM(D52,D194)</f>
        <v>575025</v>
      </c>
      <c r="E51" s="452">
        <f t="shared" ref="E51:F51" si="23">SUM(E52,E194)</f>
        <v>0</v>
      </c>
      <c r="F51" s="503">
        <f t="shared" si="23"/>
        <v>575025</v>
      </c>
      <c r="G51" s="187">
        <f>SUM(G52,G194)</f>
        <v>56236</v>
      </c>
      <c r="H51" s="189">
        <f t="shared" ref="H51:I51" si="24">SUM(H52,H194)</f>
        <v>0</v>
      </c>
      <c r="I51" s="190">
        <f t="shared" si="24"/>
        <v>56236</v>
      </c>
      <c r="J51" s="189">
        <f>SUM(J52,J194)</f>
        <v>6492</v>
      </c>
      <c r="K51" s="188">
        <f t="shared" ref="K51:L51" si="25">SUM(K52,K194)</f>
        <v>0</v>
      </c>
      <c r="L51" s="190">
        <f t="shared" si="25"/>
        <v>6492</v>
      </c>
      <c r="M51" s="186">
        <f>SUM(M52,M194)</f>
        <v>0</v>
      </c>
      <c r="N51" s="188">
        <f t="shared" ref="N51:O51" si="26">SUM(N52,N194)</f>
        <v>0</v>
      </c>
      <c r="O51" s="190">
        <f t="shared" si="26"/>
        <v>0</v>
      </c>
      <c r="P51" s="191"/>
    </row>
    <row r="52" spans="1:16" s="27" customFormat="1" ht="24" x14ac:dyDescent="0.25">
      <c r="A52" s="192"/>
      <c r="B52" s="20" t="s">
        <v>72</v>
      </c>
      <c r="C52" s="193">
        <f t="shared" si="4"/>
        <v>636903</v>
      </c>
      <c r="D52" s="194">
        <f>SUM(D53,D75,D173,D187)</f>
        <v>574275</v>
      </c>
      <c r="E52" s="453">
        <f t="shared" ref="E52:F52" si="27">SUM(E53,E75,E173,E187)</f>
        <v>0</v>
      </c>
      <c r="F52" s="504">
        <f t="shared" si="27"/>
        <v>574275</v>
      </c>
      <c r="G52" s="194">
        <f>SUM(G53,G75,G173,G187)</f>
        <v>56136</v>
      </c>
      <c r="H52" s="196">
        <f t="shared" ref="H52:I52" si="28">SUM(H53,H75,H173,H187)</f>
        <v>0</v>
      </c>
      <c r="I52" s="197">
        <f t="shared" si="28"/>
        <v>56136</v>
      </c>
      <c r="J52" s="196">
        <f>SUM(J53,J75,J173,J187)</f>
        <v>6492</v>
      </c>
      <c r="K52" s="195">
        <f t="shared" ref="K52:L52" si="29">SUM(K53,K75,K173,K187)</f>
        <v>0</v>
      </c>
      <c r="L52" s="197">
        <f t="shared" si="29"/>
        <v>6492</v>
      </c>
      <c r="M52" s="193">
        <f>SUM(M53,M75,M173,M187)</f>
        <v>0</v>
      </c>
      <c r="N52" s="195">
        <f t="shared" ref="N52:O52" si="30">SUM(N53,N75,N173,N187)</f>
        <v>0</v>
      </c>
      <c r="O52" s="197">
        <f t="shared" si="30"/>
        <v>0</v>
      </c>
      <c r="P52" s="198"/>
    </row>
    <row r="53" spans="1:16" s="27" customFormat="1" x14ac:dyDescent="0.25">
      <c r="A53" s="199">
        <v>1000</v>
      </c>
      <c r="B53" s="199" t="s">
        <v>73</v>
      </c>
      <c r="C53" s="200">
        <f t="shared" si="4"/>
        <v>573704</v>
      </c>
      <c r="D53" s="201">
        <f>SUM(D54,D67)</f>
        <v>519167</v>
      </c>
      <c r="E53" s="454">
        <f t="shared" ref="E53:F53" si="31">SUM(E54,E67)</f>
        <v>-431</v>
      </c>
      <c r="F53" s="505">
        <f t="shared" si="31"/>
        <v>518736</v>
      </c>
      <c r="G53" s="201">
        <f>SUM(G54,G67)</f>
        <v>54968</v>
      </c>
      <c r="H53" s="203">
        <f t="shared" ref="H53:I53" si="32">SUM(H54,H67)</f>
        <v>0</v>
      </c>
      <c r="I53" s="204">
        <f t="shared" si="32"/>
        <v>54968</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431987</v>
      </c>
      <c r="D54" s="207">
        <f>SUM(D55,D58,D66)</f>
        <v>388091</v>
      </c>
      <c r="E54" s="455">
        <f t="shared" ref="E54:F54" si="35">SUM(E55,E58,E66)</f>
        <v>0</v>
      </c>
      <c r="F54" s="506">
        <f t="shared" si="35"/>
        <v>388091</v>
      </c>
      <c r="G54" s="207">
        <f>SUM(G55,G58,G66)</f>
        <v>43896</v>
      </c>
      <c r="H54" s="84">
        <f t="shared" ref="H54:I54" si="36">SUM(H55,H58,H66)</f>
        <v>0</v>
      </c>
      <c r="I54" s="208">
        <f t="shared" si="36"/>
        <v>43896</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393279</v>
      </c>
      <c r="D55" s="214">
        <f>SUM(D56:D57)</f>
        <v>351779</v>
      </c>
      <c r="E55" s="456">
        <f t="shared" ref="E55:F55" si="39">SUM(E56:E57)</f>
        <v>0</v>
      </c>
      <c r="F55" s="507">
        <f t="shared" si="39"/>
        <v>351779</v>
      </c>
      <c r="G55" s="214">
        <f>SUM(G56:G57)</f>
        <v>41500</v>
      </c>
      <c r="H55" s="216">
        <f t="shared" ref="H55:I55" si="40">SUM(H56:H57)</f>
        <v>0</v>
      </c>
      <c r="I55" s="217">
        <f t="shared" si="40"/>
        <v>41500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33" customHeight="1" x14ac:dyDescent="0.25">
      <c r="A57" s="56">
        <v>1119</v>
      </c>
      <c r="B57" s="223" t="s">
        <v>77</v>
      </c>
      <c r="C57" s="224">
        <f t="shared" si="4"/>
        <v>393279</v>
      </c>
      <c r="D57" s="225">
        <v>351779</v>
      </c>
      <c r="E57" s="460"/>
      <c r="F57" s="486">
        <f t="shared" si="43"/>
        <v>351779</v>
      </c>
      <c r="G57" s="225">
        <v>41500</v>
      </c>
      <c r="H57" s="227"/>
      <c r="I57" s="228">
        <f t="shared" si="44"/>
        <v>41500</v>
      </c>
      <c r="J57" s="227"/>
      <c r="K57" s="226"/>
      <c r="L57" s="228">
        <f t="shared" si="45"/>
        <v>0</v>
      </c>
      <c r="M57" s="229"/>
      <c r="N57" s="226"/>
      <c r="O57" s="228">
        <f>M57+N57</f>
        <v>0</v>
      </c>
      <c r="P57" s="230"/>
    </row>
    <row r="58" spans="1:16" x14ac:dyDescent="0.25">
      <c r="A58" s="231">
        <v>1140</v>
      </c>
      <c r="B58" s="98" t="s">
        <v>78</v>
      </c>
      <c r="C58" s="99">
        <f t="shared" si="4"/>
        <v>36400</v>
      </c>
      <c r="D58" s="232">
        <f>SUM(D59:D65)</f>
        <v>34004</v>
      </c>
      <c r="E58" s="459">
        <f t="shared" ref="E58:F58" si="46">SUM(E59:E65)</f>
        <v>0</v>
      </c>
      <c r="F58" s="509">
        <f t="shared" si="46"/>
        <v>34004</v>
      </c>
      <c r="G58" s="232">
        <f>SUM(G59:G65)</f>
        <v>2396</v>
      </c>
      <c r="H58" s="234">
        <f t="shared" ref="H58:I58" si="47">SUM(H59:H65)</f>
        <v>0</v>
      </c>
      <c r="I58" s="235">
        <f t="shared" si="47"/>
        <v>2396</v>
      </c>
      <c r="J58" s="234">
        <f>SUM(J59:J65)</f>
        <v>0</v>
      </c>
      <c r="K58" s="233">
        <f t="shared" ref="K58:L58" si="48">SUM(K59:K65)</f>
        <v>0</v>
      </c>
      <c r="L58" s="235">
        <f t="shared" si="48"/>
        <v>0</v>
      </c>
      <c r="M58" s="99">
        <f>SUM(M59:M65)</f>
        <v>0</v>
      </c>
      <c r="N58" s="233">
        <f t="shared" ref="N58:O58" si="49">SUM(N59:N65)</f>
        <v>0</v>
      </c>
      <c r="O58" s="235">
        <f t="shared" si="49"/>
        <v>0</v>
      </c>
      <c r="P58" s="236"/>
    </row>
    <row r="59" spans="1:16" x14ac:dyDescent="0.25">
      <c r="A59" s="119">
        <v>1141</v>
      </c>
      <c r="B59" s="98" t="s">
        <v>79</v>
      </c>
      <c r="C59" s="99">
        <f t="shared" si="4"/>
        <v>4153</v>
      </c>
      <c r="D59" s="237">
        <v>4153</v>
      </c>
      <c r="E59" s="458"/>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24.75" customHeight="1" x14ac:dyDescent="0.25">
      <c r="A60" s="119">
        <v>1142</v>
      </c>
      <c r="B60" s="98" t="s">
        <v>80</v>
      </c>
      <c r="C60" s="99">
        <f t="shared" si="4"/>
        <v>1093</v>
      </c>
      <c r="D60" s="237">
        <v>1093</v>
      </c>
      <c r="E60" s="458"/>
      <c r="F60" s="509">
        <f t="shared" si="50"/>
        <v>1093</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ht="104.25" customHeight="1" x14ac:dyDescent="0.25">
      <c r="A63" s="119">
        <v>1147</v>
      </c>
      <c r="B63" s="98" t="s">
        <v>83</v>
      </c>
      <c r="C63" s="99">
        <f t="shared" si="4"/>
        <v>4646</v>
      </c>
      <c r="D63" s="237">
        <v>3822</v>
      </c>
      <c r="E63" s="458">
        <v>500</v>
      </c>
      <c r="F63" s="509">
        <f t="shared" si="50"/>
        <v>4322</v>
      </c>
      <c r="G63" s="237">
        <v>324</v>
      </c>
      <c r="H63" s="104"/>
      <c r="I63" s="235">
        <f t="shared" si="51"/>
        <v>324</v>
      </c>
      <c r="J63" s="104"/>
      <c r="K63" s="105"/>
      <c r="L63" s="235">
        <f t="shared" si="52"/>
        <v>0</v>
      </c>
      <c r="M63" s="238"/>
      <c r="N63" s="105"/>
      <c r="O63" s="235">
        <f t="shared" si="53"/>
        <v>0</v>
      </c>
      <c r="P63" s="245" t="s">
        <v>332</v>
      </c>
    </row>
    <row r="64" spans="1:16" x14ac:dyDescent="0.25">
      <c r="A64" s="119">
        <v>1148</v>
      </c>
      <c r="B64" s="98" t="s">
        <v>84</v>
      </c>
      <c r="C64" s="99">
        <f t="shared" si="4"/>
        <v>22303</v>
      </c>
      <c r="D64" s="237">
        <v>22303</v>
      </c>
      <c r="E64" s="458"/>
      <c r="F64" s="509">
        <f t="shared" si="50"/>
        <v>22303</v>
      </c>
      <c r="G64" s="237"/>
      <c r="H64" s="104"/>
      <c r="I64" s="235">
        <f t="shared" si="51"/>
        <v>0</v>
      </c>
      <c r="J64" s="104"/>
      <c r="K64" s="105"/>
      <c r="L64" s="235">
        <f t="shared" si="52"/>
        <v>0</v>
      </c>
      <c r="M64" s="238"/>
      <c r="N64" s="105"/>
      <c r="O64" s="235">
        <f t="shared" si="53"/>
        <v>0</v>
      </c>
      <c r="P64" s="236"/>
    </row>
    <row r="65" spans="1:16" ht="103.5" customHeight="1" x14ac:dyDescent="0.25">
      <c r="A65" s="119">
        <v>1149</v>
      </c>
      <c r="B65" s="98" t="s">
        <v>85</v>
      </c>
      <c r="C65" s="99">
        <f>F65+I65+L65+O65</f>
        <v>4205</v>
      </c>
      <c r="D65" s="237">
        <v>2633</v>
      </c>
      <c r="E65" s="458">
        <v>-500</v>
      </c>
      <c r="F65" s="509">
        <f t="shared" si="50"/>
        <v>2133</v>
      </c>
      <c r="G65" s="237">
        <v>2072</v>
      </c>
      <c r="H65" s="104"/>
      <c r="I65" s="235">
        <f t="shared" si="51"/>
        <v>2072</v>
      </c>
      <c r="J65" s="104"/>
      <c r="K65" s="105"/>
      <c r="L65" s="235">
        <f t="shared" si="52"/>
        <v>0</v>
      </c>
      <c r="M65" s="238"/>
      <c r="N65" s="105"/>
      <c r="O65" s="235">
        <f t="shared" si="53"/>
        <v>0</v>
      </c>
      <c r="P65" s="345" t="s">
        <v>86</v>
      </c>
    </row>
    <row r="66" spans="1:16" ht="36" x14ac:dyDescent="0.25">
      <c r="A66" s="213">
        <v>1150</v>
      </c>
      <c r="B66" s="157" t="s">
        <v>87</v>
      </c>
      <c r="C66" s="163">
        <f>F66+I66+L66+O66</f>
        <v>2308</v>
      </c>
      <c r="D66" s="239">
        <v>2308</v>
      </c>
      <c r="E66" s="464"/>
      <c r="F66" s="507">
        <f t="shared" si="50"/>
        <v>2308</v>
      </c>
      <c r="G66" s="239"/>
      <c r="H66" s="241"/>
      <c r="I66" s="217">
        <f t="shared" si="51"/>
        <v>0</v>
      </c>
      <c r="J66" s="241"/>
      <c r="K66" s="240"/>
      <c r="L66" s="217">
        <f t="shared" si="52"/>
        <v>0</v>
      </c>
      <c r="M66" s="242"/>
      <c r="N66" s="240"/>
      <c r="O66" s="217">
        <f t="shared" si="53"/>
        <v>0</v>
      </c>
      <c r="P66" s="218"/>
    </row>
    <row r="67" spans="1:16" ht="24" x14ac:dyDescent="0.25">
      <c r="A67" s="75">
        <v>1200</v>
      </c>
      <c r="B67" s="206" t="s">
        <v>88</v>
      </c>
      <c r="C67" s="76">
        <f t="shared" si="4"/>
        <v>141717</v>
      </c>
      <c r="D67" s="207">
        <f>SUM(D68:D69)</f>
        <v>131076</v>
      </c>
      <c r="E67" s="455">
        <f t="shared" ref="E67:F67" si="54">SUM(E68:E69)</f>
        <v>-431</v>
      </c>
      <c r="F67" s="506">
        <f t="shared" si="54"/>
        <v>130645</v>
      </c>
      <c r="G67" s="207">
        <f>SUM(G68:G69)</f>
        <v>11072</v>
      </c>
      <c r="H67" s="84">
        <f t="shared" ref="H67:I67" si="55">SUM(H68:H69)</f>
        <v>0</v>
      </c>
      <c r="I67" s="208">
        <f t="shared" si="55"/>
        <v>11072</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244">
        <v>1210</v>
      </c>
      <c r="B68" s="87" t="s">
        <v>89</v>
      </c>
      <c r="C68" s="88">
        <f t="shared" si="4"/>
        <v>108906</v>
      </c>
      <c r="D68" s="219">
        <v>98234</v>
      </c>
      <c r="E68" s="457"/>
      <c r="F68" s="508">
        <f>D68+E68</f>
        <v>98234</v>
      </c>
      <c r="G68" s="219">
        <v>10672</v>
      </c>
      <c r="H68" s="93"/>
      <c r="I68" s="220">
        <f>G68+H68</f>
        <v>10672</v>
      </c>
      <c r="J68" s="93"/>
      <c r="K68" s="94"/>
      <c r="L68" s="220">
        <f>J68+K68</f>
        <v>0</v>
      </c>
      <c r="M68" s="221"/>
      <c r="N68" s="94"/>
      <c r="O68" s="220">
        <f>M68+N68</f>
        <v>0</v>
      </c>
      <c r="P68" s="222"/>
    </row>
    <row r="69" spans="1:16" ht="24" x14ac:dyDescent="0.25">
      <c r="A69" s="231">
        <v>1220</v>
      </c>
      <c r="B69" s="98" t="s">
        <v>90</v>
      </c>
      <c r="C69" s="99">
        <f t="shared" si="4"/>
        <v>32811</v>
      </c>
      <c r="D69" s="232">
        <f>SUM(D70:D74)</f>
        <v>32842</v>
      </c>
      <c r="E69" s="459">
        <f t="shared" ref="E69:F69" si="58">SUM(E70:E74)</f>
        <v>-431</v>
      </c>
      <c r="F69" s="509">
        <f t="shared" si="58"/>
        <v>32411</v>
      </c>
      <c r="G69" s="232">
        <f>SUM(G70:G74)</f>
        <v>400</v>
      </c>
      <c r="H69" s="234">
        <f t="shared" ref="H69:I69" si="59">SUM(H70:H74)</f>
        <v>0</v>
      </c>
      <c r="I69" s="235">
        <f t="shared" si="59"/>
        <v>400</v>
      </c>
      <c r="J69" s="234">
        <f>SUM(J70:J74)</f>
        <v>0</v>
      </c>
      <c r="K69" s="233">
        <f t="shared" ref="K69:L69" si="60">SUM(K70:K74)</f>
        <v>0</v>
      </c>
      <c r="L69" s="235">
        <f t="shared" si="60"/>
        <v>0</v>
      </c>
      <c r="M69" s="99">
        <f>SUM(M70:M74)</f>
        <v>0</v>
      </c>
      <c r="N69" s="233">
        <f t="shared" ref="N69:O69" si="61">SUM(N70:N74)</f>
        <v>0</v>
      </c>
      <c r="O69" s="235">
        <f t="shared" si="61"/>
        <v>0</v>
      </c>
      <c r="P69" s="236"/>
    </row>
    <row r="70" spans="1:16" ht="48" x14ac:dyDescent="0.25">
      <c r="A70" s="119">
        <v>1221</v>
      </c>
      <c r="B70" s="98" t="s">
        <v>91</v>
      </c>
      <c r="C70" s="99">
        <f t="shared" si="4"/>
        <v>20289</v>
      </c>
      <c r="D70" s="237">
        <v>19889</v>
      </c>
      <c r="E70" s="458"/>
      <c r="F70" s="509">
        <f t="shared" ref="F70:F74" si="62">D70+E70</f>
        <v>19889</v>
      </c>
      <c r="G70" s="237">
        <v>400</v>
      </c>
      <c r="H70" s="104"/>
      <c r="I70" s="235">
        <f t="shared" ref="I70:I74" si="63">G70+H70</f>
        <v>400</v>
      </c>
      <c r="J70" s="104"/>
      <c r="K70" s="105"/>
      <c r="L70" s="235">
        <f t="shared" ref="L70:L74" si="64">J70+K70</f>
        <v>0</v>
      </c>
      <c r="M70" s="238"/>
      <c r="N70" s="105"/>
      <c r="O70" s="235">
        <f t="shared" ref="O70:O74" si="65">M70+N70</f>
        <v>0</v>
      </c>
      <c r="P70" s="245"/>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84" x14ac:dyDescent="0.25">
      <c r="A73" s="119">
        <v>1227</v>
      </c>
      <c r="B73" s="98" t="s">
        <v>94</v>
      </c>
      <c r="C73" s="99">
        <f t="shared" si="4"/>
        <v>11522</v>
      </c>
      <c r="D73" s="237">
        <v>11953</v>
      </c>
      <c r="E73" s="458">
        <v>-431</v>
      </c>
      <c r="F73" s="509">
        <f t="shared" si="62"/>
        <v>11522</v>
      </c>
      <c r="G73" s="237"/>
      <c r="H73" s="104"/>
      <c r="I73" s="235">
        <f t="shared" si="63"/>
        <v>0</v>
      </c>
      <c r="J73" s="104"/>
      <c r="K73" s="105"/>
      <c r="L73" s="235">
        <f t="shared" si="64"/>
        <v>0</v>
      </c>
      <c r="M73" s="238"/>
      <c r="N73" s="105"/>
      <c r="O73" s="235">
        <f t="shared" si="65"/>
        <v>0</v>
      </c>
      <c r="P73" s="245" t="s">
        <v>95</v>
      </c>
    </row>
    <row r="74" spans="1:16" ht="48" x14ac:dyDescent="0.25">
      <c r="A74" s="56">
        <v>1228</v>
      </c>
      <c r="B74" s="223" t="s">
        <v>96</v>
      </c>
      <c r="C74" s="224">
        <f t="shared" si="4"/>
        <v>1000</v>
      </c>
      <c r="D74" s="225">
        <v>1000</v>
      </c>
      <c r="E74" s="460"/>
      <c r="F74" s="486">
        <f t="shared" si="62"/>
        <v>1000</v>
      </c>
      <c r="G74" s="225"/>
      <c r="H74" s="227"/>
      <c r="I74" s="228">
        <f t="shared" si="63"/>
        <v>0</v>
      </c>
      <c r="J74" s="227"/>
      <c r="K74" s="226"/>
      <c r="L74" s="228">
        <f t="shared" si="64"/>
        <v>0</v>
      </c>
      <c r="M74" s="229"/>
      <c r="N74" s="226"/>
      <c r="O74" s="228">
        <f t="shared" si="65"/>
        <v>0</v>
      </c>
      <c r="P74" s="230"/>
    </row>
    <row r="75" spans="1:16" x14ac:dyDescent="0.25">
      <c r="A75" s="199">
        <v>2000</v>
      </c>
      <c r="B75" s="199" t="s">
        <v>97</v>
      </c>
      <c r="C75" s="200">
        <f t="shared" si="4"/>
        <v>63199</v>
      </c>
      <c r="D75" s="201">
        <f>SUM(D76,D83,D130,D164,D165,D172)</f>
        <v>55108</v>
      </c>
      <c r="E75" s="454">
        <f t="shared" ref="E75:F75" si="66">SUM(E76,E83,E130,E164,E165,E172)</f>
        <v>431</v>
      </c>
      <c r="F75" s="505">
        <f t="shared" si="66"/>
        <v>55539</v>
      </c>
      <c r="G75" s="201">
        <f>SUM(G76,G83,G130,G164,G165,G172)</f>
        <v>1168</v>
      </c>
      <c r="H75" s="203">
        <f t="shared" ref="H75:I75" si="67">SUM(H76,H83,H130,H164,H165,H172)</f>
        <v>0</v>
      </c>
      <c r="I75" s="204">
        <f t="shared" si="67"/>
        <v>1168</v>
      </c>
      <c r="J75" s="203">
        <f>SUM(J76,J83,J130,J164,J165,J172)</f>
        <v>6492</v>
      </c>
      <c r="K75" s="202">
        <f t="shared" ref="K75:L75" si="68">SUM(K76,K83,K130,K164,K165,K172)</f>
        <v>0</v>
      </c>
      <c r="L75" s="204">
        <f t="shared" si="68"/>
        <v>6492</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244">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56">
        <v>2112</v>
      </c>
      <c r="B79" s="223" t="s">
        <v>101</v>
      </c>
      <c r="C79" s="224">
        <f t="shared" si="4"/>
        <v>0</v>
      </c>
      <c r="D79" s="225">
        <v>0</v>
      </c>
      <c r="E79" s="460"/>
      <c r="F79" s="486">
        <f t="shared" si="78"/>
        <v>0</v>
      </c>
      <c r="G79" s="225"/>
      <c r="H79" s="227"/>
      <c r="I79" s="228">
        <f t="shared" si="79"/>
        <v>0</v>
      </c>
      <c r="J79" s="227"/>
      <c r="K79" s="226"/>
      <c r="L79" s="228">
        <f t="shared" si="80"/>
        <v>0</v>
      </c>
      <c r="M79" s="229"/>
      <c r="N79" s="226"/>
      <c r="O79" s="228">
        <f t="shared" si="81"/>
        <v>0</v>
      </c>
      <c r="P79" s="230"/>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47749</v>
      </c>
      <c r="D83" s="207">
        <f>SUM(D84,D89,D95,D103,D112,D116,D122,D128)</f>
        <v>44397</v>
      </c>
      <c r="E83" s="455">
        <f t="shared" ref="E83:F83" si="90">SUM(E84,E89,E95,E103,E112,E116,E122,E128)</f>
        <v>431</v>
      </c>
      <c r="F83" s="506">
        <f t="shared" si="90"/>
        <v>44828</v>
      </c>
      <c r="G83" s="207">
        <f>SUM(G84,G89,G95,G103,G112,G116,G122,G128)</f>
        <v>0</v>
      </c>
      <c r="H83" s="84">
        <f t="shared" ref="H83:I83" si="91">SUM(H84,H89,H95,H103,H112,H116,H122,H128)</f>
        <v>0</v>
      </c>
      <c r="I83" s="208">
        <f t="shared" si="91"/>
        <v>0</v>
      </c>
      <c r="J83" s="84">
        <f>SUM(J84,J89,J95,J103,J112,J116,J122,J128)</f>
        <v>2921</v>
      </c>
      <c r="K83" s="85">
        <f t="shared" ref="K83:L83" si="92">SUM(K84,K89,K95,K103,K112,K116,K122,K128)</f>
        <v>0</v>
      </c>
      <c r="L83" s="208">
        <f t="shared" si="92"/>
        <v>2921</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944</v>
      </c>
      <c r="D84" s="214">
        <f>SUM(D85:D88)</f>
        <v>944</v>
      </c>
      <c r="E84" s="456">
        <f t="shared" ref="E84:F84" si="94">SUM(E85:E88)</f>
        <v>0</v>
      </c>
      <c r="F84" s="507">
        <f t="shared" si="94"/>
        <v>944</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664</v>
      </c>
      <c r="D86" s="237">
        <v>664</v>
      </c>
      <c r="E86" s="458"/>
      <c r="F86" s="509">
        <f t="shared" si="99"/>
        <v>664</v>
      </c>
      <c r="G86" s="237"/>
      <c r="H86" s="104"/>
      <c r="I86" s="235">
        <f t="shared" si="100"/>
        <v>0</v>
      </c>
      <c r="J86" s="104"/>
      <c r="K86" s="105"/>
      <c r="L86" s="235">
        <f t="shared" si="101"/>
        <v>0</v>
      </c>
      <c r="M86" s="238"/>
      <c r="N86" s="105"/>
      <c r="O86" s="235">
        <f t="shared" si="102"/>
        <v>0</v>
      </c>
      <c r="P86" s="236"/>
    </row>
    <row r="87" spans="1:16" ht="24" x14ac:dyDescent="0.25">
      <c r="A87" s="119">
        <v>2214</v>
      </c>
      <c r="B87" s="98" t="s">
        <v>107</v>
      </c>
      <c r="C87" s="99">
        <f t="shared" si="98"/>
        <v>120</v>
      </c>
      <c r="D87" s="237">
        <v>120</v>
      </c>
      <c r="E87" s="458"/>
      <c r="F87" s="509">
        <f t="shared" si="99"/>
        <v>120</v>
      </c>
      <c r="G87" s="237"/>
      <c r="H87" s="104"/>
      <c r="I87" s="235">
        <f t="shared" si="100"/>
        <v>0</v>
      </c>
      <c r="J87" s="104"/>
      <c r="K87" s="105"/>
      <c r="L87" s="235">
        <f t="shared" si="101"/>
        <v>0</v>
      </c>
      <c r="M87" s="238"/>
      <c r="N87" s="105"/>
      <c r="O87" s="235">
        <f t="shared" si="102"/>
        <v>0</v>
      </c>
      <c r="P87" s="236"/>
    </row>
    <row r="88" spans="1:16" x14ac:dyDescent="0.25">
      <c r="A88" s="119">
        <v>2219</v>
      </c>
      <c r="B88" s="98" t="s">
        <v>108</v>
      </c>
      <c r="C88" s="99">
        <f t="shared" si="98"/>
        <v>160</v>
      </c>
      <c r="D88" s="237">
        <v>160</v>
      </c>
      <c r="E88" s="458"/>
      <c r="F88" s="509">
        <f t="shared" si="99"/>
        <v>160</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39748</v>
      </c>
      <c r="D89" s="232">
        <f>SUM(D90:D94)</f>
        <v>36296</v>
      </c>
      <c r="E89" s="459">
        <f t="shared" ref="E89:F89" si="103">SUM(E90:E94)</f>
        <v>531</v>
      </c>
      <c r="F89" s="509">
        <f t="shared" si="103"/>
        <v>36827</v>
      </c>
      <c r="G89" s="232">
        <f>SUM(G90:G94)</f>
        <v>0</v>
      </c>
      <c r="H89" s="234">
        <f t="shared" ref="H89:I89" si="104">SUM(H90:H94)</f>
        <v>0</v>
      </c>
      <c r="I89" s="235">
        <f t="shared" si="104"/>
        <v>0</v>
      </c>
      <c r="J89" s="234">
        <f>SUM(J90:J94)</f>
        <v>2921</v>
      </c>
      <c r="K89" s="233">
        <f t="shared" ref="K89:L89" si="105">SUM(K90:K94)</f>
        <v>0</v>
      </c>
      <c r="L89" s="235">
        <f t="shared" si="105"/>
        <v>2921</v>
      </c>
      <c r="M89" s="99">
        <f>SUM(M90:M94)</f>
        <v>0</v>
      </c>
      <c r="N89" s="233">
        <f t="shared" ref="N89:O89" si="106">SUM(N90:N94)</f>
        <v>0</v>
      </c>
      <c r="O89" s="235">
        <f t="shared" si="106"/>
        <v>0</v>
      </c>
      <c r="P89" s="236"/>
    </row>
    <row r="90" spans="1:16" ht="108" x14ac:dyDescent="0.25">
      <c r="A90" s="119">
        <v>2221</v>
      </c>
      <c r="B90" s="98" t="s">
        <v>110</v>
      </c>
      <c r="C90" s="99">
        <f t="shared" si="98"/>
        <v>20572</v>
      </c>
      <c r="D90" s="237">
        <v>19912</v>
      </c>
      <c r="E90" s="458"/>
      <c r="F90" s="509">
        <f t="shared" ref="F90:F94" si="107">D90+E90</f>
        <v>19912</v>
      </c>
      <c r="G90" s="237"/>
      <c r="H90" s="104"/>
      <c r="I90" s="235">
        <f t="shared" ref="I90:I94" si="108">G90+H90</f>
        <v>0</v>
      </c>
      <c r="J90" s="104">
        <v>960</v>
      </c>
      <c r="K90" s="105">
        <v>-300</v>
      </c>
      <c r="L90" s="235">
        <f t="shared" ref="L90:L94" si="109">J90+K90</f>
        <v>660</v>
      </c>
      <c r="M90" s="238"/>
      <c r="N90" s="105"/>
      <c r="O90" s="235">
        <f t="shared" ref="O90:O94" si="110">M90+N90</f>
        <v>0</v>
      </c>
      <c r="P90" s="73" t="s">
        <v>111</v>
      </c>
    </row>
    <row r="91" spans="1:16" ht="76.5" customHeight="1" x14ac:dyDescent="0.25">
      <c r="A91" s="119">
        <v>2222</v>
      </c>
      <c r="B91" s="98" t="s">
        <v>112</v>
      </c>
      <c r="C91" s="99">
        <f t="shared" si="98"/>
        <v>6820</v>
      </c>
      <c r="D91" s="237">
        <v>5929</v>
      </c>
      <c r="E91" s="458"/>
      <c r="F91" s="509">
        <f t="shared" si="107"/>
        <v>5929</v>
      </c>
      <c r="G91" s="237"/>
      <c r="H91" s="104"/>
      <c r="I91" s="235">
        <f t="shared" si="108"/>
        <v>0</v>
      </c>
      <c r="J91" s="104">
        <v>936</v>
      </c>
      <c r="K91" s="105">
        <v>-45</v>
      </c>
      <c r="L91" s="235">
        <f t="shared" si="109"/>
        <v>891</v>
      </c>
      <c r="M91" s="238"/>
      <c r="N91" s="105"/>
      <c r="O91" s="235">
        <f t="shared" si="110"/>
        <v>0</v>
      </c>
      <c r="P91" s="344" t="s">
        <v>334</v>
      </c>
    </row>
    <row r="92" spans="1:16" ht="113.25" customHeight="1" x14ac:dyDescent="0.25">
      <c r="A92" s="119">
        <v>2223</v>
      </c>
      <c r="B92" s="98" t="s">
        <v>113</v>
      </c>
      <c r="C92" s="99">
        <f t="shared" si="98"/>
        <v>11327</v>
      </c>
      <c r="D92" s="237">
        <v>9646</v>
      </c>
      <c r="E92" s="458">
        <v>531</v>
      </c>
      <c r="F92" s="509">
        <f t="shared" si="107"/>
        <v>10177</v>
      </c>
      <c r="G92" s="237"/>
      <c r="H92" s="104"/>
      <c r="I92" s="235">
        <f t="shared" si="108"/>
        <v>0</v>
      </c>
      <c r="J92" s="104">
        <v>850</v>
      </c>
      <c r="K92" s="105">
        <v>300</v>
      </c>
      <c r="L92" s="235">
        <f t="shared" si="109"/>
        <v>1150</v>
      </c>
      <c r="M92" s="238"/>
      <c r="N92" s="105"/>
      <c r="O92" s="235">
        <f t="shared" si="110"/>
        <v>0</v>
      </c>
      <c r="P92" s="73" t="s">
        <v>335</v>
      </c>
    </row>
    <row r="93" spans="1:16" ht="78.75" customHeight="1" x14ac:dyDescent="0.25">
      <c r="A93" s="119">
        <v>2224</v>
      </c>
      <c r="B93" s="98" t="s">
        <v>114</v>
      </c>
      <c r="C93" s="99">
        <f t="shared" si="98"/>
        <v>1029</v>
      </c>
      <c r="D93" s="237">
        <v>809</v>
      </c>
      <c r="E93" s="458"/>
      <c r="F93" s="509">
        <f t="shared" si="107"/>
        <v>809</v>
      </c>
      <c r="G93" s="237"/>
      <c r="H93" s="104"/>
      <c r="I93" s="235">
        <f t="shared" si="108"/>
        <v>0</v>
      </c>
      <c r="J93" s="104">
        <v>175</v>
      </c>
      <c r="K93" s="105">
        <v>45</v>
      </c>
      <c r="L93" s="235">
        <f t="shared" si="109"/>
        <v>220</v>
      </c>
      <c r="M93" s="238"/>
      <c r="N93" s="105"/>
      <c r="O93" s="235">
        <f t="shared" si="110"/>
        <v>0</v>
      </c>
      <c r="P93" s="73" t="s">
        <v>333</v>
      </c>
    </row>
    <row r="94" spans="1:16" ht="24" hidden="1" x14ac:dyDescent="0.25">
      <c r="A94" s="56">
        <v>2229</v>
      </c>
      <c r="B94" s="223" t="s">
        <v>115</v>
      </c>
      <c r="C94" s="224">
        <f t="shared" si="98"/>
        <v>0</v>
      </c>
      <c r="D94" s="225"/>
      <c r="E94" s="460"/>
      <c r="F94" s="486">
        <f t="shared" si="107"/>
        <v>0</v>
      </c>
      <c r="G94" s="225"/>
      <c r="H94" s="227"/>
      <c r="I94" s="228">
        <f t="shared" si="108"/>
        <v>0</v>
      </c>
      <c r="J94" s="227"/>
      <c r="K94" s="226"/>
      <c r="L94" s="228">
        <f t="shared" si="109"/>
        <v>0</v>
      </c>
      <c r="M94" s="229"/>
      <c r="N94" s="226"/>
      <c r="O94" s="228">
        <f t="shared" si="110"/>
        <v>0</v>
      </c>
      <c r="P94" s="253"/>
    </row>
    <row r="95" spans="1:16" ht="36" x14ac:dyDescent="0.25">
      <c r="A95" s="231">
        <v>2230</v>
      </c>
      <c r="B95" s="98" t="s">
        <v>116</v>
      </c>
      <c r="C95" s="99">
        <f t="shared" si="98"/>
        <v>1104</v>
      </c>
      <c r="D95" s="232">
        <f>SUM(D96:D102)</f>
        <v>1104</v>
      </c>
      <c r="E95" s="459">
        <f t="shared" ref="E95:F95" si="111">SUM(E96:E102)</f>
        <v>0</v>
      </c>
      <c r="F95" s="509">
        <f t="shared" si="111"/>
        <v>1104</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1104</v>
      </c>
      <c r="D102" s="237">
        <v>1104</v>
      </c>
      <c r="E102" s="458"/>
      <c r="F102" s="509">
        <f t="shared" si="115"/>
        <v>1104</v>
      </c>
      <c r="G102" s="237"/>
      <c r="H102" s="104"/>
      <c r="I102" s="235">
        <f t="shared" si="116"/>
        <v>0</v>
      </c>
      <c r="J102" s="104"/>
      <c r="K102" s="105"/>
      <c r="L102" s="235">
        <f t="shared" si="117"/>
        <v>0</v>
      </c>
      <c r="M102" s="238"/>
      <c r="N102" s="105"/>
      <c r="O102" s="235">
        <f t="shared" si="118"/>
        <v>0</v>
      </c>
      <c r="P102" s="236"/>
    </row>
    <row r="103" spans="1:16" ht="36" x14ac:dyDescent="0.25">
      <c r="A103" s="231">
        <v>2240</v>
      </c>
      <c r="B103" s="98" t="s">
        <v>124</v>
      </c>
      <c r="C103" s="99">
        <f t="shared" si="98"/>
        <v>5735</v>
      </c>
      <c r="D103" s="232">
        <f>SUM(D104:D111)</f>
        <v>5835</v>
      </c>
      <c r="E103" s="459">
        <f t="shared" ref="E103:F103" si="119">SUM(E104:E111)</f>
        <v>-100</v>
      </c>
      <c r="F103" s="509">
        <f t="shared" si="119"/>
        <v>5735</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458"/>
      <c r="F105" s="509">
        <f t="shared" si="123"/>
        <v>0</v>
      </c>
      <c r="G105" s="237"/>
      <c r="H105" s="104"/>
      <c r="I105" s="235">
        <f t="shared" si="124"/>
        <v>0</v>
      </c>
      <c r="J105" s="104"/>
      <c r="K105" s="105"/>
      <c r="L105" s="235">
        <f t="shared" si="125"/>
        <v>0</v>
      </c>
      <c r="M105" s="238"/>
      <c r="N105" s="105"/>
      <c r="O105" s="235">
        <f t="shared" si="126"/>
        <v>0</v>
      </c>
      <c r="P105" s="236"/>
    </row>
    <row r="106" spans="1:16" ht="24" x14ac:dyDescent="0.25">
      <c r="A106" s="56">
        <v>2243</v>
      </c>
      <c r="B106" s="223" t="s">
        <v>127</v>
      </c>
      <c r="C106" s="224">
        <f t="shared" si="98"/>
        <v>480</v>
      </c>
      <c r="D106" s="225">
        <v>480</v>
      </c>
      <c r="E106" s="460"/>
      <c r="F106" s="486">
        <f t="shared" si="123"/>
        <v>480</v>
      </c>
      <c r="G106" s="225"/>
      <c r="H106" s="227"/>
      <c r="I106" s="228">
        <f t="shared" si="124"/>
        <v>0</v>
      </c>
      <c r="J106" s="227"/>
      <c r="K106" s="226"/>
      <c r="L106" s="228">
        <f t="shared" si="125"/>
        <v>0</v>
      </c>
      <c r="M106" s="229"/>
      <c r="N106" s="226"/>
      <c r="O106" s="228">
        <f t="shared" si="126"/>
        <v>0</v>
      </c>
      <c r="P106" s="230"/>
    </row>
    <row r="107" spans="1:16" ht="85.5" customHeight="1" x14ac:dyDescent="0.25">
      <c r="A107" s="119">
        <v>2244</v>
      </c>
      <c r="B107" s="98" t="s">
        <v>128</v>
      </c>
      <c r="C107" s="99">
        <f t="shared" si="98"/>
        <v>2512</v>
      </c>
      <c r="D107" s="237">
        <v>2612</v>
      </c>
      <c r="E107" s="458">
        <v>-100</v>
      </c>
      <c r="F107" s="509">
        <f t="shared" si="123"/>
        <v>2512</v>
      </c>
      <c r="G107" s="237"/>
      <c r="H107" s="104"/>
      <c r="I107" s="235">
        <f t="shared" si="124"/>
        <v>0</v>
      </c>
      <c r="J107" s="104"/>
      <c r="K107" s="105"/>
      <c r="L107" s="235">
        <f t="shared" si="125"/>
        <v>0</v>
      </c>
      <c r="M107" s="238"/>
      <c r="N107" s="105"/>
      <c r="O107" s="235">
        <f t="shared" si="126"/>
        <v>0</v>
      </c>
      <c r="P107" s="343" t="s">
        <v>336</v>
      </c>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x14ac:dyDescent="0.25">
      <c r="A111" s="56">
        <v>2249</v>
      </c>
      <c r="B111" s="223" t="s">
        <v>132</v>
      </c>
      <c r="C111" s="224">
        <f t="shared" si="98"/>
        <v>2743</v>
      </c>
      <c r="D111" s="225">
        <v>2743</v>
      </c>
      <c r="E111" s="460"/>
      <c r="F111" s="486">
        <f t="shared" si="123"/>
        <v>2743</v>
      </c>
      <c r="G111" s="225"/>
      <c r="H111" s="227"/>
      <c r="I111" s="228">
        <f t="shared" si="124"/>
        <v>0</v>
      </c>
      <c r="J111" s="227"/>
      <c r="K111" s="226"/>
      <c r="L111" s="228">
        <f t="shared" si="125"/>
        <v>0</v>
      </c>
      <c r="M111" s="229"/>
      <c r="N111" s="226"/>
      <c r="O111" s="228">
        <f t="shared" si="126"/>
        <v>0</v>
      </c>
      <c r="P111" s="230"/>
    </row>
    <row r="112" spans="1:16" x14ac:dyDescent="0.25">
      <c r="A112" s="231">
        <v>2250</v>
      </c>
      <c r="B112" s="98" t="s">
        <v>133</v>
      </c>
      <c r="C112" s="99">
        <f t="shared" si="98"/>
        <v>166</v>
      </c>
      <c r="D112" s="232">
        <f>SUM(D113:D115)</f>
        <v>166</v>
      </c>
      <c r="E112" s="459">
        <f t="shared" ref="E112:F112" si="127">SUM(E113:E115)</f>
        <v>0</v>
      </c>
      <c r="F112" s="509">
        <f t="shared" si="127"/>
        <v>166</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166</v>
      </c>
      <c r="D113" s="237">
        <v>166</v>
      </c>
      <c r="E113" s="458"/>
      <c r="F113" s="509">
        <f t="shared" ref="F113:F115" si="131">D113+E113</f>
        <v>166</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52</v>
      </c>
      <c r="D116" s="232">
        <f>SUM(D117:D121)</f>
        <v>52</v>
      </c>
      <c r="E116" s="459">
        <f t="shared" ref="E116:F116" si="135">SUM(E117:E121)</f>
        <v>0</v>
      </c>
      <c r="F116" s="509">
        <f t="shared" si="135"/>
        <v>52</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x14ac:dyDescent="0.25">
      <c r="A121" s="119">
        <v>2269</v>
      </c>
      <c r="B121" s="98" t="s">
        <v>142</v>
      </c>
      <c r="C121" s="99">
        <f t="shared" si="98"/>
        <v>52</v>
      </c>
      <c r="D121" s="237">
        <v>52</v>
      </c>
      <c r="E121" s="458"/>
      <c r="F121" s="509">
        <f t="shared" si="139"/>
        <v>52</v>
      </c>
      <c r="G121" s="237"/>
      <c r="H121" s="104"/>
      <c r="I121" s="235">
        <f t="shared" si="140"/>
        <v>0</v>
      </c>
      <c r="J121" s="104"/>
      <c r="K121" s="105"/>
      <c r="L121" s="235">
        <f t="shared" si="141"/>
        <v>0</v>
      </c>
      <c r="M121" s="238"/>
      <c r="N121" s="105"/>
      <c r="O121" s="235">
        <f t="shared" si="142"/>
        <v>0</v>
      </c>
      <c r="P121" s="236"/>
    </row>
    <row r="122" spans="1:16" hidden="1" x14ac:dyDescent="0.25">
      <c r="A122" s="231">
        <v>2270</v>
      </c>
      <c r="B122" s="98" t="s">
        <v>143</v>
      </c>
      <c r="C122" s="99">
        <f t="shared" si="98"/>
        <v>0</v>
      </c>
      <c r="D122" s="232">
        <f>SUM(D123:D127)</f>
        <v>0</v>
      </c>
      <c r="E122" s="459">
        <f t="shared" ref="E122:F122" si="143">SUM(E123:E127)</f>
        <v>0</v>
      </c>
      <c r="F122" s="509">
        <f t="shared" si="143"/>
        <v>0</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hidden="1" x14ac:dyDescent="0.25">
      <c r="A127" s="119">
        <v>2279</v>
      </c>
      <c r="B127" s="98" t="s">
        <v>148</v>
      </c>
      <c r="C127" s="99">
        <f t="shared" si="98"/>
        <v>0</v>
      </c>
      <c r="D127" s="237"/>
      <c r="E127" s="458"/>
      <c r="F127" s="509">
        <f t="shared" si="147"/>
        <v>0</v>
      </c>
      <c r="G127" s="237"/>
      <c r="H127" s="104"/>
      <c r="I127" s="235">
        <f t="shared" si="148"/>
        <v>0</v>
      </c>
      <c r="J127" s="104"/>
      <c r="K127" s="105"/>
      <c r="L127" s="235">
        <f t="shared" si="149"/>
        <v>0</v>
      </c>
      <c r="M127" s="238"/>
      <c r="N127" s="105"/>
      <c r="O127" s="235">
        <f t="shared" si="150"/>
        <v>0</v>
      </c>
      <c r="P127" s="236"/>
    </row>
    <row r="128" spans="1:16" ht="24" hidden="1" x14ac:dyDescent="0.25">
      <c r="A128" s="244">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15450</v>
      </c>
      <c r="D130" s="207">
        <f>SUM(D131,D136,D140,D141,D144,D151,D159,D160,D163)</f>
        <v>10711</v>
      </c>
      <c r="E130" s="455">
        <f t="shared" ref="E130:F130" si="152">SUM(E131,E136,E140,E141,E144,E151,E159,E160,E163)</f>
        <v>0</v>
      </c>
      <c r="F130" s="506">
        <f t="shared" si="152"/>
        <v>10711</v>
      </c>
      <c r="G130" s="207">
        <f>SUM(G131,G136,G140,G141,G144,G151,G159,G160,G163)</f>
        <v>1168</v>
      </c>
      <c r="H130" s="84">
        <f t="shared" ref="H130:I130" si="153">SUM(H131,H136,H140,H141,H144,H151,H159,H160,H163)</f>
        <v>0</v>
      </c>
      <c r="I130" s="208">
        <f t="shared" si="153"/>
        <v>1168</v>
      </c>
      <c r="J130" s="84">
        <f>SUM(J131,J136,J140,J141,J144,J151,J159,J160,J163)</f>
        <v>3571</v>
      </c>
      <c r="K130" s="85">
        <f t="shared" ref="K130:L130" si="154">SUM(K131,K136,K140,K141,K144,K151,K159,K160,K163)</f>
        <v>0</v>
      </c>
      <c r="L130" s="208">
        <f t="shared" si="154"/>
        <v>3571</v>
      </c>
      <c r="M130" s="76">
        <f>SUM(M131,M136,M140,M141,M144,M151,M159,M160,M163)</f>
        <v>0</v>
      </c>
      <c r="N130" s="85">
        <f t="shared" ref="N130:O130" si="155">SUM(N131,N136,N140,N141,N144,N151,N159,N160,N163)</f>
        <v>0</v>
      </c>
      <c r="O130" s="208">
        <f t="shared" si="155"/>
        <v>0</v>
      </c>
      <c r="P130" s="243"/>
    </row>
    <row r="131" spans="1:16" ht="24" x14ac:dyDescent="0.25">
      <c r="A131" s="244">
        <v>2310</v>
      </c>
      <c r="B131" s="87" t="s">
        <v>152</v>
      </c>
      <c r="C131" s="88">
        <f t="shared" si="98"/>
        <v>3648</v>
      </c>
      <c r="D131" s="246">
        <f t="shared" ref="D131:O131" si="156">SUM(D132:D135)</f>
        <v>3648</v>
      </c>
      <c r="E131" s="463">
        <f t="shared" si="156"/>
        <v>0</v>
      </c>
      <c r="F131" s="508">
        <f t="shared" si="156"/>
        <v>3648</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x14ac:dyDescent="0.25">
      <c r="A132" s="119">
        <v>2311</v>
      </c>
      <c r="B132" s="98" t="s">
        <v>153</v>
      </c>
      <c r="C132" s="99">
        <f t="shared" si="98"/>
        <v>417</v>
      </c>
      <c r="D132" s="237">
        <v>417</v>
      </c>
      <c r="E132" s="458"/>
      <c r="F132" s="509">
        <f t="shared" ref="F132:F135" si="157">D132+E132</f>
        <v>417</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119">
        <v>2312</v>
      </c>
      <c r="B133" s="98" t="s">
        <v>154</v>
      </c>
      <c r="C133" s="99">
        <f t="shared" si="98"/>
        <v>3171</v>
      </c>
      <c r="D133" s="237">
        <v>3171</v>
      </c>
      <c r="E133" s="458"/>
      <c r="F133" s="509">
        <f t="shared" si="157"/>
        <v>3171</v>
      </c>
      <c r="G133" s="237"/>
      <c r="H133" s="104"/>
      <c r="I133" s="235">
        <f t="shared" si="158"/>
        <v>0</v>
      </c>
      <c r="J133" s="104"/>
      <c r="K133" s="105"/>
      <c r="L133" s="235">
        <f t="shared" si="159"/>
        <v>0</v>
      </c>
      <c r="M133" s="238"/>
      <c r="N133" s="105"/>
      <c r="O133" s="235">
        <f t="shared" si="160"/>
        <v>0</v>
      </c>
      <c r="P133" s="236"/>
    </row>
    <row r="134" spans="1:16" ht="45.75" customHeight="1" x14ac:dyDescent="0.25">
      <c r="A134" s="56">
        <v>2313</v>
      </c>
      <c r="B134" s="223" t="s">
        <v>155</v>
      </c>
      <c r="C134" s="224">
        <f t="shared" si="98"/>
        <v>60</v>
      </c>
      <c r="D134" s="225">
        <v>60</v>
      </c>
      <c r="E134" s="460"/>
      <c r="F134" s="486">
        <f t="shared" si="157"/>
        <v>60</v>
      </c>
      <c r="G134" s="225"/>
      <c r="H134" s="227"/>
      <c r="I134" s="228">
        <f t="shared" si="158"/>
        <v>0</v>
      </c>
      <c r="J134" s="227"/>
      <c r="K134" s="226"/>
      <c r="L134" s="228">
        <f t="shared" si="159"/>
        <v>0</v>
      </c>
      <c r="M134" s="229"/>
      <c r="N134" s="226"/>
      <c r="O134" s="228">
        <f t="shared" si="160"/>
        <v>0</v>
      </c>
      <c r="P134" s="230"/>
    </row>
    <row r="135" spans="1:16" ht="36" hidden="1" customHeight="1" x14ac:dyDescent="0.25">
      <c r="A135" s="119">
        <v>2314</v>
      </c>
      <c r="B135" s="98" t="s">
        <v>156</v>
      </c>
      <c r="C135" s="99">
        <f t="shared" si="98"/>
        <v>0</v>
      </c>
      <c r="D135" s="237"/>
      <c r="E135" s="458"/>
      <c r="F135" s="509">
        <f t="shared" si="157"/>
        <v>0</v>
      </c>
      <c r="G135" s="237"/>
      <c r="H135" s="104"/>
      <c r="I135" s="235">
        <f t="shared" si="158"/>
        <v>0</v>
      </c>
      <c r="J135" s="104"/>
      <c r="K135" s="105"/>
      <c r="L135" s="235">
        <f t="shared" si="159"/>
        <v>0</v>
      </c>
      <c r="M135" s="238"/>
      <c r="N135" s="105"/>
      <c r="O135" s="235">
        <f t="shared" si="160"/>
        <v>0</v>
      </c>
      <c r="P135" s="236"/>
    </row>
    <row r="136" spans="1:16" x14ac:dyDescent="0.25">
      <c r="A136" s="231">
        <v>2320</v>
      </c>
      <c r="B136" s="98" t="s">
        <v>157</v>
      </c>
      <c r="C136" s="99">
        <f t="shared" si="98"/>
        <v>59</v>
      </c>
      <c r="D136" s="232">
        <f>SUM(D137:D139)</f>
        <v>59</v>
      </c>
      <c r="E136" s="459">
        <f t="shared" ref="E136:F136" si="161">SUM(E137:E139)</f>
        <v>0</v>
      </c>
      <c r="F136" s="509">
        <f t="shared" si="161"/>
        <v>59</v>
      </c>
      <c r="G136" s="232">
        <f>SUM(G137:G139)</f>
        <v>0</v>
      </c>
      <c r="H136" s="234">
        <f t="shared" ref="H136:I136" si="162">SUM(H137:H139)</f>
        <v>0</v>
      </c>
      <c r="I136" s="235">
        <f t="shared" si="162"/>
        <v>0</v>
      </c>
      <c r="J136" s="234">
        <f>SUM(J137:J139)</f>
        <v>0</v>
      </c>
      <c r="K136" s="233">
        <f t="shared" ref="K136:L136" si="163">SUM(K137:K139)</f>
        <v>0</v>
      </c>
      <c r="L136" s="235">
        <f t="shared" si="163"/>
        <v>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x14ac:dyDescent="0.25">
      <c r="A138" s="119">
        <v>2322</v>
      </c>
      <c r="B138" s="98" t="s">
        <v>159</v>
      </c>
      <c r="C138" s="99">
        <f t="shared" si="98"/>
        <v>59</v>
      </c>
      <c r="D138" s="237">
        <v>59</v>
      </c>
      <c r="E138" s="458"/>
      <c r="F138" s="509">
        <f t="shared" si="165"/>
        <v>59</v>
      </c>
      <c r="G138" s="237"/>
      <c r="H138" s="104"/>
      <c r="I138" s="235">
        <f t="shared" si="166"/>
        <v>0</v>
      </c>
      <c r="J138" s="104"/>
      <c r="K138" s="105"/>
      <c r="L138" s="235">
        <f t="shared" si="167"/>
        <v>0</v>
      </c>
      <c r="M138" s="238"/>
      <c r="N138" s="105"/>
      <c r="O138" s="235">
        <f t="shared" si="168"/>
        <v>0</v>
      </c>
      <c r="P138" s="236"/>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120</v>
      </c>
      <c r="D141" s="232">
        <f>SUM(D142:D143)</f>
        <v>120</v>
      </c>
      <c r="E141" s="459">
        <f t="shared" ref="E141:F141" si="169">SUM(E142:E143)</f>
        <v>0</v>
      </c>
      <c r="F141" s="509">
        <f t="shared" si="169"/>
        <v>120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120</v>
      </c>
      <c r="D142" s="237">
        <v>120</v>
      </c>
      <c r="E142" s="458"/>
      <c r="F142" s="509">
        <f t="shared" ref="F142:F143" si="173">D142+E142</f>
        <v>120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2623</v>
      </c>
      <c r="D144" s="214">
        <f>SUM(D145:D150)</f>
        <v>2623</v>
      </c>
      <c r="E144" s="456">
        <f t="shared" ref="E144:F144" si="177">SUM(E145:E150)</f>
        <v>0</v>
      </c>
      <c r="F144" s="507">
        <f t="shared" si="177"/>
        <v>2623</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ht="74.25" customHeight="1" x14ac:dyDescent="0.25">
      <c r="A145" s="256">
        <v>2351</v>
      </c>
      <c r="B145" s="257" t="s">
        <v>166</v>
      </c>
      <c r="C145" s="258">
        <f t="shared" si="98"/>
        <v>87</v>
      </c>
      <c r="D145" s="259">
        <v>87</v>
      </c>
      <c r="E145" s="462"/>
      <c r="F145" s="511">
        <f t="shared" ref="F145:F150" si="181">D145+E145</f>
        <v>87</v>
      </c>
      <c r="G145" s="259"/>
      <c r="H145" s="261"/>
      <c r="I145" s="262">
        <f t="shared" ref="I145:I150" si="182">G145+H145</f>
        <v>0</v>
      </c>
      <c r="J145" s="261"/>
      <c r="K145" s="260"/>
      <c r="L145" s="262">
        <f t="shared" ref="L145:L150" si="183">J145+K145</f>
        <v>0</v>
      </c>
      <c r="M145" s="263"/>
      <c r="N145" s="260"/>
      <c r="O145" s="262">
        <f t="shared" ref="O145:O150" si="184">M145+N145</f>
        <v>0</v>
      </c>
      <c r="P145" s="264"/>
    </row>
    <row r="146" spans="1:16" ht="98.25" customHeight="1" x14ac:dyDescent="0.25">
      <c r="A146" s="56">
        <v>2352</v>
      </c>
      <c r="B146" s="223" t="s">
        <v>167</v>
      </c>
      <c r="C146" s="224">
        <f t="shared" si="98"/>
        <v>2536</v>
      </c>
      <c r="D146" s="225">
        <v>2536</v>
      </c>
      <c r="E146" s="460"/>
      <c r="F146" s="486">
        <f t="shared" si="181"/>
        <v>2536</v>
      </c>
      <c r="G146" s="225"/>
      <c r="H146" s="227"/>
      <c r="I146" s="228">
        <f t="shared" si="182"/>
        <v>0</v>
      </c>
      <c r="J146" s="227"/>
      <c r="K146" s="226"/>
      <c r="L146" s="228">
        <f t="shared" si="183"/>
        <v>0</v>
      </c>
      <c r="M146" s="229"/>
      <c r="N146" s="226"/>
      <c r="O146" s="228">
        <f t="shared" si="184"/>
        <v>0</v>
      </c>
      <c r="P146" s="230"/>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4680</v>
      </c>
      <c r="D151" s="232">
        <f>SUM(D152:D158)</f>
        <v>1109</v>
      </c>
      <c r="E151" s="459">
        <f t="shared" ref="E151:F151" si="186">SUM(E152:E158)</f>
        <v>0</v>
      </c>
      <c r="F151" s="509">
        <f t="shared" si="186"/>
        <v>1109</v>
      </c>
      <c r="G151" s="232">
        <f>SUM(G152:G158)</f>
        <v>0</v>
      </c>
      <c r="H151" s="234">
        <f t="shared" ref="H151:I151" si="187">SUM(H152:H158)</f>
        <v>0</v>
      </c>
      <c r="I151" s="235">
        <f t="shared" si="187"/>
        <v>0</v>
      </c>
      <c r="J151" s="234">
        <f>SUM(J152:J158)</f>
        <v>3571</v>
      </c>
      <c r="K151" s="233">
        <f t="shared" ref="K151:L151" si="188">SUM(K152:K158)</f>
        <v>0</v>
      </c>
      <c r="L151" s="235">
        <f t="shared" si="188"/>
        <v>3571</v>
      </c>
      <c r="M151" s="99">
        <f>SUM(M152:M158)</f>
        <v>0</v>
      </c>
      <c r="N151" s="233">
        <f t="shared" ref="N151:O151" si="189">SUM(N152:N158)</f>
        <v>0</v>
      </c>
      <c r="O151" s="235">
        <f t="shared" si="189"/>
        <v>0</v>
      </c>
      <c r="P151" s="236"/>
    </row>
    <row r="152" spans="1:16" ht="96.75" customHeight="1" x14ac:dyDescent="0.25">
      <c r="A152" s="55">
        <v>2361</v>
      </c>
      <c r="B152" s="223" t="s">
        <v>173</v>
      </c>
      <c r="C152" s="224">
        <f t="shared" si="185"/>
        <v>959</v>
      </c>
      <c r="D152" s="225">
        <v>959</v>
      </c>
      <c r="E152" s="460"/>
      <c r="F152" s="486">
        <f t="shared" ref="F152:F159" si="190">D152+E152</f>
        <v>959</v>
      </c>
      <c r="G152" s="225"/>
      <c r="H152" s="227"/>
      <c r="I152" s="228">
        <f t="shared" ref="I152:I159" si="191">G152+H152</f>
        <v>0</v>
      </c>
      <c r="J152" s="227"/>
      <c r="K152" s="226"/>
      <c r="L152" s="228">
        <f t="shared" ref="L152:L159" si="192">J152+K152</f>
        <v>0</v>
      </c>
      <c r="M152" s="229"/>
      <c r="N152" s="226"/>
      <c r="O152" s="228">
        <f t="shared" ref="O152:O159" si="193">M152+N152</f>
        <v>0</v>
      </c>
      <c r="P152" s="230"/>
    </row>
    <row r="153" spans="1:16" ht="24" x14ac:dyDescent="0.25">
      <c r="A153" s="97">
        <v>2362</v>
      </c>
      <c r="B153" s="98" t="s">
        <v>174</v>
      </c>
      <c r="C153" s="99">
        <f t="shared" si="185"/>
        <v>150</v>
      </c>
      <c r="D153" s="237">
        <v>150</v>
      </c>
      <c r="E153" s="458"/>
      <c r="F153" s="509">
        <f t="shared" si="190"/>
        <v>150</v>
      </c>
      <c r="G153" s="237"/>
      <c r="H153" s="104"/>
      <c r="I153" s="235">
        <f t="shared" si="191"/>
        <v>0</v>
      </c>
      <c r="J153" s="104"/>
      <c r="K153" s="105"/>
      <c r="L153" s="235">
        <f t="shared" si="192"/>
        <v>0</v>
      </c>
      <c r="M153" s="238"/>
      <c r="N153" s="105"/>
      <c r="O153" s="235">
        <f t="shared" si="193"/>
        <v>0</v>
      </c>
      <c r="P153" s="236"/>
    </row>
    <row r="154" spans="1:16" x14ac:dyDescent="0.25">
      <c r="A154" s="55">
        <v>2363</v>
      </c>
      <c r="B154" s="223" t="s">
        <v>175</v>
      </c>
      <c r="C154" s="224">
        <f t="shared" si="185"/>
        <v>3571</v>
      </c>
      <c r="D154" s="225"/>
      <c r="E154" s="460"/>
      <c r="F154" s="486">
        <f t="shared" si="190"/>
        <v>0</v>
      </c>
      <c r="G154" s="225"/>
      <c r="H154" s="227"/>
      <c r="I154" s="228">
        <f t="shared" si="191"/>
        <v>0</v>
      </c>
      <c r="J154" s="227">
        <v>3571</v>
      </c>
      <c r="K154" s="226"/>
      <c r="L154" s="228">
        <f t="shared" si="192"/>
        <v>3571</v>
      </c>
      <c r="M154" s="229"/>
      <c r="N154" s="226"/>
      <c r="O154" s="228">
        <f t="shared" si="193"/>
        <v>0</v>
      </c>
      <c r="P154" s="230"/>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4284</v>
      </c>
      <c r="D159" s="239">
        <v>3116</v>
      </c>
      <c r="E159" s="464"/>
      <c r="F159" s="507">
        <f t="shared" si="190"/>
        <v>3116</v>
      </c>
      <c r="G159" s="239">
        <v>1168</v>
      </c>
      <c r="H159" s="241"/>
      <c r="I159" s="217">
        <f t="shared" si="191"/>
        <v>1168</v>
      </c>
      <c r="J159" s="241"/>
      <c r="K159" s="240"/>
      <c r="L159" s="217">
        <f t="shared" si="192"/>
        <v>0</v>
      </c>
      <c r="M159" s="242"/>
      <c r="N159" s="240"/>
      <c r="O159" s="217">
        <f t="shared" si="193"/>
        <v>0</v>
      </c>
      <c r="P159" s="218"/>
    </row>
    <row r="160" spans="1:16" x14ac:dyDescent="0.25">
      <c r="A160" s="213">
        <v>2380</v>
      </c>
      <c r="B160" s="157" t="s">
        <v>181</v>
      </c>
      <c r="C160" s="163">
        <f t="shared" si="185"/>
        <v>36</v>
      </c>
      <c r="D160" s="214">
        <f>SUM(D161:D162)</f>
        <v>36</v>
      </c>
      <c r="E160" s="456">
        <f t="shared" ref="E160:F160" si="194">SUM(E161:E162)</f>
        <v>0</v>
      </c>
      <c r="F160" s="507">
        <f t="shared" si="194"/>
        <v>36</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x14ac:dyDescent="0.25">
      <c r="A162" s="97">
        <v>2389</v>
      </c>
      <c r="B162" s="98" t="s">
        <v>183</v>
      </c>
      <c r="C162" s="99">
        <f t="shared" si="185"/>
        <v>36</v>
      </c>
      <c r="D162" s="237">
        <v>36</v>
      </c>
      <c r="E162" s="458"/>
      <c r="F162" s="509">
        <f t="shared" si="198"/>
        <v>36</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244">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244">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244">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244">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244">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850</v>
      </c>
      <c r="D194" s="194">
        <f>SUM(D195,D230,D269)</f>
        <v>750</v>
      </c>
      <c r="E194" s="453">
        <f t="shared" ref="E194:F194" si="251">SUM(E195,E230,E269)</f>
        <v>0</v>
      </c>
      <c r="F194" s="504">
        <f t="shared" si="251"/>
        <v>750</v>
      </c>
      <c r="G194" s="194">
        <f>SUM(G195,G230,G269)</f>
        <v>100</v>
      </c>
      <c r="H194" s="196">
        <f t="shared" ref="H194:I194" si="252">SUM(H195,H230,H269)</f>
        <v>0</v>
      </c>
      <c r="I194" s="197">
        <f t="shared" si="252"/>
        <v>100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850</v>
      </c>
      <c r="D195" s="201">
        <f>D196+D204</f>
        <v>750</v>
      </c>
      <c r="E195" s="454">
        <f t="shared" ref="E195:F195" si="255">E196+E204</f>
        <v>0</v>
      </c>
      <c r="F195" s="505">
        <f t="shared" si="255"/>
        <v>750</v>
      </c>
      <c r="G195" s="201">
        <f>G196+G204</f>
        <v>100</v>
      </c>
      <c r="H195" s="203">
        <f t="shared" ref="H195:I195" si="256">H196+H204</f>
        <v>0</v>
      </c>
      <c r="I195" s="204">
        <f t="shared" si="256"/>
        <v>100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244">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850</v>
      </c>
      <c r="D204" s="207">
        <f>D205+D215+D216+D225+D226+D227+D229</f>
        <v>750</v>
      </c>
      <c r="E204" s="455">
        <f t="shared" ref="E204:F204" si="271">E205+E215+E216+E225+E226+E227+E229</f>
        <v>0</v>
      </c>
      <c r="F204" s="506">
        <f t="shared" si="271"/>
        <v>750</v>
      </c>
      <c r="G204" s="207">
        <f>G205+G215+G216+G225+G226+G227+G229</f>
        <v>100</v>
      </c>
      <c r="H204" s="84">
        <f t="shared" ref="H204:I204" si="272">H205+H215+H216+H225+H226+H227+H229</f>
        <v>0</v>
      </c>
      <c r="I204" s="208">
        <f t="shared" si="272"/>
        <v>100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850</v>
      </c>
      <c r="D216" s="232">
        <f>SUM(D217:D224)</f>
        <v>750</v>
      </c>
      <c r="E216" s="459">
        <f t="shared" ref="E216:F216" si="284">SUM(E217:E224)</f>
        <v>0</v>
      </c>
      <c r="F216" s="509">
        <f t="shared" si="284"/>
        <v>750</v>
      </c>
      <c r="G216" s="232">
        <f>SUM(G217:G224)</f>
        <v>100</v>
      </c>
      <c r="H216" s="234">
        <f t="shared" ref="H216:I216" si="285">SUM(H217:H224)</f>
        <v>0</v>
      </c>
      <c r="I216" s="235">
        <f t="shared" si="285"/>
        <v>100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119">
        <v>5232</v>
      </c>
      <c r="B218" s="98" t="s">
        <v>239</v>
      </c>
      <c r="C218" s="99">
        <f t="shared" si="283"/>
        <v>600</v>
      </c>
      <c r="D218" s="237">
        <v>600</v>
      </c>
      <c r="E218" s="458"/>
      <c r="F218" s="509">
        <f t="shared" si="288"/>
        <v>600</v>
      </c>
      <c r="G218" s="237"/>
      <c r="H218" s="104"/>
      <c r="I218" s="235">
        <f t="shared" si="289"/>
        <v>0</v>
      </c>
      <c r="J218" s="104"/>
      <c r="K218" s="105"/>
      <c r="L218" s="235">
        <f t="shared" si="290"/>
        <v>0</v>
      </c>
      <c r="M218" s="238"/>
      <c r="N218" s="105"/>
      <c r="O218" s="235">
        <f t="shared" si="291"/>
        <v>0</v>
      </c>
      <c r="P218" s="236"/>
    </row>
    <row r="219" spans="1:16" x14ac:dyDescent="0.25">
      <c r="A219" s="119">
        <v>5233</v>
      </c>
      <c r="B219" s="98" t="s">
        <v>240</v>
      </c>
      <c r="C219" s="99">
        <f t="shared" si="283"/>
        <v>250</v>
      </c>
      <c r="D219" s="237">
        <v>150</v>
      </c>
      <c r="E219" s="458"/>
      <c r="F219" s="509">
        <f t="shared" si="288"/>
        <v>150</v>
      </c>
      <c r="G219" s="237">
        <v>100</v>
      </c>
      <c r="H219" s="104"/>
      <c r="I219" s="235">
        <f t="shared" si="289"/>
        <v>100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hidden="1" x14ac:dyDescent="0.25">
      <c r="A223" s="119">
        <v>5238</v>
      </c>
      <c r="B223" s="98" t="s">
        <v>244</v>
      </c>
      <c r="C223" s="99">
        <f t="shared" si="283"/>
        <v>0</v>
      </c>
      <c r="D223" s="237"/>
      <c r="E223" s="458"/>
      <c r="F223" s="509">
        <f t="shared" si="288"/>
        <v>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244">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244">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244">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244">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244">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244">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637753</v>
      </c>
      <c r="D286" s="313">
        <f t="shared" ref="D286:O286" si="382">SUM(D283,D269,D230,D195,D187,D173,D75,D53)</f>
        <v>575025</v>
      </c>
      <c r="E286" s="471">
        <f t="shared" si="382"/>
        <v>0</v>
      </c>
      <c r="F286" s="517">
        <f t="shared" si="382"/>
        <v>575025</v>
      </c>
      <c r="G286" s="313">
        <f t="shared" si="382"/>
        <v>56236</v>
      </c>
      <c r="H286" s="315">
        <f t="shared" si="382"/>
        <v>0</v>
      </c>
      <c r="I286" s="316">
        <f t="shared" si="382"/>
        <v>56236</v>
      </c>
      <c r="J286" s="315">
        <f t="shared" si="382"/>
        <v>6492</v>
      </c>
      <c r="K286" s="314">
        <f t="shared" si="382"/>
        <v>0</v>
      </c>
      <c r="L286" s="316">
        <f t="shared" si="382"/>
        <v>6492</v>
      </c>
      <c r="M286" s="312">
        <f t="shared" si="382"/>
        <v>0</v>
      </c>
      <c r="N286" s="314">
        <f t="shared" si="382"/>
        <v>0</v>
      </c>
      <c r="O286" s="316">
        <f t="shared" si="382"/>
        <v>0</v>
      </c>
      <c r="P286" s="317"/>
    </row>
    <row r="287" spans="1:16" s="27" customFormat="1" ht="13.5" thickTop="1" thickBot="1" x14ac:dyDescent="0.3">
      <c r="A287" s="1253" t="s">
        <v>310</v>
      </c>
      <c r="B287" s="1254"/>
      <c r="C287" s="318">
        <f t="shared" si="368"/>
        <v>-439</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-439</v>
      </c>
      <c r="K287" s="320">
        <f t="shared" ref="K287:L287" si="385">(K26+K43)-K51</f>
        <v>0</v>
      </c>
      <c r="L287" s="322">
        <f t="shared" si="385"/>
        <v>-439</v>
      </c>
      <c r="M287" s="318">
        <f>M45-M51</f>
        <v>0</v>
      </c>
      <c r="N287" s="320">
        <f t="shared" ref="N287:O287" si="386">N45-N51</f>
        <v>0</v>
      </c>
      <c r="O287" s="322">
        <f t="shared" si="386"/>
        <v>0</v>
      </c>
      <c r="P287" s="323"/>
    </row>
    <row r="288" spans="1:16" s="27" customFormat="1" ht="12.75" thickTop="1" x14ac:dyDescent="0.25">
      <c r="A288" s="1255" t="s">
        <v>311</v>
      </c>
      <c r="B288" s="1256"/>
      <c r="C288" s="324">
        <f t="shared" si="368"/>
        <v>439</v>
      </c>
      <c r="D288" s="325">
        <f t="shared" ref="D288:O288" si="387">SUM(D289,D290)-D297+D298</f>
        <v>0</v>
      </c>
      <c r="E288" s="473">
        <f t="shared" si="387"/>
        <v>0</v>
      </c>
      <c r="F288" s="519">
        <f t="shared" si="387"/>
        <v>0</v>
      </c>
      <c r="G288" s="325">
        <f t="shared" si="387"/>
        <v>0</v>
      </c>
      <c r="H288" s="327">
        <f t="shared" si="387"/>
        <v>0</v>
      </c>
      <c r="I288" s="328">
        <f t="shared" si="387"/>
        <v>0</v>
      </c>
      <c r="J288" s="327">
        <f t="shared" si="387"/>
        <v>439</v>
      </c>
      <c r="K288" s="326">
        <f t="shared" si="387"/>
        <v>0</v>
      </c>
      <c r="L288" s="328">
        <f t="shared" si="387"/>
        <v>439</v>
      </c>
      <c r="M288" s="324">
        <f t="shared" si="387"/>
        <v>0</v>
      </c>
      <c r="N288" s="326">
        <f t="shared" si="387"/>
        <v>0</v>
      </c>
      <c r="O288" s="328">
        <f t="shared" si="387"/>
        <v>0</v>
      </c>
      <c r="P288" s="329"/>
    </row>
    <row r="289" spans="1:16" s="27" customFormat="1" ht="12.75" thickBot="1" x14ac:dyDescent="0.3">
      <c r="A289" s="177" t="s">
        <v>312</v>
      </c>
      <c r="B289" s="177" t="s">
        <v>313</v>
      </c>
      <c r="C289" s="178">
        <f t="shared" si="368"/>
        <v>439</v>
      </c>
      <c r="D289" s="179">
        <f t="shared" ref="D289:O289" si="388">D21-D283</f>
        <v>0</v>
      </c>
      <c r="E289" s="451">
        <f t="shared" si="388"/>
        <v>0</v>
      </c>
      <c r="F289" s="502">
        <f t="shared" si="388"/>
        <v>0</v>
      </c>
      <c r="G289" s="179">
        <f t="shared" si="388"/>
        <v>0</v>
      </c>
      <c r="H289" s="181">
        <f t="shared" si="388"/>
        <v>0</v>
      </c>
      <c r="I289" s="182">
        <f t="shared" si="388"/>
        <v>0</v>
      </c>
      <c r="J289" s="181">
        <f t="shared" si="388"/>
        <v>439</v>
      </c>
      <c r="K289" s="180">
        <f t="shared" si="388"/>
        <v>0</v>
      </c>
      <c r="L289" s="182">
        <f t="shared" si="388"/>
        <v>439</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sheetData>
  <sheetProtection algorithmName="SHA-512" hashValue="sowOf7deNca/GITH1hCYIWZkhzM0vMm84T4h8TlGojqKf8IJl2whOwmp/09eQg60UDFdbkJfR+/JbYzTTz/dCw==" saltValue="62p8+qufA9RFerFh5gQj+g==" spinCount="100000" sheet="1" objects="1" scenarios="1" formatCells="0" formatColumns="0" formatRows="0"/>
  <autoFilter ref="A18:P298">
    <filterColumn colId="2">
      <filters blank="1">
        <filter val="1 000"/>
        <filter val="1 029"/>
        <filter val="1 093"/>
        <filter val="1 104"/>
        <filter val="108 906"/>
        <filter val="11 327"/>
        <filter val="11 522"/>
        <filter val="120"/>
        <filter val="141 717"/>
        <filter val="15 450"/>
        <filter val="150"/>
        <filter val="160"/>
        <filter val="166"/>
        <filter val="2 308"/>
        <filter val="2 512"/>
        <filter val="2 536"/>
        <filter val="2 623"/>
        <filter val="2 743"/>
        <filter val="20 289"/>
        <filter val="20 572"/>
        <filter val="22 303"/>
        <filter val="250"/>
        <filter val="3 171"/>
        <filter val="3 571"/>
        <filter val="3 648"/>
        <filter val="32 811"/>
        <filter val="36"/>
        <filter val="36 400"/>
        <filter val="39 748"/>
        <filter val="393 279"/>
        <filter val="4 153"/>
        <filter val="4 205"/>
        <filter val="4 284"/>
        <filter val="4 646"/>
        <filter val="4 680"/>
        <filter val="417"/>
        <filter val="431 987"/>
        <filter val="439"/>
        <filter val="-439"/>
        <filter val="450"/>
        <filter val="47 749"/>
        <filter val="480"/>
        <filter val="5 603"/>
        <filter val="5 735"/>
        <filter val="52"/>
        <filter val="573 704"/>
        <filter val="59"/>
        <filter val="6 053"/>
        <filter val="6 820"/>
        <filter val="60"/>
        <filter val="600"/>
        <filter val="63 199"/>
        <filter val="631 261"/>
        <filter val="636 903"/>
        <filter val="637 753"/>
        <filter val="664"/>
        <filter val="850"/>
        <filter val="87"/>
        <filter val="944"/>
        <filter val="95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Roman,Regular"&amp;9 147.pielikums Jūrmalas pilsētas domes
2019.gada 21.februāra saistošajiem noteikumiem Nr.8
(protokols Nr.2, 34.punkts)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10" sqref="U10"/>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895</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896</v>
      </c>
      <c r="D3" s="1296"/>
      <c r="E3" s="1296"/>
      <c r="F3" s="1296"/>
      <c r="G3" s="1296"/>
      <c r="H3" s="1296"/>
      <c r="I3" s="1296"/>
      <c r="J3" s="1296"/>
      <c r="K3" s="1296"/>
      <c r="L3" s="1296"/>
      <c r="M3" s="1296"/>
      <c r="N3" s="1296"/>
      <c r="O3" s="1296"/>
      <c r="P3" s="1297"/>
      <c r="Q3" s="525"/>
    </row>
    <row r="4" spans="1:17" ht="12.75" customHeight="1" x14ac:dyDescent="0.25">
      <c r="A4" s="5" t="s">
        <v>4</v>
      </c>
      <c r="B4" s="6"/>
      <c r="C4" s="1296" t="s">
        <v>897</v>
      </c>
      <c r="D4" s="1296"/>
      <c r="E4" s="1296"/>
      <c r="F4" s="1296"/>
      <c r="G4" s="1296"/>
      <c r="H4" s="1296"/>
      <c r="I4" s="1296"/>
      <c r="J4" s="1296"/>
      <c r="K4" s="1296"/>
      <c r="L4" s="1296"/>
      <c r="M4" s="1296"/>
      <c r="N4" s="1296"/>
      <c r="O4" s="1296"/>
      <c r="P4" s="1297"/>
      <c r="Q4" s="525"/>
    </row>
    <row r="5" spans="1:17" ht="12.75" customHeight="1" x14ac:dyDescent="0.25">
      <c r="A5" s="7" t="s">
        <v>6</v>
      </c>
      <c r="B5" s="8"/>
      <c r="C5" s="1291" t="s">
        <v>898</v>
      </c>
      <c r="D5" s="1291"/>
      <c r="E5" s="1291"/>
      <c r="F5" s="1291"/>
      <c r="G5" s="1291"/>
      <c r="H5" s="1291"/>
      <c r="I5" s="1291"/>
      <c r="J5" s="1291"/>
      <c r="K5" s="1291"/>
      <c r="L5" s="1291"/>
      <c r="M5" s="1291"/>
      <c r="N5" s="1291"/>
      <c r="O5" s="1291"/>
      <c r="P5" s="1292"/>
      <c r="Q5" s="525"/>
    </row>
    <row r="6" spans="1:17" ht="12.75" customHeight="1" x14ac:dyDescent="0.25">
      <c r="A6" s="7" t="s">
        <v>8</v>
      </c>
      <c r="B6" s="8"/>
      <c r="C6" s="1291" t="s">
        <v>9</v>
      </c>
      <c r="D6" s="1291"/>
      <c r="E6" s="1291"/>
      <c r="F6" s="1291"/>
      <c r="G6" s="1291"/>
      <c r="H6" s="1291"/>
      <c r="I6" s="1291"/>
      <c r="J6" s="1291"/>
      <c r="K6" s="1291"/>
      <c r="L6" s="1291"/>
      <c r="M6" s="1291"/>
      <c r="N6" s="1291"/>
      <c r="O6" s="1291"/>
      <c r="P6" s="1292"/>
      <c r="Q6" s="525"/>
    </row>
    <row r="7" spans="1:17" ht="26.2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899</v>
      </c>
      <c r="D9" s="1291"/>
      <c r="E9" s="1291"/>
      <c r="F9" s="1291"/>
      <c r="G9" s="1291"/>
      <c r="H9" s="1291"/>
      <c r="I9" s="1291"/>
      <c r="J9" s="1291"/>
      <c r="K9" s="1291"/>
      <c r="L9" s="1291"/>
      <c r="M9" s="1291"/>
      <c r="N9" s="1291"/>
      <c r="O9" s="1291"/>
      <c r="P9" s="1292"/>
      <c r="Q9" s="525"/>
    </row>
    <row r="10" spans="1:17" ht="12.75" customHeight="1" x14ac:dyDescent="0.25">
      <c r="A10" s="7"/>
      <c r="B10" s="8" t="s">
        <v>15</v>
      </c>
      <c r="C10" s="1291" t="s">
        <v>900</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901</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660844</v>
      </c>
      <c r="D20" s="33">
        <f>SUM(D21,D24,D25,D41,D43)</f>
        <v>572925</v>
      </c>
      <c r="E20" s="432">
        <f t="shared" ref="E20:F20" si="0">SUM(E21,E24,E25,E41,E43)</f>
        <v>0</v>
      </c>
      <c r="F20" s="483">
        <f t="shared" si="0"/>
        <v>572925</v>
      </c>
      <c r="G20" s="33">
        <f>SUM(G21,G24,G43)</f>
        <v>79654</v>
      </c>
      <c r="H20" s="35">
        <f t="shared" ref="H20:I20" si="1">SUM(H21,H24,H43)</f>
        <v>0</v>
      </c>
      <c r="I20" s="36">
        <f t="shared" si="1"/>
        <v>79654</v>
      </c>
      <c r="J20" s="35">
        <f>SUM(J21,J26,J43)</f>
        <v>8265</v>
      </c>
      <c r="K20" s="34">
        <f t="shared" ref="K20:L20" si="2">SUM(K21,K26,K43)</f>
        <v>0</v>
      </c>
      <c r="L20" s="36">
        <f t="shared" si="2"/>
        <v>8265</v>
      </c>
      <c r="M20" s="32">
        <f>SUM(M21,M45)</f>
        <v>0</v>
      </c>
      <c r="N20" s="34">
        <f t="shared" ref="N20:O20" si="3">SUM(N21,N45)</f>
        <v>0</v>
      </c>
      <c r="O20" s="36">
        <f t="shared" si="3"/>
        <v>0</v>
      </c>
      <c r="P20" s="37"/>
    </row>
    <row r="21" spans="1:16" ht="12.75" thickTop="1" x14ac:dyDescent="0.25">
      <c r="A21" s="38"/>
      <c r="B21" s="39" t="s">
        <v>41</v>
      </c>
      <c r="C21" s="40">
        <f t="shared" ref="C21:C84" si="4">F21+I21+L21+O21</f>
        <v>1511</v>
      </c>
      <c r="D21" s="41">
        <f>SUM(D22:D23)</f>
        <v>0</v>
      </c>
      <c r="E21" s="433">
        <f t="shared" ref="E21" si="5">SUM(E22:E23)</f>
        <v>0</v>
      </c>
      <c r="F21" s="484">
        <f>SUM(F22:F23)</f>
        <v>0</v>
      </c>
      <c r="G21" s="41">
        <f>SUM(G22:G23)</f>
        <v>0</v>
      </c>
      <c r="H21" s="43">
        <f t="shared" ref="H21:I21" si="6">SUM(H22:H23)</f>
        <v>0</v>
      </c>
      <c r="I21" s="44">
        <f t="shared" si="6"/>
        <v>0</v>
      </c>
      <c r="J21" s="43">
        <f>SUM(J22:J23)</f>
        <v>1511</v>
      </c>
      <c r="K21" s="42">
        <f t="shared" ref="K21:L21" si="7">SUM(K22:K23)</f>
        <v>0</v>
      </c>
      <c r="L21" s="44">
        <f t="shared" si="7"/>
        <v>1511</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55"/>
      <c r="B23" s="56" t="s">
        <v>43</v>
      </c>
      <c r="C23" s="57">
        <f t="shared" si="4"/>
        <v>1511</v>
      </c>
      <c r="D23" s="58"/>
      <c r="E23" s="435"/>
      <c r="F23" s="486">
        <f>D23+E23</f>
        <v>0</v>
      </c>
      <c r="G23" s="58"/>
      <c r="H23" s="60"/>
      <c r="I23" s="61">
        <f>G23+H23</f>
        <v>0</v>
      </c>
      <c r="J23" s="60">
        <v>1511</v>
      </c>
      <c r="K23" s="59"/>
      <c r="L23" s="61">
        <f>J23+K23</f>
        <v>1511</v>
      </c>
      <c r="M23" s="62"/>
      <c r="N23" s="59"/>
      <c r="O23" s="61">
        <f>M23+N23</f>
        <v>0</v>
      </c>
      <c r="P23" s="536"/>
    </row>
    <row r="24" spans="1:16" s="27" customFormat="1" ht="24.75" thickBot="1" x14ac:dyDescent="0.3">
      <c r="A24" s="347">
        <v>19300</v>
      </c>
      <c r="B24" s="347" t="s">
        <v>44</v>
      </c>
      <c r="C24" s="348">
        <f>F24+I24</f>
        <v>652579</v>
      </c>
      <c r="D24" s="349">
        <v>572925</v>
      </c>
      <c r="E24" s="436"/>
      <c r="F24" s="487">
        <f>D24+E24</f>
        <v>572925</v>
      </c>
      <c r="G24" s="349">
        <v>79654</v>
      </c>
      <c r="H24" s="350"/>
      <c r="I24" s="351">
        <f>G24+H24</f>
        <v>79654</v>
      </c>
      <c r="J24" s="352" t="s">
        <v>45</v>
      </c>
      <c r="K24" s="353" t="s">
        <v>45</v>
      </c>
      <c r="L24" s="355" t="s">
        <v>45</v>
      </c>
      <c r="M24" s="354" t="s">
        <v>45</v>
      </c>
      <c r="N24" s="353" t="s">
        <v>45</v>
      </c>
      <c r="O24" s="355" t="s">
        <v>45</v>
      </c>
      <c r="P24" s="230"/>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6754</v>
      </c>
      <c r="D26" s="78" t="s">
        <v>45</v>
      </c>
      <c r="E26" s="438" t="s">
        <v>45</v>
      </c>
      <c r="F26" s="489" t="s">
        <v>45</v>
      </c>
      <c r="G26" s="78" t="s">
        <v>45</v>
      </c>
      <c r="H26" s="79" t="s">
        <v>45</v>
      </c>
      <c r="I26" s="80" t="s">
        <v>45</v>
      </c>
      <c r="J26" s="84">
        <f>SUM(J27,J31,J33,J36)</f>
        <v>6754</v>
      </c>
      <c r="K26" s="85">
        <f t="shared" ref="K26:L26" si="9">SUM(K27,K31,K33,K36)</f>
        <v>0</v>
      </c>
      <c r="L26" s="208">
        <f t="shared" si="9"/>
        <v>6754</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x14ac:dyDescent="0.25">
      <c r="A33" s="86">
        <v>21380</v>
      </c>
      <c r="B33" s="75" t="s">
        <v>54</v>
      </c>
      <c r="C33" s="76">
        <f t="shared" si="10"/>
        <v>491</v>
      </c>
      <c r="D33" s="78" t="s">
        <v>45</v>
      </c>
      <c r="E33" s="438" t="s">
        <v>45</v>
      </c>
      <c r="F33" s="489" t="s">
        <v>45</v>
      </c>
      <c r="G33" s="78" t="s">
        <v>45</v>
      </c>
      <c r="H33" s="79" t="s">
        <v>45</v>
      </c>
      <c r="I33" s="80" t="s">
        <v>45</v>
      </c>
      <c r="J33" s="84">
        <f>SUM(J34:J35)</f>
        <v>491</v>
      </c>
      <c r="K33" s="85">
        <f t="shared" ref="K33:L33" si="13">SUM(K34:K35)</f>
        <v>0</v>
      </c>
      <c r="L33" s="208">
        <f t="shared" si="13"/>
        <v>491</v>
      </c>
      <c r="M33" s="82" t="s">
        <v>45</v>
      </c>
      <c r="N33" s="81" t="s">
        <v>45</v>
      </c>
      <c r="O33" s="80" t="s">
        <v>45</v>
      </c>
      <c r="P33" s="83"/>
    </row>
    <row r="34" spans="1:16" x14ac:dyDescent="0.25">
      <c r="A34" s="47">
        <v>21381</v>
      </c>
      <c r="B34" s="87" t="s">
        <v>55</v>
      </c>
      <c r="C34" s="88">
        <f t="shared" si="10"/>
        <v>491</v>
      </c>
      <c r="D34" s="89" t="s">
        <v>45</v>
      </c>
      <c r="E34" s="439" t="s">
        <v>45</v>
      </c>
      <c r="F34" s="490" t="s">
        <v>45</v>
      </c>
      <c r="G34" s="89" t="s">
        <v>45</v>
      </c>
      <c r="H34" s="91" t="s">
        <v>45</v>
      </c>
      <c r="I34" s="92" t="s">
        <v>45</v>
      </c>
      <c r="J34" s="93">
        <v>491</v>
      </c>
      <c r="K34" s="94"/>
      <c r="L34" s="52">
        <f>J34+K34</f>
        <v>491</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6263</v>
      </c>
      <c r="D36" s="78" t="s">
        <v>45</v>
      </c>
      <c r="E36" s="438" t="s">
        <v>45</v>
      </c>
      <c r="F36" s="489" t="s">
        <v>45</v>
      </c>
      <c r="G36" s="78" t="s">
        <v>45</v>
      </c>
      <c r="H36" s="79" t="s">
        <v>45</v>
      </c>
      <c r="I36" s="80" t="s">
        <v>45</v>
      </c>
      <c r="J36" s="84">
        <f>SUM(J37:J40)</f>
        <v>6263</v>
      </c>
      <c r="K36" s="85">
        <f t="shared" ref="K36:L36" si="14">SUM(K37:K40)</f>
        <v>0</v>
      </c>
      <c r="L36" s="208">
        <f t="shared" si="14"/>
        <v>6263</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10"/>
        <v>6263</v>
      </c>
      <c r="D40" s="123" t="s">
        <v>45</v>
      </c>
      <c r="E40" s="477" t="s">
        <v>45</v>
      </c>
      <c r="F40" s="521" t="s">
        <v>45</v>
      </c>
      <c r="G40" s="123" t="s">
        <v>45</v>
      </c>
      <c r="H40" s="125" t="s">
        <v>45</v>
      </c>
      <c r="I40" s="126" t="s">
        <v>45</v>
      </c>
      <c r="J40" s="127">
        <v>6263</v>
      </c>
      <c r="K40" s="128"/>
      <c r="L40" s="522">
        <f>J40+K40</f>
        <v>6263</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660844</v>
      </c>
      <c r="D50" s="179">
        <f>SUM(D51,D283)</f>
        <v>572925</v>
      </c>
      <c r="E50" s="451">
        <f t="shared" ref="E50:F50" si="19">SUM(E51,E283)</f>
        <v>0</v>
      </c>
      <c r="F50" s="502">
        <f t="shared" si="19"/>
        <v>572925</v>
      </c>
      <c r="G50" s="179">
        <f>SUM(G51,G283)</f>
        <v>79654</v>
      </c>
      <c r="H50" s="181">
        <f t="shared" ref="H50:I50" si="20">SUM(H51,H283)</f>
        <v>0</v>
      </c>
      <c r="I50" s="182">
        <f t="shared" si="20"/>
        <v>79654</v>
      </c>
      <c r="J50" s="181">
        <f>SUM(J51,J283)</f>
        <v>8265</v>
      </c>
      <c r="K50" s="180">
        <f t="shared" ref="K50:L50" si="21">SUM(K51,K283)</f>
        <v>0</v>
      </c>
      <c r="L50" s="182">
        <f t="shared" si="21"/>
        <v>8265</v>
      </c>
      <c r="M50" s="178">
        <f>SUM(M51,M283)</f>
        <v>0</v>
      </c>
      <c r="N50" s="180">
        <f t="shared" ref="N50:O50" si="22">SUM(N51,N283)</f>
        <v>0</v>
      </c>
      <c r="O50" s="182">
        <f t="shared" si="22"/>
        <v>0</v>
      </c>
      <c r="P50" s="183"/>
    </row>
    <row r="51" spans="1:16" s="27" customFormat="1" ht="36.75" thickTop="1" x14ac:dyDescent="0.25">
      <c r="A51" s="184"/>
      <c r="B51" s="185" t="s">
        <v>71</v>
      </c>
      <c r="C51" s="186">
        <f t="shared" si="4"/>
        <v>660844</v>
      </c>
      <c r="D51" s="187">
        <f>SUM(D52,D194)</f>
        <v>572925</v>
      </c>
      <c r="E51" s="452">
        <f t="shared" ref="E51:F51" si="23">SUM(E52,E194)</f>
        <v>0</v>
      </c>
      <c r="F51" s="503">
        <f t="shared" si="23"/>
        <v>572925</v>
      </c>
      <c r="G51" s="187">
        <f>SUM(G52,G194)</f>
        <v>79654</v>
      </c>
      <c r="H51" s="189">
        <f t="shared" ref="H51:I51" si="24">SUM(H52,H194)</f>
        <v>0</v>
      </c>
      <c r="I51" s="190">
        <f t="shared" si="24"/>
        <v>79654</v>
      </c>
      <c r="J51" s="189">
        <f>SUM(J52,J194)</f>
        <v>8265</v>
      </c>
      <c r="K51" s="188">
        <f t="shared" ref="K51:L51" si="25">SUM(K52,K194)</f>
        <v>0</v>
      </c>
      <c r="L51" s="190">
        <f t="shared" si="25"/>
        <v>8265</v>
      </c>
      <c r="M51" s="186">
        <f>SUM(M52,M194)</f>
        <v>0</v>
      </c>
      <c r="N51" s="188">
        <f t="shared" ref="N51:O51" si="26">SUM(N52,N194)</f>
        <v>0</v>
      </c>
      <c r="O51" s="190">
        <f t="shared" si="26"/>
        <v>0</v>
      </c>
      <c r="P51" s="191"/>
    </row>
    <row r="52" spans="1:16" s="27" customFormat="1" ht="24" x14ac:dyDescent="0.25">
      <c r="A52" s="192"/>
      <c r="B52" s="20" t="s">
        <v>72</v>
      </c>
      <c r="C52" s="193">
        <f t="shared" si="4"/>
        <v>654659</v>
      </c>
      <c r="D52" s="194">
        <f>SUM(D53,D75,D173,D187)</f>
        <v>566740</v>
      </c>
      <c r="E52" s="453">
        <f t="shared" ref="E52:F52" si="27">SUM(E53,E75,E173,E187)</f>
        <v>0</v>
      </c>
      <c r="F52" s="504">
        <f t="shared" si="27"/>
        <v>566740</v>
      </c>
      <c r="G52" s="194">
        <f>SUM(G53,G75,G173,G187)</f>
        <v>79654</v>
      </c>
      <c r="H52" s="196">
        <f t="shared" ref="H52:I52" si="28">SUM(H53,H75,H173,H187)</f>
        <v>0</v>
      </c>
      <c r="I52" s="197">
        <f t="shared" si="28"/>
        <v>79654</v>
      </c>
      <c r="J52" s="196">
        <f>SUM(J53,J75,J173,J187)</f>
        <v>8265</v>
      </c>
      <c r="K52" s="195">
        <f t="shared" ref="K52:L52" si="29">SUM(K53,K75,K173,K187)</f>
        <v>0</v>
      </c>
      <c r="L52" s="197">
        <f t="shared" si="29"/>
        <v>8265</v>
      </c>
      <c r="M52" s="193">
        <f>SUM(M53,M75,M173,M187)</f>
        <v>0</v>
      </c>
      <c r="N52" s="195">
        <f t="shared" ref="N52:O52" si="30">SUM(N53,N75,N173,N187)</f>
        <v>0</v>
      </c>
      <c r="O52" s="197">
        <f t="shared" si="30"/>
        <v>0</v>
      </c>
      <c r="P52" s="198"/>
    </row>
    <row r="53" spans="1:16" s="27" customFormat="1" x14ac:dyDescent="0.25">
      <c r="A53" s="199">
        <v>1000</v>
      </c>
      <c r="B53" s="199" t="s">
        <v>73</v>
      </c>
      <c r="C53" s="200">
        <f t="shared" si="4"/>
        <v>580800</v>
      </c>
      <c r="D53" s="201">
        <f>SUM(D54,D67)</f>
        <v>502788</v>
      </c>
      <c r="E53" s="454">
        <f t="shared" ref="E53:F53" si="31">SUM(E54,E67)</f>
        <v>0</v>
      </c>
      <c r="F53" s="505">
        <f t="shared" si="31"/>
        <v>502788</v>
      </c>
      <c r="G53" s="201">
        <f>SUM(G54,G67)</f>
        <v>78012</v>
      </c>
      <c r="H53" s="203">
        <f t="shared" ref="H53:I53" si="32">SUM(H54,H67)</f>
        <v>0</v>
      </c>
      <c r="I53" s="204">
        <f t="shared" si="32"/>
        <v>78012</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436377</v>
      </c>
      <c r="D54" s="207">
        <f>SUM(D55,D58,D66)</f>
        <v>373767</v>
      </c>
      <c r="E54" s="455">
        <f t="shared" ref="E54:F54" si="35">SUM(E55,E58,E66)</f>
        <v>0</v>
      </c>
      <c r="F54" s="506">
        <f t="shared" si="35"/>
        <v>373767</v>
      </c>
      <c r="G54" s="207">
        <f>SUM(G55,G58,G66)</f>
        <v>62368</v>
      </c>
      <c r="H54" s="84">
        <f t="shared" ref="H54:I54" si="36">SUM(H55,H58,H66)</f>
        <v>242</v>
      </c>
      <c r="I54" s="208">
        <f t="shared" si="36"/>
        <v>62610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397333</v>
      </c>
      <c r="D55" s="214">
        <f>SUM(D56:D57)</f>
        <v>336028</v>
      </c>
      <c r="E55" s="456">
        <f t="shared" ref="E55:F55" si="39">SUM(E56:E57)</f>
        <v>0</v>
      </c>
      <c r="F55" s="507">
        <f t="shared" si="39"/>
        <v>336028</v>
      </c>
      <c r="G55" s="214">
        <f>SUM(G56:G57)</f>
        <v>60464</v>
      </c>
      <c r="H55" s="216">
        <f t="shared" ref="H55:I55" si="40">SUM(H56:H57)</f>
        <v>841</v>
      </c>
      <c r="I55" s="217">
        <f t="shared" si="40"/>
        <v>61305</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 customHeight="1" x14ac:dyDescent="0.25">
      <c r="A57" s="119">
        <v>1119</v>
      </c>
      <c r="B57" s="98" t="s">
        <v>77</v>
      </c>
      <c r="C57" s="99">
        <f t="shared" si="4"/>
        <v>397333</v>
      </c>
      <c r="D57" s="237">
        <v>336028</v>
      </c>
      <c r="E57" s="458"/>
      <c r="F57" s="509">
        <f t="shared" si="43"/>
        <v>336028</v>
      </c>
      <c r="G57" s="237">
        <v>60464</v>
      </c>
      <c r="H57" s="104">
        <v>841</v>
      </c>
      <c r="I57" s="235">
        <f t="shared" si="44"/>
        <v>61305</v>
      </c>
      <c r="J57" s="104"/>
      <c r="K57" s="105"/>
      <c r="L57" s="235">
        <f t="shared" si="45"/>
        <v>0</v>
      </c>
      <c r="M57" s="238"/>
      <c r="N57" s="105"/>
      <c r="O57" s="235">
        <f>M57+N57</f>
        <v>0</v>
      </c>
      <c r="P57" s="245" t="s">
        <v>902</v>
      </c>
    </row>
    <row r="58" spans="1:16" x14ac:dyDescent="0.25">
      <c r="A58" s="231">
        <v>1140</v>
      </c>
      <c r="B58" s="98" t="s">
        <v>78</v>
      </c>
      <c r="C58" s="99">
        <f t="shared" si="4"/>
        <v>37619</v>
      </c>
      <c r="D58" s="232">
        <f>SUM(D59:D65)</f>
        <v>36314</v>
      </c>
      <c r="E58" s="459">
        <f t="shared" ref="E58:F58" si="46">SUM(E59:E65)</f>
        <v>0</v>
      </c>
      <c r="F58" s="509">
        <f t="shared" si="46"/>
        <v>36314</v>
      </c>
      <c r="G58" s="232">
        <f>SUM(G59:G65)</f>
        <v>1904</v>
      </c>
      <c r="H58" s="234">
        <f t="shared" ref="H58:I58" si="47">SUM(H59:H65)</f>
        <v>-599</v>
      </c>
      <c r="I58" s="235">
        <f t="shared" si="47"/>
        <v>1305</v>
      </c>
      <c r="J58" s="234">
        <f>SUM(J59:J65)</f>
        <v>0</v>
      </c>
      <c r="K58" s="233">
        <f t="shared" ref="K58:L58" si="48">SUM(K59:K65)</f>
        <v>0</v>
      </c>
      <c r="L58" s="235">
        <f t="shared" si="48"/>
        <v>0</v>
      </c>
      <c r="M58" s="99">
        <f>SUM(M59:M65)</f>
        <v>0</v>
      </c>
      <c r="N58" s="233">
        <f t="shared" ref="N58:O58" si="49">SUM(N59:N65)</f>
        <v>0</v>
      </c>
      <c r="O58" s="235">
        <f t="shared" si="49"/>
        <v>0</v>
      </c>
      <c r="P58" s="236"/>
    </row>
    <row r="59" spans="1:16" x14ac:dyDescent="0.25">
      <c r="A59" s="119">
        <v>1141</v>
      </c>
      <c r="B59" s="98" t="s">
        <v>79</v>
      </c>
      <c r="C59" s="99">
        <f t="shared" si="4"/>
        <v>4153</v>
      </c>
      <c r="D59" s="237">
        <v>4153</v>
      </c>
      <c r="E59" s="458"/>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24.75" customHeight="1" x14ac:dyDescent="0.25">
      <c r="A60" s="119">
        <v>1142</v>
      </c>
      <c r="B60" s="98" t="s">
        <v>80</v>
      </c>
      <c r="C60" s="99">
        <f t="shared" si="4"/>
        <v>1093</v>
      </c>
      <c r="D60" s="237">
        <v>1093</v>
      </c>
      <c r="E60" s="458"/>
      <c r="F60" s="509">
        <f t="shared" si="50"/>
        <v>1093</v>
      </c>
      <c r="G60" s="237"/>
      <c r="H60" s="104"/>
      <c r="I60" s="235">
        <f t="shared" si="51"/>
        <v>0</v>
      </c>
      <c r="J60" s="104"/>
      <c r="K60" s="105"/>
      <c r="L60" s="235">
        <f>J60+K60</f>
        <v>0</v>
      </c>
      <c r="M60" s="238"/>
      <c r="N60" s="105"/>
      <c r="O60" s="235">
        <f t="shared" si="53"/>
        <v>0</v>
      </c>
      <c r="P60" s="236"/>
    </row>
    <row r="61" spans="1:16" ht="84" x14ac:dyDescent="0.25">
      <c r="A61" s="119">
        <v>1145</v>
      </c>
      <c r="B61" s="98" t="s">
        <v>81</v>
      </c>
      <c r="C61" s="99">
        <f t="shared" si="4"/>
        <v>1628</v>
      </c>
      <c r="D61" s="237">
        <v>1273</v>
      </c>
      <c r="E61" s="458"/>
      <c r="F61" s="509">
        <f t="shared" si="50"/>
        <v>1273</v>
      </c>
      <c r="G61" s="237">
        <v>416</v>
      </c>
      <c r="H61" s="104">
        <v>-61</v>
      </c>
      <c r="I61" s="235">
        <f t="shared" si="51"/>
        <v>355</v>
      </c>
      <c r="J61" s="104"/>
      <c r="K61" s="105"/>
      <c r="L61" s="235">
        <f t="shared" si="52"/>
        <v>0</v>
      </c>
      <c r="M61" s="238"/>
      <c r="N61" s="105"/>
      <c r="O61" s="235">
        <f>M61+N61</f>
        <v>0</v>
      </c>
      <c r="P61" s="245" t="s">
        <v>903</v>
      </c>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119">
        <v>1147</v>
      </c>
      <c r="B63" s="98" t="s">
        <v>83</v>
      </c>
      <c r="C63" s="99">
        <f t="shared" si="4"/>
        <v>3818</v>
      </c>
      <c r="D63" s="237">
        <v>3818</v>
      </c>
      <c r="E63" s="458"/>
      <c r="F63" s="509">
        <f t="shared" si="50"/>
        <v>3818</v>
      </c>
      <c r="G63" s="237"/>
      <c r="H63" s="104"/>
      <c r="I63" s="235">
        <f t="shared" si="51"/>
        <v>0</v>
      </c>
      <c r="J63" s="104"/>
      <c r="K63" s="105"/>
      <c r="L63" s="235">
        <f t="shared" si="52"/>
        <v>0</v>
      </c>
      <c r="M63" s="238"/>
      <c r="N63" s="105"/>
      <c r="O63" s="235">
        <f t="shared" si="53"/>
        <v>0</v>
      </c>
      <c r="P63" s="236"/>
    </row>
    <row r="64" spans="1:16" x14ac:dyDescent="0.25">
      <c r="A64" s="119">
        <v>1148</v>
      </c>
      <c r="B64" s="98" t="s">
        <v>84</v>
      </c>
      <c r="C64" s="99">
        <f t="shared" si="4"/>
        <v>23493</v>
      </c>
      <c r="D64" s="237">
        <v>23493</v>
      </c>
      <c r="E64" s="458"/>
      <c r="F64" s="509">
        <f t="shared" si="50"/>
        <v>23493</v>
      </c>
      <c r="G64" s="237"/>
      <c r="H64" s="104"/>
      <c r="I64" s="235">
        <f t="shared" si="51"/>
        <v>0</v>
      </c>
      <c r="J64" s="104"/>
      <c r="K64" s="105"/>
      <c r="L64" s="235">
        <f t="shared" si="52"/>
        <v>0</v>
      </c>
      <c r="M64" s="238"/>
      <c r="N64" s="105"/>
      <c r="O64" s="235">
        <f t="shared" si="53"/>
        <v>0</v>
      </c>
      <c r="P64" s="236"/>
    </row>
    <row r="65" spans="1:16" ht="63" customHeight="1" x14ac:dyDescent="0.25">
      <c r="A65" s="119">
        <v>1149</v>
      </c>
      <c r="B65" s="98" t="s">
        <v>85</v>
      </c>
      <c r="C65" s="99">
        <f>F65+I65+L65+O65</f>
        <v>3434</v>
      </c>
      <c r="D65" s="237">
        <v>2484</v>
      </c>
      <c r="E65" s="458"/>
      <c r="F65" s="509">
        <f t="shared" si="50"/>
        <v>2484</v>
      </c>
      <c r="G65" s="237">
        <v>1488</v>
      </c>
      <c r="H65" s="104">
        <v>-538</v>
      </c>
      <c r="I65" s="235">
        <f t="shared" si="51"/>
        <v>950</v>
      </c>
      <c r="J65" s="104"/>
      <c r="K65" s="105"/>
      <c r="L65" s="235">
        <f t="shared" si="52"/>
        <v>0</v>
      </c>
      <c r="M65" s="238"/>
      <c r="N65" s="105"/>
      <c r="O65" s="235">
        <f t="shared" si="53"/>
        <v>0</v>
      </c>
      <c r="P65" s="245" t="s">
        <v>904</v>
      </c>
    </row>
    <row r="66" spans="1:16" ht="36" x14ac:dyDescent="0.25">
      <c r="A66" s="213">
        <v>1150</v>
      </c>
      <c r="B66" s="157" t="s">
        <v>87</v>
      </c>
      <c r="C66" s="163">
        <f>F66+I66+L66+O66</f>
        <v>1425</v>
      </c>
      <c r="D66" s="239">
        <v>1425</v>
      </c>
      <c r="E66" s="464"/>
      <c r="F66" s="507">
        <f t="shared" si="50"/>
        <v>1425</v>
      </c>
      <c r="G66" s="239"/>
      <c r="H66" s="241"/>
      <c r="I66" s="217">
        <f t="shared" si="51"/>
        <v>0</v>
      </c>
      <c r="J66" s="241"/>
      <c r="K66" s="240"/>
      <c r="L66" s="217">
        <f t="shared" si="52"/>
        <v>0</v>
      </c>
      <c r="M66" s="242"/>
      <c r="N66" s="240"/>
      <c r="O66" s="217">
        <f t="shared" si="53"/>
        <v>0</v>
      </c>
      <c r="P66" s="218"/>
    </row>
    <row r="67" spans="1:16" ht="24" x14ac:dyDescent="0.25">
      <c r="A67" s="75">
        <v>1200</v>
      </c>
      <c r="B67" s="206" t="s">
        <v>88</v>
      </c>
      <c r="C67" s="76">
        <f t="shared" si="4"/>
        <v>144423</v>
      </c>
      <c r="D67" s="207">
        <f>SUM(D68:D69)</f>
        <v>129021</v>
      </c>
      <c r="E67" s="455">
        <f t="shared" ref="E67:F67" si="54">SUM(E68:E69)</f>
        <v>0</v>
      </c>
      <c r="F67" s="506">
        <f t="shared" si="54"/>
        <v>129021</v>
      </c>
      <c r="G67" s="207">
        <f>SUM(G68:G69)</f>
        <v>15644</v>
      </c>
      <c r="H67" s="84">
        <f t="shared" ref="H67:I67" si="55">SUM(H68:H69)</f>
        <v>-242</v>
      </c>
      <c r="I67" s="208">
        <f t="shared" si="55"/>
        <v>15402</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2">
        <v>1210</v>
      </c>
      <c r="B68" s="87" t="s">
        <v>89</v>
      </c>
      <c r="C68" s="88">
        <f t="shared" si="4"/>
        <v>110080</v>
      </c>
      <c r="D68" s="219">
        <v>94933</v>
      </c>
      <c r="E68" s="457"/>
      <c r="F68" s="508">
        <f>D68+E68</f>
        <v>94933</v>
      </c>
      <c r="G68" s="219">
        <v>15144</v>
      </c>
      <c r="H68" s="93">
        <v>3</v>
      </c>
      <c r="I68" s="220">
        <f>G68+H68</f>
        <v>15147</v>
      </c>
      <c r="J68" s="93"/>
      <c r="K68" s="94"/>
      <c r="L68" s="220">
        <f>J68+K68</f>
        <v>0</v>
      </c>
      <c r="M68" s="221"/>
      <c r="N68" s="94"/>
      <c r="O68" s="220">
        <f>M68+N68</f>
        <v>0</v>
      </c>
      <c r="P68" s="245" t="s">
        <v>905</v>
      </c>
    </row>
    <row r="69" spans="1:16" ht="24" x14ac:dyDescent="0.25">
      <c r="A69" s="231">
        <v>1220</v>
      </c>
      <c r="B69" s="98" t="s">
        <v>90</v>
      </c>
      <c r="C69" s="99">
        <f t="shared" si="4"/>
        <v>34343</v>
      </c>
      <c r="D69" s="232">
        <f>SUM(D70:D74)</f>
        <v>34088</v>
      </c>
      <c r="E69" s="459">
        <f t="shared" ref="E69:F69" si="58">SUM(E70:E74)</f>
        <v>0</v>
      </c>
      <c r="F69" s="509">
        <f t="shared" si="58"/>
        <v>34088</v>
      </c>
      <c r="G69" s="232">
        <f>SUM(G70:G74)</f>
        <v>500</v>
      </c>
      <c r="H69" s="234">
        <f t="shared" ref="H69:I69" si="59">SUM(H70:H74)</f>
        <v>-245</v>
      </c>
      <c r="I69" s="235">
        <f t="shared" si="59"/>
        <v>255</v>
      </c>
      <c r="J69" s="234">
        <f>SUM(J70:J74)</f>
        <v>0</v>
      </c>
      <c r="K69" s="233">
        <f t="shared" ref="K69:L69" si="60">SUM(K70:K74)</f>
        <v>0</v>
      </c>
      <c r="L69" s="235">
        <f t="shared" si="60"/>
        <v>0</v>
      </c>
      <c r="M69" s="99">
        <f>SUM(M70:M74)</f>
        <v>0</v>
      </c>
      <c r="N69" s="233">
        <f t="shared" ref="N69:O69" si="61">SUM(N70:N74)</f>
        <v>0</v>
      </c>
      <c r="O69" s="235">
        <f t="shared" si="61"/>
        <v>0</v>
      </c>
      <c r="P69" s="236"/>
    </row>
    <row r="70" spans="1:16" ht="48" x14ac:dyDescent="0.25">
      <c r="A70" s="119">
        <v>1221</v>
      </c>
      <c r="B70" s="98" t="s">
        <v>91</v>
      </c>
      <c r="C70" s="99">
        <f t="shared" si="4"/>
        <v>21604</v>
      </c>
      <c r="D70" s="237">
        <v>21349</v>
      </c>
      <c r="E70" s="458"/>
      <c r="F70" s="509">
        <f t="shared" ref="F70:F74" si="62">D70+E70</f>
        <v>21349</v>
      </c>
      <c r="G70" s="237">
        <v>500</v>
      </c>
      <c r="H70" s="104">
        <v>-245</v>
      </c>
      <c r="I70" s="235">
        <f t="shared" ref="I70:I74" si="63">G70+H70</f>
        <v>255</v>
      </c>
      <c r="J70" s="104"/>
      <c r="K70" s="105"/>
      <c r="L70" s="235">
        <f t="shared" ref="L70:L74" si="64">J70+K70</f>
        <v>0</v>
      </c>
      <c r="M70" s="238"/>
      <c r="N70" s="105"/>
      <c r="O70" s="235">
        <f t="shared" ref="O70:O74" si="65">M70+N70</f>
        <v>0</v>
      </c>
      <c r="P70" s="245" t="s">
        <v>847</v>
      </c>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x14ac:dyDescent="0.25">
      <c r="A73" s="119">
        <v>1227</v>
      </c>
      <c r="B73" s="98" t="s">
        <v>94</v>
      </c>
      <c r="C73" s="99">
        <f t="shared" si="4"/>
        <v>11739</v>
      </c>
      <c r="D73" s="237">
        <v>11739</v>
      </c>
      <c r="E73" s="458"/>
      <c r="F73" s="509">
        <f t="shared" si="62"/>
        <v>11739</v>
      </c>
      <c r="G73" s="237"/>
      <c r="H73" s="104"/>
      <c r="I73" s="235">
        <f t="shared" si="63"/>
        <v>0</v>
      </c>
      <c r="J73" s="104"/>
      <c r="K73" s="105"/>
      <c r="L73" s="235">
        <f t="shared" si="64"/>
        <v>0</v>
      </c>
      <c r="M73" s="238"/>
      <c r="N73" s="105"/>
      <c r="O73" s="235">
        <f t="shared" si="65"/>
        <v>0</v>
      </c>
      <c r="P73" s="236"/>
    </row>
    <row r="74" spans="1:16" ht="48" x14ac:dyDescent="0.25">
      <c r="A74" s="56">
        <v>1228</v>
      </c>
      <c r="B74" s="223" t="s">
        <v>96</v>
      </c>
      <c r="C74" s="224">
        <f t="shared" si="4"/>
        <v>1000</v>
      </c>
      <c r="D74" s="225">
        <v>1000</v>
      </c>
      <c r="E74" s="460"/>
      <c r="F74" s="486">
        <f t="shared" si="62"/>
        <v>1000</v>
      </c>
      <c r="G74" s="225"/>
      <c r="H74" s="227"/>
      <c r="I74" s="228">
        <f t="shared" si="63"/>
        <v>0</v>
      </c>
      <c r="J74" s="227"/>
      <c r="K74" s="226"/>
      <c r="L74" s="228">
        <f t="shared" si="64"/>
        <v>0</v>
      </c>
      <c r="M74" s="229"/>
      <c r="N74" s="226"/>
      <c r="O74" s="228">
        <f t="shared" si="65"/>
        <v>0</v>
      </c>
      <c r="P74" s="230"/>
    </row>
    <row r="75" spans="1:16" x14ac:dyDescent="0.25">
      <c r="A75" s="199">
        <v>2000</v>
      </c>
      <c r="B75" s="199" t="s">
        <v>97</v>
      </c>
      <c r="C75" s="200">
        <f t="shared" si="4"/>
        <v>73859</v>
      </c>
      <c r="D75" s="201">
        <f>SUM(D76,D83,D130,D164,D165,D172)</f>
        <v>63952</v>
      </c>
      <c r="E75" s="454">
        <f t="shared" ref="E75:F75" si="66">SUM(E76,E83,E130,E164,E165,E172)</f>
        <v>0</v>
      </c>
      <c r="F75" s="505">
        <f t="shared" si="66"/>
        <v>63952</v>
      </c>
      <c r="G75" s="201">
        <f>SUM(G76,G83,G130,G164,G165,G172)</f>
        <v>1642</v>
      </c>
      <c r="H75" s="203">
        <f t="shared" ref="H75:I75" si="67">SUM(H76,H83,H130,H164,H165,H172)</f>
        <v>0</v>
      </c>
      <c r="I75" s="204">
        <f t="shared" si="67"/>
        <v>1642</v>
      </c>
      <c r="J75" s="203">
        <f>SUM(J76,J83,J130,J164,J165,J172)</f>
        <v>8265</v>
      </c>
      <c r="K75" s="202">
        <f t="shared" ref="K75:L75" si="68">SUM(K76,K83,K130,K164,K165,K172)</f>
        <v>0</v>
      </c>
      <c r="L75" s="204">
        <f t="shared" si="68"/>
        <v>8265</v>
      </c>
      <c r="M75" s="200">
        <f>SUM(M76,M83,M130,M164,M165,M172)</f>
        <v>0</v>
      </c>
      <c r="N75" s="202">
        <f t="shared" ref="N75:O75" si="69">SUM(N76,N83,N130,N164,N165,N172)</f>
        <v>0</v>
      </c>
      <c r="O75" s="204">
        <f t="shared" si="69"/>
        <v>0</v>
      </c>
      <c r="P75" s="205"/>
    </row>
    <row r="76" spans="1:16" ht="24" x14ac:dyDescent="0.25">
      <c r="A76" s="75">
        <v>2100</v>
      </c>
      <c r="B76" s="206" t="s">
        <v>98</v>
      </c>
      <c r="C76" s="76">
        <f t="shared" si="4"/>
        <v>108</v>
      </c>
      <c r="D76" s="207">
        <f>SUM(D77,D80)</f>
        <v>108</v>
      </c>
      <c r="E76" s="455">
        <f t="shared" ref="E76:F76" si="70">SUM(E77,E80)</f>
        <v>0</v>
      </c>
      <c r="F76" s="506">
        <f t="shared" si="70"/>
        <v>108</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x14ac:dyDescent="0.25">
      <c r="A77" s="342">
        <v>2110</v>
      </c>
      <c r="B77" s="87" t="s">
        <v>99</v>
      </c>
      <c r="C77" s="88">
        <f t="shared" si="4"/>
        <v>108</v>
      </c>
      <c r="D77" s="246">
        <f>SUM(D78:D79)</f>
        <v>108</v>
      </c>
      <c r="E77" s="463">
        <f t="shared" ref="E77:F77" si="74">SUM(E78:E79)</f>
        <v>0</v>
      </c>
      <c r="F77" s="508">
        <f t="shared" si="74"/>
        <v>108</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31.5" customHeight="1" x14ac:dyDescent="0.25">
      <c r="A79" s="56">
        <v>2112</v>
      </c>
      <c r="B79" s="223" t="s">
        <v>101</v>
      </c>
      <c r="C79" s="224">
        <f t="shared" si="4"/>
        <v>108</v>
      </c>
      <c r="D79" s="225">
        <v>108</v>
      </c>
      <c r="E79" s="460">
        <v>0</v>
      </c>
      <c r="F79" s="486">
        <f t="shared" si="78"/>
        <v>108</v>
      </c>
      <c r="G79" s="225"/>
      <c r="H79" s="227"/>
      <c r="I79" s="228">
        <f t="shared" si="79"/>
        <v>0</v>
      </c>
      <c r="J79" s="227"/>
      <c r="K79" s="226"/>
      <c r="L79" s="228">
        <f t="shared" si="80"/>
        <v>0</v>
      </c>
      <c r="M79" s="229"/>
      <c r="N79" s="226"/>
      <c r="O79" s="228">
        <f t="shared" si="81"/>
        <v>0</v>
      </c>
      <c r="P79" s="230"/>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52487</v>
      </c>
      <c r="D83" s="207">
        <f>SUM(D84,D89,D95,D103,D112,D116,D122,D128)</f>
        <v>51627</v>
      </c>
      <c r="E83" s="455">
        <f t="shared" ref="E83:F83" si="90">SUM(E84,E89,E95,E103,E112,E116,E122,E128)</f>
        <v>0</v>
      </c>
      <c r="F83" s="506">
        <f t="shared" si="90"/>
        <v>51627</v>
      </c>
      <c r="G83" s="207">
        <f>SUM(G84,G89,G95,G103,G112,G116,G122,G128)</f>
        <v>0</v>
      </c>
      <c r="H83" s="84">
        <f t="shared" ref="H83:I83" si="91">SUM(H84,H89,H95,H103,H112,H116,H122,H128)</f>
        <v>0</v>
      </c>
      <c r="I83" s="208">
        <f t="shared" si="91"/>
        <v>0</v>
      </c>
      <c r="J83" s="84">
        <f>SUM(J84,J89,J95,J103,J112,J116,J122,J128)</f>
        <v>860</v>
      </c>
      <c r="K83" s="85">
        <f t="shared" ref="K83:L83" si="92">SUM(K84,K89,K95,K103,K112,K116,K122,K128)</f>
        <v>0</v>
      </c>
      <c r="L83" s="208">
        <f t="shared" si="92"/>
        <v>860</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694</v>
      </c>
      <c r="D84" s="214">
        <f>SUM(D85:D88)</f>
        <v>694</v>
      </c>
      <c r="E84" s="456">
        <f t="shared" ref="E84:F84" si="94">SUM(E85:E88)</f>
        <v>0</v>
      </c>
      <c r="F84" s="507">
        <f t="shared" si="94"/>
        <v>694</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s="252" customFormat="1" ht="36" x14ac:dyDescent="0.25">
      <c r="A86" s="56">
        <v>2212</v>
      </c>
      <c r="B86" s="223" t="s">
        <v>106</v>
      </c>
      <c r="C86" s="224">
        <f t="shared" si="98"/>
        <v>579</v>
      </c>
      <c r="D86" s="225">
        <v>579</v>
      </c>
      <c r="E86" s="460"/>
      <c r="F86" s="486">
        <f t="shared" si="99"/>
        <v>579</v>
      </c>
      <c r="G86" s="225"/>
      <c r="H86" s="227"/>
      <c r="I86" s="228">
        <f t="shared" si="100"/>
        <v>0</v>
      </c>
      <c r="J86" s="227"/>
      <c r="K86" s="226"/>
      <c r="L86" s="228">
        <f t="shared" si="101"/>
        <v>0</v>
      </c>
      <c r="M86" s="229"/>
      <c r="N86" s="226"/>
      <c r="O86" s="228">
        <f t="shared" si="102"/>
        <v>0</v>
      </c>
      <c r="P86" s="230"/>
    </row>
    <row r="87" spans="1:16" s="252" customFormat="1" ht="24" x14ac:dyDescent="0.25">
      <c r="A87" s="56">
        <v>2214</v>
      </c>
      <c r="B87" s="223" t="s">
        <v>107</v>
      </c>
      <c r="C87" s="224">
        <f t="shared" si="98"/>
        <v>45</v>
      </c>
      <c r="D87" s="225">
        <v>45</v>
      </c>
      <c r="E87" s="460"/>
      <c r="F87" s="486">
        <f t="shared" si="99"/>
        <v>45</v>
      </c>
      <c r="G87" s="225"/>
      <c r="H87" s="227"/>
      <c r="I87" s="228">
        <f t="shared" si="100"/>
        <v>0</v>
      </c>
      <c r="J87" s="227"/>
      <c r="K87" s="226"/>
      <c r="L87" s="228">
        <f t="shared" si="101"/>
        <v>0</v>
      </c>
      <c r="M87" s="229"/>
      <c r="N87" s="226"/>
      <c r="O87" s="228">
        <f t="shared" si="102"/>
        <v>0</v>
      </c>
      <c r="P87" s="230"/>
    </row>
    <row r="88" spans="1:16" x14ac:dyDescent="0.25">
      <c r="A88" s="119">
        <v>2219</v>
      </c>
      <c r="B88" s="98" t="s">
        <v>108</v>
      </c>
      <c r="C88" s="99">
        <f t="shared" si="98"/>
        <v>70</v>
      </c>
      <c r="D88" s="237">
        <v>70</v>
      </c>
      <c r="E88" s="458"/>
      <c r="F88" s="509">
        <f t="shared" si="99"/>
        <v>70</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47803</v>
      </c>
      <c r="D89" s="232">
        <f>SUM(D90:D94)</f>
        <v>46943</v>
      </c>
      <c r="E89" s="459">
        <f t="shared" ref="E89:F89" si="103">SUM(E90:E94)</f>
        <v>0</v>
      </c>
      <c r="F89" s="509">
        <f t="shared" si="103"/>
        <v>46943</v>
      </c>
      <c r="G89" s="232">
        <f>SUM(G90:G94)</f>
        <v>0</v>
      </c>
      <c r="H89" s="234">
        <f t="shared" ref="H89:I89" si="104">SUM(H90:H94)</f>
        <v>0</v>
      </c>
      <c r="I89" s="235">
        <f t="shared" si="104"/>
        <v>0</v>
      </c>
      <c r="J89" s="234">
        <f>SUM(J90:J94)</f>
        <v>860</v>
      </c>
      <c r="K89" s="233">
        <f t="shared" ref="K89:L89" si="105">SUM(K90:K94)</f>
        <v>0</v>
      </c>
      <c r="L89" s="235">
        <f t="shared" si="105"/>
        <v>860</v>
      </c>
      <c r="M89" s="99">
        <f>SUM(M90:M94)</f>
        <v>0</v>
      </c>
      <c r="N89" s="233">
        <f t="shared" ref="N89:O89" si="106">SUM(N90:N94)</f>
        <v>0</v>
      </c>
      <c r="O89" s="235">
        <f t="shared" si="106"/>
        <v>0</v>
      </c>
      <c r="P89" s="236"/>
    </row>
    <row r="90" spans="1:16" s="252" customFormat="1" ht="24" x14ac:dyDescent="0.25">
      <c r="A90" s="56">
        <v>2221</v>
      </c>
      <c r="B90" s="223" t="s">
        <v>110</v>
      </c>
      <c r="C90" s="224">
        <f t="shared" si="98"/>
        <v>28540</v>
      </c>
      <c r="D90" s="225">
        <v>28440</v>
      </c>
      <c r="E90" s="460"/>
      <c r="F90" s="486">
        <f t="shared" ref="F90:F94" si="107">D90+E90</f>
        <v>28440</v>
      </c>
      <c r="G90" s="225"/>
      <c r="H90" s="227"/>
      <c r="I90" s="228">
        <f t="shared" ref="I90:I94" si="108">G90+H90</f>
        <v>0</v>
      </c>
      <c r="J90" s="227">
        <v>100</v>
      </c>
      <c r="K90" s="226"/>
      <c r="L90" s="228">
        <f t="shared" ref="L90:L94" si="109">J90+K90</f>
        <v>100</v>
      </c>
      <c r="M90" s="229"/>
      <c r="N90" s="226"/>
      <c r="O90" s="228">
        <f t="shared" ref="O90:O94" si="110">M90+N90</f>
        <v>0</v>
      </c>
      <c r="P90" s="230"/>
    </row>
    <row r="91" spans="1:16" s="252" customFormat="1" x14ac:dyDescent="0.25">
      <c r="A91" s="56">
        <v>2222</v>
      </c>
      <c r="B91" s="223" t="s">
        <v>112</v>
      </c>
      <c r="C91" s="224">
        <f t="shared" si="98"/>
        <v>7319</v>
      </c>
      <c r="D91" s="225">
        <v>7219</v>
      </c>
      <c r="E91" s="460"/>
      <c r="F91" s="486">
        <f t="shared" si="107"/>
        <v>7219</v>
      </c>
      <c r="G91" s="225"/>
      <c r="H91" s="227"/>
      <c r="I91" s="228">
        <f t="shared" si="108"/>
        <v>0</v>
      </c>
      <c r="J91" s="227">
        <v>100</v>
      </c>
      <c r="K91" s="226"/>
      <c r="L91" s="228">
        <f t="shared" si="109"/>
        <v>100</v>
      </c>
      <c r="M91" s="229"/>
      <c r="N91" s="226"/>
      <c r="O91" s="228">
        <f t="shared" si="110"/>
        <v>0</v>
      </c>
      <c r="P91" s="230"/>
    </row>
    <row r="92" spans="1:16" s="252" customFormat="1" x14ac:dyDescent="0.25">
      <c r="A92" s="56">
        <v>2223</v>
      </c>
      <c r="B92" s="223" t="s">
        <v>113</v>
      </c>
      <c r="C92" s="224">
        <f t="shared" si="98"/>
        <v>10761</v>
      </c>
      <c r="D92" s="225">
        <v>10300</v>
      </c>
      <c r="E92" s="460"/>
      <c r="F92" s="486">
        <f t="shared" si="107"/>
        <v>10300</v>
      </c>
      <c r="G92" s="225"/>
      <c r="H92" s="227"/>
      <c r="I92" s="228">
        <f t="shared" si="108"/>
        <v>0</v>
      </c>
      <c r="J92" s="227">
        <v>461</v>
      </c>
      <c r="K92" s="226"/>
      <c r="L92" s="228">
        <f t="shared" si="109"/>
        <v>461</v>
      </c>
      <c r="M92" s="229"/>
      <c r="N92" s="226"/>
      <c r="O92" s="228">
        <f t="shared" si="110"/>
        <v>0</v>
      </c>
      <c r="P92" s="230"/>
    </row>
    <row r="93" spans="1:16" s="252" customFormat="1" ht="48" x14ac:dyDescent="0.25">
      <c r="A93" s="56">
        <v>2224</v>
      </c>
      <c r="B93" s="223" t="s">
        <v>114</v>
      </c>
      <c r="C93" s="224">
        <f t="shared" si="98"/>
        <v>1183</v>
      </c>
      <c r="D93" s="225">
        <v>984</v>
      </c>
      <c r="E93" s="460"/>
      <c r="F93" s="486">
        <f t="shared" si="107"/>
        <v>984</v>
      </c>
      <c r="G93" s="225"/>
      <c r="H93" s="227"/>
      <c r="I93" s="228">
        <f t="shared" si="108"/>
        <v>0</v>
      </c>
      <c r="J93" s="227">
        <v>199</v>
      </c>
      <c r="K93" s="226"/>
      <c r="L93" s="228">
        <f t="shared" si="109"/>
        <v>199</v>
      </c>
      <c r="M93" s="229"/>
      <c r="N93" s="226"/>
      <c r="O93" s="228">
        <f t="shared" si="110"/>
        <v>0</v>
      </c>
      <c r="P93" s="230"/>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1113</v>
      </c>
      <c r="D95" s="232">
        <f>SUM(D96:D102)</f>
        <v>1113</v>
      </c>
      <c r="E95" s="459">
        <f t="shared" ref="E95:F95" si="111">SUM(E96:E102)</f>
        <v>0</v>
      </c>
      <c r="F95" s="509">
        <f t="shared" si="111"/>
        <v>1113</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s="252" customFormat="1" ht="24" x14ac:dyDescent="0.25">
      <c r="A100" s="56">
        <v>2235</v>
      </c>
      <c r="B100" s="223" t="s">
        <v>121</v>
      </c>
      <c r="C100" s="224">
        <f t="shared" si="98"/>
        <v>20</v>
      </c>
      <c r="D100" s="225">
        <v>20</v>
      </c>
      <c r="E100" s="460"/>
      <c r="F100" s="486">
        <f t="shared" si="115"/>
        <v>20</v>
      </c>
      <c r="G100" s="225"/>
      <c r="H100" s="227"/>
      <c r="I100" s="228">
        <f t="shared" si="116"/>
        <v>0</v>
      </c>
      <c r="J100" s="227"/>
      <c r="K100" s="226"/>
      <c r="L100" s="228">
        <f t="shared" si="117"/>
        <v>0</v>
      </c>
      <c r="M100" s="229"/>
      <c r="N100" s="226"/>
      <c r="O100" s="228">
        <f t="shared" si="118"/>
        <v>0</v>
      </c>
      <c r="P100" s="536"/>
    </row>
    <row r="101" spans="1:16" s="252" customFormat="1" hidden="1" x14ac:dyDescent="0.25">
      <c r="A101" s="56">
        <v>2236</v>
      </c>
      <c r="B101" s="223" t="s">
        <v>122</v>
      </c>
      <c r="C101" s="224">
        <f t="shared" si="98"/>
        <v>0</v>
      </c>
      <c r="D101" s="225"/>
      <c r="E101" s="460"/>
      <c r="F101" s="486">
        <f t="shared" si="115"/>
        <v>0</v>
      </c>
      <c r="G101" s="225"/>
      <c r="H101" s="227"/>
      <c r="I101" s="228">
        <f t="shared" si="116"/>
        <v>0</v>
      </c>
      <c r="J101" s="227"/>
      <c r="K101" s="226"/>
      <c r="L101" s="228">
        <f t="shared" si="117"/>
        <v>0</v>
      </c>
      <c r="M101" s="229"/>
      <c r="N101" s="226"/>
      <c r="O101" s="228">
        <f t="shared" si="118"/>
        <v>0</v>
      </c>
      <c r="P101" s="253"/>
    </row>
    <row r="102" spans="1:16" s="252" customFormat="1" ht="24" x14ac:dyDescent="0.25">
      <c r="A102" s="56">
        <v>2239</v>
      </c>
      <c r="B102" s="223" t="s">
        <v>123</v>
      </c>
      <c r="C102" s="224">
        <f t="shared" si="98"/>
        <v>1093</v>
      </c>
      <c r="D102" s="225">
        <v>1093</v>
      </c>
      <c r="E102" s="460"/>
      <c r="F102" s="486">
        <f t="shared" si="115"/>
        <v>1093</v>
      </c>
      <c r="G102" s="225"/>
      <c r="H102" s="227"/>
      <c r="I102" s="228">
        <f t="shared" si="116"/>
        <v>0</v>
      </c>
      <c r="J102" s="227"/>
      <c r="K102" s="226"/>
      <c r="L102" s="228">
        <f t="shared" si="117"/>
        <v>0</v>
      </c>
      <c r="M102" s="229"/>
      <c r="N102" s="226"/>
      <c r="O102" s="228">
        <f t="shared" si="118"/>
        <v>0</v>
      </c>
      <c r="P102" s="253"/>
    </row>
    <row r="103" spans="1:16" s="252" customFormat="1" ht="36" x14ac:dyDescent="0.25">
      <c r="A103" s="368">
        <v>2240</v>
      </c>
      <c r="B103" s="223" t="s">
        <v>124</v>
      </c>
      <c r="C103" s="224">
        <f t="shared" si="98"/>
        <v>2634</v>
      </c>
      <c r="D103" s="572">
        <f>SUM(D104:D111)</f>
        <v>2634</v>
      </c>
      <c r="E103" s="573">
        <f t="shared" ref="E103:F103" si="119">SUM(E104:E111)</f>
        <v>0</v>
      </c>
      <c r="F103" s="486">
        <f t="shared" si="119"/>
        <v>2634</v>
      </c>
      <c r="G103" s="572">
        <f>SUM(G104:G111)</f>
        <v>0</v>
      </c>
      <c r="H103" s="575">
        <f t="shared" ref="H103:I103" si="120">SUM(H104:H111)</f>
        <v>0</v>
      </c>
      <c r="I103" s="228">
        <f t="shared" si="120"/>
        <v>0</v>
      </c>
      <c r="J103" s="575">
        <f>SUM(J104:J111)</f>
        <v>0</v>
      </c>
      <c r="K103" s="576">
        <f t="shared" ref="K103:L103" si="121">SUM(K104:K111)</f>
        <v>0</v>
      </c>
      <c r="L103" s="228">
        <f t="shared" si="121"/>
        <v>0</v>
      </c>
      <c r="M103" s="224">
        <f>SUM(M104:M111)</f>
        <v>0</v>
      </c>
      <c r="N103" s="576">
        <f t="shared" ref="N103:O103" si="122">SUM(N104:N111)</f>
        <v>0</v>
      </c>
      <c r="O103" s="228">
        <f t="shared" si="122"/>
        <v>0</v>
      </c>
      <c r="P103" s="253"/>
    </row>
    <row r="104" spans="1:16" s="252" customFormat="1" hidden="1" x14ac:dyDescent="0.25">
      <c r="A104" s="56">
        <v>2241</v>
      </c>
      <c r="B104" s="223" t="s">
        <v>125</v>
      </c>
      <c r="C104" s="224">
        <f t="shared" si="98"/>
        <v>0</v>
      </c>
      <c r="D104" s="225"/>
      <c r="E104" s="460"/>
      <c r="F104" s="486">
        <f t="shared" ref="F104:F111" si="123">D104+E104</f>
        <v>0</v>
      </c>
      <c r="G104" s="225"/>
      <c r="H104" s="227"/>
      <c r="I104" s="228">
        <f t="shared" ref="I104:I111" si="124">G104+H104</f>
        <v>0</v>
      </c>
      <c r="J104" s="227"/>
      <c r="K104" s="226"/>
      <c r="L104" s="228">
        <f t="shared" ref="L104:L111" si="125">J104+K104</f>
        <v>0</v>
      </c>
      <c r="M104" s="229"/>
      <c r="N104" s="226"/>
      <c r="O104" s="228">
        <f t="shared" ref="O104:O111" si="126">M104+N104</f>
        <v>0</v>
      </c>
      <c r="P104" s="253"/>
    </row>
    <row r="105" spans="1:16" s="252" customFormat="1" ht="24" hidden="1" x14ac:dyDescent="0.25">
      <c r="A105" s="56">
        <v>2242</v>
      </c>
      <c r="B105" s="223" t="s">
        <v>126</v>
      </c>
      <c r="C105" s="224">
        <f t="shared" si="98"/>
        <v>0</v>
      </c>
      <c r="D105" s="225"/>
      <c r="E105" s="460"/>
      <c r="F105" s="486">
        <f t="shared" si="123"/>
        <v>0</v>
      </c>
      <c r="G105" s="225"/>
      <c r="H105" s="227"/>
      <c r="I105" s="228">
        <f t="shared" si="124"/>
        <v>0</v>
      </c>
      <c r="J105" s="227"/>
      <c r="K105" s="226"/>
      <c r="L105" s="228">
        <f t="shared" si="125"/>
        <v>0</v>
      </c>
      <c r="M105" s="229"/>
      <c r="N105" s="226"/>
      <c r="O105" s="228">
        <f t="shared" si="126"/>
        <v>0</v>
      </c>
      <c r="P105" s="253"/>
    </row>
    <row r="106" spans="1:16" s="252" customFormat="1" ht="24" x14ac:dyDescent="0.25">
      <c r="A106" s="56">
        <v>2243</v>
      </c>
      <c r="B106" s="223" t="s">
        <v>127</v>
      </c>
      <c r="C106" s="224">
        <f t="shared" si="98"/>
        <v>607</v>
      </c>
      <c r="D106" s="225">
        <v>607</v>
      </c>
      <c r="E106" s="460"/>
      <c r="F106" s="486">
        <f t="shared" si="123"/>
        <v>607</v>
      </c>
      <c r="G106" s="225"/>
      <c r="H106" s="227"/>
      <c r="I106" s="228">
        <f t="shared" si="124"/>
        <v>0</v>
      </c>
      <c r="J106" s="227"/>
      <c r="K106" s="226"/>
      <c r="L106" s="228">
        <f t="shared" si="125"/>
        <v>0</v>
      </c>
      <c r="M106" s="229"/>
      <c r="N106" s="226"/>
      <c r="O106" s="228">
        <f t="shared" si="126"/>
        <v>0</v>
      </c>
      <c r="P106" s="230"/>
    </row>
    <row r="107" spans="1:16" x14ac:dyDescent="0.25">
      <c r="A107" s="56">
        <v>2244</v>
      </c>
      <c r="B107" s="223" t="s">
        <v>128</v>
      </c>
      <c r="C107" s="224">
        <f t="shared" si="98"/>
        <v>1882</v>
      </c>
      <c r="D107" s="225">
        <v>1882</v>
      </c>
      <c r="E107" s="460"/>
      <c r="F107" s="486">
        <f t="shared" si="123"/>
        <v>1882</v>
      </c>
      <c r="G107" s="225"/>
      <c r="H107" s="227"/>
      <c r="I107" s="228">
        <f t="shared" si="124"/>
        <v>0</v>
      </c>
      <c r="J107" s="227"/>
      <c r="K107" s="226"/>
      <c r="L107" s="228">
        <f t="shared" si="125"/>
        <v>0</v>
      </c>
      <c r="M107" s="229"/>
      <c r="N107" s="226"/>
      <c r="O107" s="228">
        <f t="shared" si="126"/>
        <v>0</v>
      </c>
      <c r="P107" s="230"/>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x14ac:dyDescent="0.25">
      <c r="A111" s="119">
        <v>2249</v>
      </c>
      <c r="B111" s="98" t="s">
        <v>132</v>
      </c>
      <c r="C111" s="99">
        <f t="shared" si="98"/>
        <v>145</v>
      </c>
      <c r="D111" s="237">
        <v>145</v>
      </c>
      <c r="E111" s="458"/>
      <c r="F111" s="509">
        <f t="shared" si="123"/>
        <v>145</v>
      </c>
      <c r="G111" s="237"/>
      <c r="H111" s="104"/>
      <c r="I111" s="235">
        <f t="shared" si="124"/>
        <v>0</v>
      </c>
      <c r="J111" s="104"/>
      <c r="K111" s="105"/>
      <c r="L111" s="235">
        <f t="shared" si="125"/>
        <v>0</v>
      </c>
      <c r="M111" s="238"/>
      <c r="N111" s="105"/>
      <c r="O111" s="235">
        <f t="shared" si="126"/>
        <v>0</v>
      </c>
      <c r="P111" s="236"/>
    </row>
    <row r="112" spans="1:16" x14ac:dyDescent="0.25">
      <c r="A112" s="231">
        <v>2250</v>
      </c>
      <c r="B112" s="98" t="s">
        <v>133</v>
      </c>
      <c r="C112" s="99">
        <f t="shared" si="98"/>
        <v>166</v>
      </c>
      <c r="D112" s="232">
        <f>SUM(D113:D115)</f>
        <v>166</v>
      </c>
      <c r="E112" s="459">
        <f t="shared" ref="E112:F112" si="127">SUM(E113:E115)</f>
        <v>0</v>
      </c>
      <c r="F112" s="509">
        <f t="shared" si="127"/>
        <v>166</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166</v>
      </c>
      <c r="D113" s="237">
        <v>166</v>
      </c>
      <c r="E113" s="458"/>
      <c r="F113" s="509">
        <f t="shared" ref="F113:F115" si="131">D113+E113</f>
        <v>166</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26</v>
      </c>
      <c r="D116" s="232">
        <f>SUM(D117:D121)</f>
        <v>26</v>
      </c>
      <c r="E116" s="459">
        <f t="shared" ref="E116:F116" si="135">SUM(E117:E121)</f>
        <v>0</v>
      </c>
      <c r="F116" s="509">
        <f t="shared" si="135"/>
        <v>26</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x14ac:dyDescent="0.25">
      <c r="A121" s="119">
        <v>2269</v>
      </c>
      <c r="B121" s="98" t="s">
        <v>142</v>
      </c>
      <c r="C121" s="99">
        <f t="shared" si="98"/>
        <v>26</v>
      </c>
      <c r="D121" s="237">
        <v>26</v>
      </c>
      <c r="E121" s="458"/>
      <c r="F121" s="509">
        <f t="shared" si="139"/>
        <v>26</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51</v>
      </c>
      <c r="D122" s="232">
        <f>SUM(D123:D127)</f>
        <v>51</v>
      </c>
      <c r="E122" s="459">
        <f t="shared" ref="E122:F122" si="143">SUM(E123:E127)</f>
        <v>0</v>
      </c>
      <c r="F122" s="509">
        <f t="shared" si="143"/>
        <v>51</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x14ac:dyDescent="0.25">
      <c r="A127" s="56">
        <v>2279</v>
      </c>
      <c r="B127" s="223" t="s">
        <v>148</v>
      </c>
      <c r="C127" s="224">
        <f t="shared" si="98"/>
        <v>51</v>
      </c>
      <c r="D127" s="225">
        <v>51</v>
      </c>
      <c r="E127" s="460"/>
      <c r="F127" s="486">
        <f t="shared" si="147"/>
        <v>51</v>
      </c>
      <c r="G127" s="225"/>
      <c r="H127" s="227"/>
      <c r="I127" s="228">
        <f t="shared" si="148"/>
        <v>0</v>
      </c>
      <c r="J127" s="227"/>
      <c r="K127" s="226"/>
      <c r="L127" s="228">
        <f t="shared" si="149"/>
        <v>0</v>
      </c>
      <c r="M127" s="229"/>
      <c r="N127" s="226"/>
      <c r="O127" s="228">
        <f t="shared" si="150"/>
        <v>0</v>
      </c>
      <c r="P127" s="1252"/>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21264</v>
      </c>
      <c r="D130" s="207">
        <f>SUM(D131,D136,D140,D141,D144,D151,D159,D160,D163)</f>
        <v>12217</v>
      </c>
      <c r="E130" s="455">
        <f t="shared" ref="E130:F130" si="152">SUM(E131,E136,E140,E141,E144,E151,E159,E160,E163)</f>
        <v>0</v>
      </c>
      <c r="F130" s="506">
        <f t="shared" si="152"/>
        <v>12217</v>
      </c>
      <c r="G130" s="207">
        <f>SUM(G131,G136,G140,G141,G144,G151,G159,G160,G163)</f>
        <v>1642</v>
      </c>
      <c r="H130" s="84">
        <f t="shared" ref="H130:I130" si="153">SUM(H131,H136,H140,H141,H144,H151,H159,H160,H163)</f>
        <v>0</v>
      </c>
      <c r="I130" s="208">
        <f t="shared" si="153"/>
        <v>1642</v>
      </c>
      <c r="J130" s="84">
        <f>SUM(J131,J136,J140,J141,J144,J151,J159,J160,J163)</f>
        <v>7405</v>
      </c>
      <c r="K130" s="85">
        <f t="shared" ref="K130:L130" si="154">SUM(K131,K136,K140,K141,K144,K151,K159,K160,K163)</f>
        <v>0</v>
      </c>
      <c r="L130" s="208">
        <f t="shared" si="154"/>
        <v>7405</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3440</v>
      </c>
      <c r="D131" s="246">
        <f t="shared" ref="D131:O131" si="156">SUM(D132:D135)</f>
        <v>3440</v>
      </c>
      <c r="E131" s="463">
        <f t="shared" si="156"/>
        <v>0</v>
      </c>
      <c r="F131" s="508">
        <f t="shared" si="156"/>
        <v>3440</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x14ac:dyDescent="0.25">
      <c r="A132" s="119">
        <v>2311</v>
      </c>
      <c r="B132" s="98" t="s">
        <v>153</v>
      </c>
      <c r="C132" s="99">
        <f t="shared" si="98"/>
        <v>660</v>
      </c>
      <c r="D132" s="237">
        <v>660</v>
      </c>
      <c r="E132" s="458"/>
      <c r="F132" s="509">
        <f t="shared" ref="F132:F135" si="157">D132+E132</f>
        <v>660</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119">
        <v>2312</v>
      </c>
      <c r="B133" s="98" t="s">
        <v>154</v>
      </c>
      <c r="C133" s="99">
        <f t="shared" si="98"/>
        <v>2730</v>
      </c>
      <c r="D133" s="237">
        <v>2730</v>
      </c>
      <c r="E133" s="458"/>
      <c r="F133" s="509">
        <f t="shared" si="157"/>
        <v>2730</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customHeight="1" x14ac:dyDescent="0.25">
      <c r="A135" s="119">
        <v>2314</v>
      </c>
      <c r="B135" s="98" t="s">
        <v>156</v>
      </c>
      <c r="C135" s="99">
        <f t="shared" si="98"/>
        <v>50</v>
      </c>
      <c r="D135" s="237">
        <v>50</v>
      </c>
      <c r="E135" s="458"/>
      <c r="F135" s="509">
        <f t="shared" si="157"/>
        <v>50</v>
      </c>
      <c r="G135" s="237"/>
      <c r="H135" s="104"/>
      <c r="I135" s="235">
        <f t="shared" si="158"/>
        <v>0</v>
      </c>
      <c r="J135" s="104"/>
      <c r="K135" s="105"/>
      <c r="L135" s="235">
        <f t="shared" si="159"/>
        <v>0</v>
      </c>
      <c r="M135" s="238"/>
      <c r="N135" s="105"/>
      <c r="O135" s="235">
        <f t="shared" si="160"/>
        <v>0</v>
      </c>
      <c r="P135" s="236"/>
    </row>
    <row r="136" spans="1:16" x14ac:dyDescent="0.25">
      <c r="A136" s="231">
        <v>2320</v>
      </c>
      <c r="B136" s="98" t="s">
        <v>157</v>
      </c>
      <c r="C136" s="99">
        <f t="shared" si="98"/>
        <v>43</v>
      </c>
      <c r="D136" s="232">
        <f>SUM(D137:D139)</f>
        <v>43</v>
      </c>
      <c r="E136" s="459">
        <f t="shared" ref="E136:F136" si="161">SUM(E137:E139)</f>
        <v>0</v>
      </c>
      <c r="F136" s="509">
        <f t="shared" si="161"/>
        <v>43</v>
      </c>
      <c r="G136" s="232">
        <f>SUM(G137:G139)</f>
        <v>0</v>
      </c>
      <c r="H136" s="234">
        <f t="shared" ref="H136:I136" si="162">SUM(H137:H139)</f>
        <v>0</v>
      </c>
      <c r="I136" s="235">
        <f t="shared" si="162"/>
        <v>0</v>
      </c>
      <c r="J136" s="234">
        <f>SUM(J137:J139)</f>
        <v>0</v>
      </c>
      <c r="K136" s="233">
        <f t="shared" ref="K136:L136" si="163">SUM(K137:K139)</f>
        <v>0</v>
      </c>
      <c r="L136" s="235">
        <f t="shared" si="163"/>
        <v>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ht="12.75" customHeight="1" x14ac:dyDescent="0.25">
      <c r="A138" s="56">
        <v>2322</v>
      </c>
      <c r="B138" s="223" t="s">
        <v>159</v>
      </c>
      <c r="C138" s="224">
        <f t="shared" si="98"/>
        <v>43</v>
      </c>
      <c r="D138" s="225">
        <v>43</v>
      </c>
      <c r="E138" s="460">
        <v>0</v>
      </c>
      <c r="F138" s="486">
        <f t="shared" si="165"/>
        <v>43</v>
      </c>
      <c r="G138" s="225"/>
      <c r="H138" s="227"/>
      <c r="I138" s="228">
        <f t="shared" si="166"/>
        <v>0</v>
      </c>
      <c r="J138" s="227"/>
      <c r="K138" s="226"/>
      <c r="L138" s="228">
        <f t="shared" si="167"/>
        <v>0</v>
      </c>
      <c r="M138" s="229"/>
      <c r="N138" s="226"/>
      <c r="O138" s="228">
        <f t="shared" si="168"/>
        <v>0</v>
      </c>
      <c r="P138" s="230"/>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150</v>
      </c>
      <c r="D141" s="232">
        <f>SUM(D142:D143)</f>
        <v>150</v>
      </c>
      <c r="E141" s="459">
        <f t="shared" ref="E141:F141" si="169">SUM(E142:E143)</f>
        <v>0</v>
      </c>
      <c r="F141" s="509">
        <f t="shared" si="169"/>
        <v>150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150</v>
      </c>
      <c r="D142" s="237">
        <v>150</v>
      </c>
      <c r="E142" s="458"/>
      <c r="F142" s="509">
        <f t="shared" ref="F142:F143" si="173">D142+E142</f>
        <v>150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4087</v>
      </c>
      <c r="D144" s="214">
        <f>SUM(D145:D150)</f>
        <v>4087</v>
      </c>
      <c r="E144" s="456">
        <f t="shared" ref="E144:F144" si="177">SUM(E145:E150)</f>
        <v>0</v>
      </c>
      <c r="F144" s="507">
        <f t="shared" si="177"/>
        <v>4087</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s="252" customFormat="1" x14ac:dyDescent="0.25">
      <c r="A145" s="256">
        <v>2351</v>
      </c>
      <c r="B145" s="257" t="s">
        <v>166</v>
      </c>
      <c r="C145" s="258">
        <f t="shared" si="98"/>
        <v>611</v>
      </c>
      <c r="D145" s="259">
        <v>611</v>
      </c>
      <c r="E145" s="462"/>
      <c r="F145" s="511">
        <f t="shared" ref="F145:F150" si="181">D145+E145</f>
        <v>611</v>
      </c>
      <c r="G145" s="259"/>
      <c r="H145" s="261"/>
      <c r="I145" s="262">
        <f t="shared" ref="I145:I150" si="182">G145+H145</f>
        <v>0</v>
      </c>
      <c r="J145" s="261"/>
      <c r="K145" s="260"/>
      <c r="L145" s="262">
        <f t="shared" ref="L145:L150" si="183">J145+K145</f>
        <v>0</v>
      </c>
      <c r="M145" s="263"/>
      <c r="N145" s="260"/>
      <c r="O145" s="262">
        <f t="shared" ref="O145:O150" si="184">M145+N145</f>
        <v>0</v>
      </c>
      <c r="P145" s="264"/>
    </row>
    <row r="146" spans="1:16" x14ac:dyDescent="0.25">
      <c r="A146" s="119">
        <v>2352</v>
      </c>
      <c r="B146" s="98" t="s">
        <v>167</v>
      </c>
      <c r="C146" s="99">
        <f t="shared" si="98"/>
        <v>3476</v>
      </c>
      <c r="D146" s="237">
        <v>3476</v>
      </c>
      <c r="E146" s="458"/>
      <c r="F146" s="509">
        <f t="shared" si="181"/>
        <v>3476</v>
      </c>
      <c r="G146" s="237"/>
      <c r="H146" s="104"/>
      <c r="I146" s="235">
        <f t="shared" si="182"/>
        <v>0</v>
      </c>
      <c r="J146" s="104"/>
      <c r="K146" s="105"/>
      <c r="L146" s="235">
        <f t="shared" si="183"/>
        <v>0</v>
      </c>
      <c r="M146" s="238"/>
      <c r="N146" s="105"/>
      <c r="O146" s="235">
        <f t="shared" si="184"/>
        <v>0</v>
      </c>
      <c r="P146" s="236"/>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8339</v>
      </c>
      <c r="D151" s="232">
        <f>SUM(D152:D158)</f>
        <v>934</v>
      </c>
      <c r="E151" s="459">
        <f t="shared" ref="E151:F151" si="186">SUM(E152:E158)</f>
        <v>0</v>
      </c>
      <c r="F151" s="509">
        <f t="shared" si="186"/>
        <v>934</v>
      </c>
      <c r="G151" s="232">
        <f>SUM(G152:G158)</f>
        <v>0</v>
      </c>
      <c r="H151" s="234">
        <f t="shared" ref="H151:I151" si="187">SUM(H152:H158)</f>
        <v>0</v>
      </c>
      <c r="I151" s="235">
        <f t="shared" si="187"/>
        <v>0</v>
      </c>
      <c r="J151" s="234">
        <f>SUM(J152:J158)</f>
        <v>7405</v>
      </c>
      <c r="K151" s="233">
        <f t="shared" ref="K151:L151" si="188">SUM(K152:K158)</f>
        <v>0</v>
      </c>
      <c r="L151" s="235">
        <f t="shared" si="188"/>
        <v>7405</v>
      </c>
      <c r="M151" s="99">
        <f>SUM(M152:M158)</f>
        <v>0</v>
      </c>
      <c r="N151" s="233">
        <f t="shared" ref="N151:O151" si="189">SUM(N152:N158)</f>
        <v>0</v>
      </c>
      <c r="O151" s="235">
        <f t="shared" si="189"/>
        <v>0</v>
      </c>
      <c r="P151" s="236"/>
    </row>
    <row r="152" spans="1:16" x14ac:dyDescent="0.25">
      <c r="A152" s="97">
        <v>2361</v>
      </c>
      <c r="B152" s="98" t="s">
        <v>173</v>
      </c>
      <c r="C152" s="99">
        <f t="shared" si="185"/>
        <v>584</v>
      </c>
      <c r="D152" s="237">
        <v>584</v>
      </c>
      <c r="E152" s="458"/>
      <c r="F152" s="509">
        <f t="shared" ref="F152:F159" si="190">D152+E152</f>
        <v>584</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x14ac:dyDescent="0.25">
      <c r="A153" s="97">
        <v>2362</v>
      </c>
      <c r="B153" s="98" t="s">
        <v>174</v>
      </c>
      <c r="C153" s="99">
        <f t="shared" si="185"/>
        <v>350</v>
      </c>
      <c r="D153" s="237">
        <v>350</v>
      </c>
      <c r="E153" s="458"/>
      <c r="F153" s="509">
        <f t="shared" si="190"/>
        <v>350</v>
      </c>
      <c r="G153" s="237"/>
      <c r="H153" s="104"/>
      <c r="I153" s="235">
        <f t="shared" si="191"/>
        <v>0</v>
      </c>
      <c r="J153" s="104"/>
      <c r="K153" s="105"/>
      <c r="L153" s="235">
        <f t="shared" si="192"/>
        <v>0</v>
      </c>
      <c r="M153" s="238"/>
      <c r="N153" s="105"/>
      <c r="O153" s="235">
        <f t="shared" si="193"/>
        <v>0</v>
      </c>
      <c r="P153" s="236"/>
    </row>
    <row r="154" spans="1:16" x14ac:dyDescent="0.25">
      <c r="A154" s="55">
        <v>2363</v>
      </c>
      <c r="B154" s="223" t="s">
        <v>175</v>
      </c>
      <c r="C154" s="224">
        <f t="shared" si="185"/>
        <v>7405</v>
      </c>
      <c r="D154" s="225"/>
      <c r="E154" s="460"/>
      <c r="F154" s="486">
        <f t="shared" si="190"/>
        <v>0</v>
      </c>
      <c r="G154" s="225"/>
      <c r="H154" s="227"/>
      <c r="I154" s="228">
        <f t="shared" si="191"/>
        <v>0</v>
      </c>
      <c r="J154" s="227">
        <v>7405</v>
      </c>
      <c r="K154" s="226"/>
      <c r="L154" s="228">
        <f t="shared" si="192"/>
        <v>7405</v>
      </c>
      <c r="M154" s="229"/>
      <c r="N154" s="226"/>
      <c r="O154" s="228">
        <f t="shared" si="193"/>
        <v>0</v>
      </c>
      <c r="P154" s="230"/>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5155</v>
      </c>
      <c r="D159" s="239">
        <v>3513</v>
      </c>
      <c r="E159" s="464"/>
      <c r="F159" s="507">
        <f t="shared" si="190"/>
        <v>3513</v>
      </c>
      <c r="G159" s="239">
        <v>1642</v>
      </c>
      <c r="H159" s="241"/>
      <c r="I159" s="217">
        <f t="shared" si="191"/>
        <v>1642</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x14ac:dyDescent="0.25">
      <c r="A163" s="213">
        <v>2390</v>
      </c>
      <c r="B163" s="157" t="s">
        <v>184</v>
      </c>
      <c r="C163" s="163">
        <f t="shared" si="185"/>
        <v>50</v>
      </c>
      <c r="D163" s="239">
        <v>50</v>
      </c>
      <c r="E163" s="464"/>
      <c r="F163" s="507">
        <f t="shared" si="198"/>
        <v>50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6185</v>
      </c>
      <c r="D194" s="194">
        <f>SUM(D195,D230,D269)</f>
        <v>6185</v>
      </c>
      <c r="E194" s="453">
        <f t="shared" ref="E194:F194" si="251">SUM(E195,E230,E269)</f>
        <v>0</v>
      </c>
      <c r="F194" s="504">
        <f t="shared" si="251"/>
        <v>6185</v>
      </c>
      <c r="G194" s="194">
        <f>SUM(G195,G230,G269)</f>
        <v>0</v>
      </c>
      <c r="H194" s="196">
        <f t="shared" ref="H194:I194" si="252">SUM(H195,H230,H269)</f>
        <v>0</v>
      </c>
      <c r="I194" s="197">
        <f t="shared" si="252"/>
        <v>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6185</v>
      </c>
      <c r="D195" s="201">
        <f>D196+D204</f>
        <v>6185</v>
      </c>
      <c r="E195" s="454">
        <f t="shared" ref="E195:F195" si="255">E196+E204</f>
        <v>0</v>
      </c>
      <c r="F195" s="505">
        <f t="shared" si="255"/>
        <v>6185</v>
      </c>
      <c r="G195" s="201">
        <f>G196+G204</f>
        <v>0</v>
      </c>
      <c r="H195" s="203">
        <f t="shared" ref="H195:I195" si="256">H196+H204</f>
        <v>0</v>
      </c>
      <c r="I195" s="204">
        <f t="shared" si="256"/>
        <v>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6185</v>
      </c>
      <c r="D204" s="207">
        <f>D205+D215+D216+D225+D226+D227+D229</f>
        <v>6185</v>
      </c>
      <c r="E204" s="455">
        <f t="shared" ref="E204:F204" si="271">E205+E215+E216+E225+E226+E227+E229</f>
        <v>0</v>
      </c>
      <c r="F204" s="506">
        <f t="shared" si="271"/>
        <v>6185</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6185</v>
      </c>
      <c r="D216" s="232">
        <f>SUM(D217:D224)</f>
        <v>6185</v>
      </c>
      <c r="E216" s="459">
        <f t="shared" ref="E216:F216" si="284">SUM(E217:E224)</f>
        <v>0</v>
      </c>
      <c r="F216" s="509">
        <f t="shared" si="284"/>
        <v>6185</v>
      </c>
      <c r="G216" s="232">
        <f>SUM(G217:G224)</f>
        <v>0</v>
      </c>
      <c r="H216" s="234">
        <f t="shared" ref="H216:I216" si="285">SUM(H217:H224)</f>
        <v>0</v>
      </c>
      <c r="I216" s="235">
        <f t="shared" si="285"/>
        <v>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56">
        <v>5232</v>
      </c>
      <c r="B218" s="223" t="s">
        <v>239</v>
      </c>
      <c r="C218" s="224">
        <f t="shared" si="283"/>
        <v>4799</v>
      </c>
      <c r="D218" s="225">
        <v>4799</v>
      </c>
      <c r="E218" s="460"/>
      <c r="F218" s="486">
        <f t="shared" si="288"/>
        <v>4799</v>
      </c>
      <c r="G218" s="225"/>
      <c r="H218" s="227"/>
      <c r="I218" s="228">
        <f t="shared" si="289"/>
        <v>0</v>
      </c>
      <c r="J218" s="227"/>
      <c r="K218" s="226"/>
      <c r="L218" s="228">
        <f t="shared" si="290"/>
        <v>0</v>
      </c>
      <c r="M218" s="229"/>
      <c r="N218" s="226"/>
      <c r="O218" s="228">
        <f t="shared" si="291"/>
        <v>0</v>
      </c>
      <c r="P218" s="230"/>
    </row>
    <row r="219" spans="1:16" x14ac:dyDescent="0.25">
      <c r="A219" s="119">
        <v>5233</v>
      </c>
      <c r="B219" s="98" t="s">
        <v>240</v>
      </c>
      <c r="C219" s="99">
        <f t="shared" si="283"/>
        <v>400</v>
      </c>
      <c r="D219" s="237">
        <v>400</v>
      </c>
      <c r="E219" s="458"/>
      <c r="F219" s="509">
        <f t="shared" si="288"/>
        <v>400</v>
      </c>
      <c r="G219" s="237"/>
      <c r="H219" s="104"/>
      <c r="I219" s="235">
        <f t="shared" si="289"/>
        <v>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5.5" customHeight="1" x14ac:dyDescent="0.25">
      <c r="A223" s="56">
        <v>5238</v>
      </c>
      <c r="B223" s="223" t="s">
        <v>244</v>
      </c>
      <c r="C223" s="224">
        <f t="shared" si="283"/>
        <v>387</v>
      </c>
      <c r="D223" s="225">
        <v>387</v>
      </c>
      <c r="E223" s="460"/>
      <c r="F223" s="486">
        <f t="shared" si="288"/>
        <v>387</v>
      </c>
      <c r="G223" s="225"/>
      <c r="H223" s="227"/>
      <c r="I223" s="228">
        <f t="shared" si="289"/>
        <v>0</v>
      </c>
      <c r="J223" s="227"/>
      <c r="K223" s="226"/>
      <c r="L223" s="228">
        <f t="shared" si="290"/>
        <v>0</v>
      </c>
      <c r="M223" s="229"/>
      <c r="N223" s="226"/>
      <c r="O223" s="228">
        <f t="shared" si="291"/>
        <v>0</v>
      </c>
      <c r="P223" s="230"/>
    </row>
    <row r="224" spans="1:16" ht="22.5" customHeight="1" x14ac:dyDescent="0.25">
      <c r="A224" s="56">
        <v>5239</v>
      </c>
      <c r="B224" s="223" t="s">
        <v>245</v>
      </c>
      <c r="C224" s="224">
        <f t="shared" si="283"/>
        <v>599</v>
      </c>
      <c r="D224" s="225">
        <v>599</v>
      </c>
      <c r="E224" s="460"/>
      <c r="F224" s="486">
        <f t="shared" si="288"/>
        <v>599</v>
      </c>
      <c r="G224" s="225"/>
      <c r="H224" s="227"/>
      <c r="I224" s="228">
        <f t="shared" si="289"/>
        <v>0</v>
      </c>
      <c r="J224" s="227"/>
      <c r="K224" s="226"/>
      <c r="L224" s="228">
        <f t="shared" si="290"/>
        <v>0</v>
      </c>
      <c r="M224" s="229"/>
      <c r="N224" s="226"/>
      <c r="O224" s="228">
        <f t="shared" si="291"/>
        <v>0</v>
      </c>
      <c r="P224" s="230"/>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660844</v>
      </c>
      <c r="D286" s="313">
        <f t="shared" ref="D286:O286" si="382">SUM(D283,D269,D230,D195,D187,D173,D75,D53)</f>
        <v>572925</v>
      </c>
      <c r="E286" s="471">
        <f t="shared" si="382"/>
        <v>0</v>
      </c>
      <c r="F286" s="517">
        <f t="shared" si="382"/>
        <v>572925</v>
      </c>
      <c r="G286" s="313">
        <f t="shared" si="382"/>
        <v>79654</v>
      </c>
      <c r="H286" s="315">
        <f t="shared" si="382"/>
        <v>0</v>
      </c>
      <c r="I286" s="316">
        <f t="shared" si="382"/>
        <v>79654</v>
      </c>
      <c r="J286" s="315">
        <f t="shared" si="382"/>
        <v>8265</v>
      </c>
      <c r="K286" s="314">
        <f t="shared" si="382"/>
        <v>0</v>
      </c>
      <c r="L286" s="316">
        <f t="shared" si="382"/>
        <v>8265</v>
      </c>
      <c r="M286" s="312">
        <f t="shared" si="382"/>
        <v>0</v>
      </c>
      <c r="N286" s="314">
        <f t="shared" si="382"/>
        <v>0</v>
      </c>
      <c r="O286" s="316">
        <f t="shared" si="382"/>
        <v>0</v>
      </c>
      <c r="P286" s="317"/>
    </row>
    <row r="287" spans="1:16" s="27" customFormat="1" ht="13.5" thickTop="1" thickBot="1" x14ac:dyDescent="0.3">
      <c r="A287" s="1253" t="s">
        <v>310</v>
      </c>
      <c r="B287" s="1254"/>
      <c r="C287" s="318">
        <f t="shared" si="368"/>
        <v>-1511</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-1511</v>
      </c>
      <c r="K287" s="320">
        <f t="shared" ref="K287:L287" si="385">(K26+K43)-K51</f>
        <v>0</v>
      </c>
      <c r="L287" s="322">
        <f t="shared" si="385"/>
        <v>-1511</v>
      </c>
      <c r="M287" s="318">
        <f>M45-M51</f>
        <v>0</v>
      </c>
      <c r="N287" s="320">
        <f t="shared" ref="N287:O287" si="386">N45-N51</f>
        <v>0</v>
      </c>
      <c r="O287" s="322">
        <f t="shared" si="386"/>
        <v>0</v>
      </c>
      <c r="P287" s="323"/>
    </row>
    <row r="288" spans="1:16" s="27" customFormat="1" ht="12.75" thickTop="1" x14ac:dyDescent="0.25">
      <c r="A288" s="1255" t="s">
        <v>311</v>
      </c>
      <c r="B288" s="1256"/>
      <c r="C288" s="324">
        <f t="shared" si="368"/>
        <v>1511</v>
      </c>
      <c r="D288" s="325">
        <f t="shared" ref="D288:O288" si="387">SUM(D289,D290)-D297+D298</f>
        <v>0</v>
      </c>
      <c r="E288" s="473">
        <f t="shared" si="387"/>
        <v>0</v>
      </c>
      <c r="F288" s="519">
        <f t="shared" si="387"/>
        <v>0</v>
      </c>
      <c r="G288" s="325">
        <f t="shared" si="387"/>
        <v>0</v>
      </c>
      <c r="H288" s="327">
        <f t="shared" si="387"/>
        <v>0</v>
      </c>
      <c r="I288" s="328">
        <f t="shared" si="387"/>
        <v>0</v>
      </c>
      <c r="J288" s="327">
        <f t="shared" si="387"/>
        <v>1511</v>
      </c>
      <c r="K288" s="326">
        <f t="shared" si="387"/>
        <v>0</v>
      </c>
      <c r="L288" s="328">
        <f t="shared" si="387"/>
        <v>1511</v>
      </c>
      <c r="M288" s="324">
        <f t="shared" si="387"/>
        <v>0</v>
      </c>
      <c r="N288" s="326">
        <f t="shared" si="387"/>
        <v>0</v>
      </c>
      <c r="O288" s="328">
        <f t="shared" si="387"/>
        <v>0</v>
      </c>
      <c r="P288" s="329"/>
    </row>
    <row r="289" spans="1:16" s="27" customFormat="1" ht="12.75" thickBot="1" x14ac:dyDescent="0.3">
      <c r="A289" s="177" t="s">
        <v>312</v>
      </c>
      <c r="B289" s="177" t="s">
        <v>313</v>
      </c>
      <c r="C289" s="178">
        <f t="shared" si="368"/>
        <v>1511</v>
      </c>
      <c r="D289" s="179">
        <f t="shared" ref="D289:O289" si="388">D21-D283</f>
        <v>0</v>
      </c>
      <c r="E289" s="451">
        <f t="shared" si="388"/>
        <v>0</v>
      </c>
      <c r="F289" s="502">
        <f t="shared" si="388"/>
        <v>0</v>
      </c>
      <c r="G289" s="179">
        <f t="shared" si="388"/>
        <v>0</v>
      </c>
      <c r="H289" s="181">
        <f t="shared" si="388"/>
        <v>0</v>
      </c>
      <c r="I289" s="182">
        <f t="shared" si="388"/>
        <v>0</v>
      </c>
      <c r="J289" s="181">
        <f t="shared" si="388"/>
        <v>1511</v>
      </c>
      <c r="K289" s="180">
        <f t="shared" si="388"/>
        <v>0</v>
      </c>
      <c r="L289" s="182">
        <f t="shared" si="388"/>
        <v>1511</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KLkMv2NdCqDqNDFFgVbCAKumZ0DUd6xyREVljjNkAtnnYFDzGGoordEvrOxlNSvfMLPRIxM8y6I5mZXxsSnllg==" saltValue="dpwT149342IiBEFxgZxpfQ==" spinCount="100000" sheet="1" objects="1" scenarios="1"/>
  <autoFilter ref="A18:P298">
    <filterColumn colId="2">
      <filters blank="1">
        <filter val="1 000"/>
        <filter val="1 093"/>
        <filter val="1 113"/>
        <filter val="1 183"/>
        <filter val="1 425"/>
        <filter val="1 511"/>
        <filter val="-1 511"/>
        <filter val="1 628"/>
        <filter val="1 882"/>
        <filter val="10 761"/>
        <filter val="108"/>
        <filter val="11 739"/>
        <filter val="110 080"/>
        <filter val="144 423"/>
        <filter val="145"/>
        <filter val="150"/>
        <filter val="166"/>
        <filter val="2 634"/>
        <filter val="2 730"/>
        <filter val="20"/>
        <filter val="21 264"/>
        <filter val="21 604"/>
        <filter val="23 493"/>
        <filter val="26"/>
        <filter val="28 540"/>
        <filter val="3 434"/>
        <filter val="3 440"/>
        <filter val="3 476"/>
        <filter val="3 818"/>
        <filter val="34 343"/>
        <filter val="350"/>
        <filter val="37 619"/>
        <filter val="387"/>
        <filter val="397 333"/>
        <filter val="4 087"/>
        <filter val="4 153"/>
        <filter val="4 799"/>
        <filter val="400"/>
        <filter val="43"/>
        <filter val="436 377"/>
        <filter val="45"/>
        <filter val="47 803"/>
        <filter val="491"/>
        <filter val="5 155"/>
        <filter val="50"/>
        <filter val="51"/>
        <filter val="52 487"/>
        <filter val="579"/>
        <filter val="580 800"/>
        <filter val="584"/>
        <filter val="599"/>
        <filter val="6 185"/>
        <filter val="6 263"/>
        <filter val="6 754"/>
        <filter val="607"/>
        <filter val="611"/>
        <filter val="652 579"/>
        <filter val="654 659"/>
        <filter val="660"/>
        <filter val="660 844"/>
        <filter val="694"/>
        <filter val="7 319"/>
        <filter val="7 405"/>
        <filter val="70"/>
        <filter val="73 859"/>
        <filter val="8 33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Roman,Regular"&amp;9 148.pielikums Jūrmalas pilsētas domes
2019.gada 21.februāra saistošajiem noteikumiem Nr.8
(protokols Nr.2, 34.punkts)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2" sqref="T2"/>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838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839</v>
      </c>
      <c r="D3" s="1296"/>
      <c r="E3" s="1296"/>
      <c r="F3" s="1296"/>
      <c r="G3" s="1296"/>
      <c r="H3" s="1296"/>
      <c r="I3" s="1296"/>
      <c r="J3" s="1296"/>
      <c r="K3" s="1296"/>
      <c r="L3" s="1296"/>
      <c r="M3" s="1296"/>
      <c r="N3" s="1296"/>
      <c r="O3" s="1296"/>
      <c r="P3" s="1297"/>
      <c r="Q3" s="525"/>
    </row>
    <row r="4" spans="1:17" ht="12.75" customHeight="1" x14ac:dyDescent="0.25">
      <c r="A4" s="5" t="s">
        <v>4</v>
      </c>
      <c r="B4" s="6"/>
      <c r="C4" s="1296" t="s">
        <v>840</v>
      </c>
      <c r="D4" s="1296"/>
      <c r="E4" s="1296"/>
      <c r="F4" s="1296"/>
      <c r="G4" s="1296"/>
      <c r="H4" s="1296"/>
      <c r="I4" s="1296"/>
      <c r="J4" s="1296"/>
      <c r="K4" s="1296"/>
      <c r="L4" s="1296"/>
      <c r="M4" s="1296"/>
      <c r="N4" s="1296"/>
      <c r="O4" s="1296"/>
      <c r="P4" s="1297"/>
      <c r="Q4" s="525"/>
    </row>
    <row r="5" spans="1:17" ht="12.75" customHeight="1" x14ac:dyDescent="0.25">
      <c r="A5" s="7" t="s">
        <v>6</v>
      </c>
      <c r="B5" s="8"/>
      <c r="C5" s="1291" t="s">
        <v>841</v>
      </c>
      <c r="D5" s="1291"/>
      <c r="E5" s="1291"/>
      <c r="F5" s="1291"/>
      <c r="G5" s="1291"/>
      <c r="H5" s="1291"/>
      <c r="I5" s="1291"/>
      <c r="J5" s="1291"/>
      <c r="K5" s="1291"/>
      <c r="L5" s="1291"/>
      <c r="M5" s="1291"/>
      <c r="N5" s="1291"/>
      <c r="O5" s="1291"/>
      <c r="P5" s="1292"/>
      <c r="Q5" s="525"/>
    </row>
    <row r="6" spans="1:17" ht="12.75" customHeight="1" x14ac:dyDescent="0.25">
      <c r="A6" s="7" t="s">
        <v>8</v>
      </c>
      <c r="B6" s="8"/>
      <c r="C6" s="1291" t="s">
        <v>9</v>
      </c>
      <c r="D6" s="1291"/>
      <c r="E6" s="1291"/>
      <c r="F6" s="1291"/>
      <c r="G6" s="1291"/>
      <c r="H6" s="1291"/>
      <c r="I6" s="1291"/>
      <c r="J6" s="1291"/>
      <c r="K6" s="1291"/>
      <c r="L6" s="1291"/>
      <c r="M6" s="1291"/>
      <c r="N6" s="1291"/>
      <c r="O6" s="1291"/>
      <c r="P6" s="1292"/>
      <c r="Q6" s="525"/>
    </row>
    <row r="7" spans="1:17" ht="24.7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842</v>
      </c>
      <c r="D9" s="1291"/>
      <c r="E9" s="1291"/>
      <c r="F9" s="1291"/>
      <c r="G9" s="1291"/>
      <c r="H9" s="1291"/>
      <c r="I9" s="1291"/>
      <c r="J9" s="1291"/>
      <c r="K9" s="1291"/>
      <c r="L9" s="1291"/>
      <c r="M9" s="1291"/>
      <c r="N9" s="1291"/>
      <c r="O9" s="1291"/>
      <c r="P9" s="1292"/>
      <c r="Q9" s="525"/>
    </row>
    <row r="10" spans="1:17" ht="12.75" customHeight="1" x14ac:dyDescent="0.25">
      <c r="A10" s="7"/>
      <c r="B10" s="8" t="s">
        <v>15</v>
      </c>
      <c r="C10" s="1291" t="s">
        <v>843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844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627819</v>
      </c>
      <c r="D20" s="33">
        <f>SUM(D21,D24,D25,D41,D43)</f>
        <v>538418</v>
      </c>
      <c r="E20" s="432">
        <f>SUM(E21,E24,E25,E41,E43)</f>
        <v>0</v>
      </c>
      <c r="F20" s="483">
        <f>SUM(F21,F24,F25,F41,F43)</f>
        <v>538418</v>
      </c>
      <c r="G20" s="33">
        <f>SUM(G21,G24,G43)</f>
        <v>83044</v>
      </c>
      <c r="H20" s="35">
        <f>SUM(H21,H24,H43)</f>
        <v>0</v>
      </c>
      <c r="I20" s="36">
        <f>SUM(I21,I24,I43)</f>
        <v>83044</v>
      </c>
      <c r="J20" s="35">
        <f>SUM(J21,J26,J43)</f>
        <v>6357</v>
      </c>
      <c r="K20" s="34">
        <f>SUM(K21,K26,K43)</f>
        <v>0</v>
      </c>
      <c r="L20" s="36">
        <f>SUM(L21,L26,L43)</f>
        <v>6357</v>
      </c>
      <c r="M20" s="32">
        <f>SUM(M21,M45)</f>
        <v>0</v>
      </c>
      <c r="N20" s="34">
        <f>SUM(N21,N45)</f>
        <v>0</v>
      </c>
      <c r="O20" s="36">
        <f>SUM(O21,O45)</f>
        <v>0</v>
      </c>
      <c r="P20" s="37"/>
    </row>
    <row r="21" spans="1:16" ht="12.75" thickTop="1" x14ac:dyDescent="0.25">
      <c r="A21" s="38"/>
      <c r="B21" s="39" t="s">
        <v>41</v>
      </c>
      <c r="C21" s="40">
        <f t="shared" ref="C21:C84" si="0">F21+I21+L21+O21</f>
        <v>941</v>
      </c>
      <c r="D21" s="41">
        <f t="shared" ref="D21:O21" si="1">SUM(D22:D23)</f>
        <v>0</v>
      </c>
      <c r="E21" s="433">
        <f t="shared" si="1"/>
        <v>0</v>
      </c>
      <c r="F21" s="484">
        <f t="shared" si="1"/>
        <v>0</v>
      </c>
      <c r="G21" s="41">
        <f t="shared" si="1"/>
        <v>0</v>
      </c>
      <c r="H21" s="43">
        <f t="shared" si="1"/>
        <v>0</v>
      </c>
      <c r="I21" s="44">
        <f t="shared" si="1"/>
        <v>0</v>
      </c>
      <c r="J21" s="43">
        <f t="shared" si="1"/>
        <v>941</v>
      </c>
      <c r="K21" s="42">
        <f t="shared" si="1"/>
        <v>0</v>
      </c>
      <c r="L21" s="44">
        <f t="shared" si="1"/>
        <v>941</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s="252" customFormat="1" x14ac:dyDescent="0.25">
      <c r="A23" s="55"/>
      <c r="B23" s="56" t="s">
        <v>43</v>
      </c>
      <c r="C23" s="57">
        <f t="shared" si="0"/>
        <v>941</v>
      </c>
      <c r="D23" s="58"/>
      <c r="E23" s="435"/>
      <c r="F23" s="486">
        <f>D23+E23</f>
        <v>0</v>
      </c>
      <c r="G23" s="58"/>
      <c r="H23" s="60"/>
      <c r="I23" s="61">
        <f>G23+H23</f>
        <v>0</v>
      </c>
      <c r="J23" s="60">
        <v>941</v>
      </c>
      <c r="K23" s="59"/>
      <c r="L23" s="61">
        <f>J23+K23</f>
        <v>941</v>
      </c>
      <c r="M23" s="62"/>
      <c r="N23" s="59"/>
      <c r="O23" s="61">
        <f>M23+N23</f>
        <v>0</v>
      </c>
      <c r="P23" s="536"/>
    </row>
    <row r="24" spans="1:16" s="656" customFormat="1" ht="24.75" thickBot="1" x14ac:dyDescent="0.3">
      <c r="A24" s="347">
        <v>19300</v>
      </c>
      <c r="B24" s="347" t="s">
        <v>44</v>
      </c>
      <c r="C24" s="348">
        <f>F24+I24</f>
        <v>621462</v>
      </c>
      <c r="D24" s="349">
        <v>538418</v>
      </c>
      <c r="E24" s="436"/>
      <c r="F24" s="487">
        <f>D24+E24</f>
        <v>538418</v>
      </c>
      <c r="G24" s="349">
        <v>83044</v>
      </c>
      <c r="H24" s="350"/>
      <c r="I24" s="351">
        <f>G24+H24</f>
        <v>83044</v>
      </c>
      <c r="J24" s="352" t="s">
        <v>45</v>
      </c>
      <c r="K24" s="353" t="s">
        <v>45</v>
      </c>
      <c r="L24" s="355" t="s">
        <v>45</v>
      </c>
      <c r="M24" s="354" t="s">
        <v>45</v>
      </c>
      <c r="N24" s="353" t="s">
        <v>45</v>
      </c>
      <c r="O24" s="355" t="s">
        <v>45</v>
      </c>
      <c r="P24" s="630"/>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5416</v>
      </c>
      <c r="D26" s="78" t="s">
        <v>45</v>
      </c>
      <c r="E26" s="438" t="s">
        <v>45</v>
      </c>
      <c r="F26" s="489" t="s">
        <v>45</v>
      </c>
      <c r="G26" s="78" t="s">
        <v>45</v>
      </c>
      <c r="H26" s="79" t="s">
        <v>45</v>
      </c>
      <c r="I26" s="80" t="s">
        <v>45</v>
      </c>
      <c r="J26" s="84">
        <f>SUM(J27,J31,J33,J36)</f>
        <v>5416</v>
      </c>
      <c r="K26" s="85">
        <f>SUM(K27,K31,K33,K36)</f>
        <v>0</v>
      </c>
      <c r="L26" s="208">
        <f>SUM(L27,L31,L33,L36)</f>
        <v>5416</v>
      </c>
      <c r="M26" s="82" t="s">
        <v>45</v>
      </c>
      <c r="N26" s="81" t="s">
        <v>45</v>
      </c>
      <c r="O26" s="80" t="s">
        <v>45</v>
      </c>
      <c r="P26" s="83"/>
    </row>
    <row r="27" spans="1:16" s="27" customFormat="1" ht="24" hidden="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x14ac:dyDescent="0.25">
      <c r="A33" s="86">
        <v>21380</v>
      </c>
      <c r="B33" s="75" t="s">
        <v>54</v>
      </c>
      <c r="C33" s="76">
        <f t="shared" si="2"/>
        <v>530</v>
      </c>
      <c r="D33" s="78" t="s">
        <v>45</v>
      </c>
      <c r="E33" s="438" t="s">
        <v>45</v>
      </c>
      <c r="F33" s="489" t="s">
        <v>45</v>
      </c>
      <c r="G33" s="78" t="s">
        <v>45</v>
      </c>
      <c r="H33" s="79" t="s">
        <v>45</v>
      </c>
      <c r="I33" s="80" t="s">
        <v>45</v>
      </c>
      <c r="J33" s="84">
        <f>SUM(J34:J35)</f>
        <v>530</v>
      </c>
      <c r="K33" s="85">
        <f>SUM(K34:K35)</f>
        <v>0</v>
      </c>
      <c r="L33" s="208">
        <f>SUM(L34:L35)</f>
        <v>530</v>
      </c>
      <c r="M33" s="82" t="s">
        <v>45</v>
      </c>
      <c r="N33" s="81" t="s">
        <v>45</v>
      </c>
      <c r="O33" s="80" t="s">
        <v>45</v>
      </c>
      <c r="P33" s="83"/>
    </row>
    <row r="34" spans="1:16" x14ac:dyDescent="0.25">
      <c r="A34" s="108">
        <v>21381</v>
      </c>
      <c r="B34" s="109" t="s">
        <v>55</v>
      </c>
      <c r="C34" s="516">
        <f t="shared" si="2"/>
        <v>530</v>
      </c>
      <c r="D34" s="89" t="s">
        <v>45</v>
      </c>
      <c r="E34" s="439" t="s">
        <v>45</v>
      </c>
      <c r="F34" s="492" t="s">
        <v>45</v>
      </c>
      <c r="G34" s="89" t="s">
        <v>45</v>
      </c>
      <c r="H34" s="91" t="s">
        <v>45</v>
      </c>
      <c r="I34" s="114" t="s">
        <v>45</v>
      </c>
      <c r="J34" s="93">
        <v>530</v>
      </c>
      <c r="K34" s="94"/>
      <c r="L34" s="152">
        <f>J34+K34</f>
        <v>530</v>
      </c>
      <c r="M34" s="95" t="s">
        <v>45</v>
      </c>
      <c r="N34" s="90" t="s">
        <v>45</v>
      </c>
      <c r="O34" s="114" t="s">
        <v>45</v>
      </c>
      <c r="P34" s="96"/>
    </row>
    <row r="35" spans="1:16" ht="24" hidden="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2"/>
        <v>4886</v>
      </c>
      <c r="D36" s="78" t="s">
        <v>45</v>
      </c>
      <c r="E36" s="438" t="s">
        <v>45</v>
      </c>
      <c r="F36" s="489" t="s">
        <v>45</v>
      </c>
      <c r="G36" s="78" t="s">
        <v>45</v>
      </c>
      <c r="H36" s="79" t="s">
        <v>45</v>
      </c>
      <c r="I36" s="80" t="s">
        <v>45</v>
      </c>
      <c r="J36" s="84">
        <f>SUM(J37:J40)</f>
        <v>4886</v>
      </c>
      <c r="K36" s="85">
        <f>SUM(K37:K40)</f>
        <v>0</v>
      </c>
      <c r="L36" s="208">
        <f>SUM(L37:L40)</f>
        <v>4886</v>
      </c>
      <c r="M36" s="82" t="s">
        <v>45</v>
      </c>
      <c r="N36" s="81" t="s">
        <v>45</v>
      </c>
      <c r="O36" s="80" t="s">
        <v>45</v>
      </c>
      <c r="P36" s="83"/>
    </row>
    <row r="37" spans="1:16"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2"/>
        <v>4886</v>
      </c>
      <c r="D40" s="123" t="s">
        <v>45</v>
      </c>
      <c r="E40" s="477" t="s">
        <v>45</v>
      </c>
      <c r="F40" s="521" t="s">
        <v>45</v>
      </c>
      <c r="G40" s="123" t="s">
        <v>45</v>
      </c>
      <c r="H40" s="125" t="s">
        <v>45</v>
      </c>
      <c r="I40" s="126" t="s">
        <v>45</v>
      </c>
      <c r="J40" s="127">
        <v>4886</v>
      </c>
      <c r="K40" s="128"/>
      <c r="L40" s="522">
        <f>J40+K40</f>
        <v>4886</v>
      </c>
      <c r="M40" s="129" t="s">
        <v>45</v>
      </c>
      <c r="N40" s="124" t="s">
        <v>45</v>
      </c>
      <c r="O40" s="126" t="s">
        <v>45</v>
      </c>
      <c r="P40" s="130"/>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3">E44</f>
        <v>0</v>
      </c>
      <c r="F43" s="524">
        <f t="shared" si="3"/>
        <v>0</v>
      </c>
      <c r="G43" s="144">
        <f t="shared" si="3"/>
        <v>0</v>
      </c>
      <c r="H43" s="146">
        <f t="shared" si="3"/>
        <v>0</v>
      </c>
      <c r="I43" s="147">
        <f t="shared" si="3"/>
        <v>0</v>
      </c>
      <c r="J43" s="146">
        <f t="shared" si="3"/>
        <v>0</v>
      </c>
      <c r="K43" s="145">
        <f t="shared" si="3"/>
        <v>0</v>
      </c>
      <c r="L43" s="147">
        <f t="shared" si="3"/>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627819</v>
      </c>
      <c r="D50" s="179">
        <f t="shared" ref="D50:O50" si="4">SUM(D51,D283)</f>
        <v>538418</v>
      </c>
      <c r="E50" s="451">
        <f t="shared" si="4"/>
        <v>0</v>
      </c>
      <c r="F50" s="502">
        <f t="shared" si="4"/>
        <v>538418</v>
      </c>
      <c r="G50" s="179">
        <f t="shared" si="4"/>
        <v>83044</v>
      </c>
      <c r="H50" s="181">
        <f t="shared" si="4"/>
        <v>0</v>
      </c>
      <c r="I50" s="182">
        <f t="shared" si="4"/>
        <v>83044</v>
      </c>
      <c r="J50" s="181">
        <f t="shared" si="4"/>
        <v>6357</v>
      </c>
      <c r="K50" s="180">
        <f t="shared" si="4"/>
        <v>0</v>
      </c>
      <c r="L50" s="182">
        <f t="shared" si="4"/>
        <v>6357</v>
      </c>
      <c r="M50" s="178">
        <f t="shared" si="4"/>
        <v>0</v>
      </c>
      <c r="N50" s="180">
        <f t="shared" si="4"/>
        <v>0</v>
      </c>
      <c r="O50" s="182">
        <f t="shared" si="4"/>
        <v>0</v>
      </c>
      <c r="P50" s="183"/>
    </row>
    <row r="51" spans="1:16" s="27" customFormat="1" ht="36.75" thickTop="1" x14ac:dyDescent="0.25">
      <c r="A51" s="184"/>
      <c r="B51" s="185" t="s">
        <v>71</v>
      </c>
      <c r="C51" s="186">
        <f t="shared" si="0"/>
        <v>627819</v>
      </c>
      <c r="D51" s="187">
        <f t="shared" ref="D51:O51" si="5">SUM(D52,D194)</f>
        <v>538418</v>
      </c>
      <c r="E51" s="452">
        <f t="shared" si="5"/>
        <v>0</v>
      </c>
      <c r="F51" s="503">
        <f t="shared" si="5"/>
        <v>538418</v>
      </c>
      <c r="G51" s="187">
        <f t="shared" si="5"/>
        <v>83044</v>
      </c>
      <c r="H51" s="189">
        <f t="shared" si="5"/>
        <v>0</v>
      </c>
      <c r="I51" s="190">
        <f t="shared" si="5"/>
        <v>83044</v>
      </c>
      <c r="J51" s="189">
        <f t="shared" si="5"/>
        <v>6357</v>
      </c>
      <c r="K51" s="188">
        <f t="shared" si="5"/>
        <v>0</v>
      </c>
      <c r="L51" s="190">
        <f t="shared" si="5"/>
        <v>6357</v>
      </c>
      <c r="M51" s="186">
        <f t="shared" si="5"/>
        <v>0</v>
      </c>
      <c r="N51" s="188">
        <f t="shared" si="5"/>
        <v>0</v>
      </c>
      <c r="O51" s="190">
        <f t="shared" si="5"/>
        <v>0</v>
      </c>
      <c r="P51" s="191"/>
    </row>
    <row r="52" spans="1:16" s="27" customFormat="1" ht="24" x14ac:dyDescent="0.25">
      <c r="A52" s="192"/>
      <c r="B52" s="20" t="s">
        <v>72</v>
      </c>
      <c r="C52" s="193">
        <f t="shared" si="0"/>
        <v>623516</v>
      </c>
      <c r="D52" s="194">
        <f t="shared" ref="D52:O52" si="6">SUM(D53,D75,D173,D187)</f>
        <v>534355</v>
      </c>
      <c r="E52" s="453">
        <f t="shared" si="6"/>
        <v>0</v>
      </c>
      <c r="F52" s="504">
        <f t="shared" si="6"/>
        <v>534355</v>
      </c>
      <c r="G52" s="194">
        <f t="shared" si="6"/>
        <v>82804</v>
      </c>
      <c r="H52" s="196">
        <f t="shared" si="6"/>
        <v>0</v>
      </c>
      <c r="I52" s="197">
        <f t="shared" si="6"/>
        <v>82804</v>
      </c>
      <c r="J52" s="196">
        <f t="shared" si="6"/>
        <v>6357</v>
      </c>
      <c r="K52" s="195">
        <f t="shared" si="6"/>
        <v>0</v>
      </c>
      <c r="L52" s="197">
        <f t="shared" si="6"/>
        <v>6357</v>
      </c>
      <c r="M52" s="193">
        <f t="shared" si="6"/>
        <v>0</v>
      </c>
      <c r="N52" s="195">
        <f t="shared" si="6"/>
        <v>0</v>
      </c>
      <c r="O52" s="197">
        <f t="shared" si="6"/>
        <v>0</v>
      </c>
      <c r="P52" s="198"/>
    </row>
    <row r="53" spans="1:16" s="27" customFormat="1" x14ac:dyDescent="0.25">
      <c r="A53" s="199">
        <v>1000</v>
      </c>
      <c r="B53" s="199" t="s">
        <v>73</v>
      </c>
      <c r="C53" s="200">
        <f t="shared" si="0"/>
        <v>566137</v>
      </c>
      <c r="D53" s="201">
        <f t="shared" ref="D53:O53" si="7">SUM(D54,D67)</f>
        <v>484585</v>
      </c>
      <c r="E53" s="454">
        <f t="shared" si="7"/>
        <v>0</v>
      </c>
      <c r="F53" s="505">
        <f t="shared" si="7"/>
        <v>484585</v>
      </c>
      <c r="G53" s="201">
        <f t="shared" si="7"/>
        <v>81552</v>
      </c>
      <c r="H53" s="203">
        <f t="shared" si="7"/>
        <v>0</v>
      </c>
      <c r="I53" s="204">
        <f t="shared" si="7"/>
        <v>81552</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429113</v>
      </c>
      <c r="D54" s="207">
        <f t="shared" ref="D54:O54" si="8">SUM(D55,D58,D66)</f>
        <v>363243</v>
      </c>
      <c r="E54" s="455">
        <f t="shared" si="8"/>
        <v>0</v>
      </c>
      <c r="F54" s="506">
        <f t="shared" si="8"/>
        <v>363243</v>
      </c>
      <c r="G54" s="207">
        <f t="shared" si="8"/>
        <v>65370</v>
      </c>
      <c r="H54" s="84">
        <f t="shared" si="8"/>
        <v>500</v>
      </c>
      <c r="I54" s="208">
        <f t="shared" si="8"/>
        <v>65870</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383128</v>
      </c>
      <c r="D55" s="214">
        <f t="shared" ref="D55:O55" si="9">SUM(D56:D57)</f>
        <v>322848</v>
      </c>
      <c r="E55" s="456">
        <f t="shared" si="9"/>
        <v>0</v>
      </c>
      <c r="F55" s="507">
        <f t="shared" si="9"/>
        <v>322848</v>
      </c>
      <c r="G55" s="214">
        <f t="shared" si="9"/>
        <v>58146</v>
      </c>
      <c r="H55" s="216">
        <f t="shared" si="9"/>
        <v>2134</v>
      </c>
      <c r="I55" s="217">
        <f t="shared" si="9"/>
        <v>60280</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36" x14ac:dyDescent="0.25">
      <c r="A57" s="119">
        <v>1119</v>
      </c>
      <c r="B57" s="98" t="s">
        <v>77</v>
      </c>
      <c r="C57" s="99">
        <f t="shared" si="0"/>
        <v>383128</v>
      </c>
      <c r="D57" s="237">
        <v>322848</v>
      </c>
      <c r="E57" s="458"/>
      <c r="F57" s="509">
        <f>D57+E57</f>
        <v>322848</v>
      </c>
      <c r="G57" s="237">
        <v>58146</v>
      </c>
      <c r="H57" s="104">
        <v>2134</v>
      </c>
      <c r="I57" s="235">
        <f>G57+H57</f>
        <v>60280</v>
      </c>
      <c r="J57" s="104"/>
      <c r="K57" s="105"/>
      <c r="L57" s="235">
        <f>J57+K57</f>
        <v>0</v>
      </c>
      <c r="M57" s="238"/>
      <c r="N57" s="105"/>
      <c r="O57" s="235">
        <f>M57+N57</f>
        <v>0</v>
      </c>
      <c r="P57" s="245" t="s">
        <v>827</v>
      </c>
    </row>
    <row r="58" spans="1:16" x14ac:dyDescent="0.25">
      <c r="A58" s="368">
        <v>1140</v>
      </c>
      <c r="B58" s="223" t="s">
        <v>78</v>
      </c>
      <c r="C58" s="224">
        <f t="shared" si="0"/>
        <v>43610</v>
      </c>
      <c r="D58" s="572">
        <f t="shared" ref="D58:O58" si="10">SUM(D59:D65)</f>
        <v>38020</v>
      </c>
      <c r="E58" s="573">
        <f t="shared" si="10"/>
        <v>0</v>
      </c>
      <c r="F58" s="486">
        <f t="shared" si="10"/>
        <v>38020</v>
      </c>
      <c r="G58" s="572">
        <f t="shared" si="10"/>
        <v>7224</v>
      </c>
      <c r="H58" s="575">
        <f t="shared" si="10"/>
        <v>-1634</v>
      </c>
      <c r="I58" s="228">
        <f t="shared" si="10"/>
        <v>5590</v>
      </c>
      <c r="J58" s="575">
        <f t="shared" si="10"/>
        <v>0</v>
      </c>
      <c r="K58" s="576">
        <f t="shared" si="10"/>
        <v>0</v>
      </c>
      <c r="L58" s="228">
        <f t="shared" si="10"/>
        <v>0</v>
      </c>
      <c r="M58" s="224">
        <f t="shared" si="10"/>
        <v>0</v>
      </c>
      <c r="N58" s="576">
        <f t="shared" si="10"/>
        <v>0</v>
      </c>
      <c r="O58" s="228">
        <f t="shared" si="10"/>
        <v>0</v>
      </c>
      <c r="P58" s="253"/>
    </row>
    <row r="59" spans="1:16" x14ac:dyDescent="0.25">
      <c r="A59" s="56">
        <v>1141</v>
      </c>
      <c r="B59" s="223" t="s">
        <v>79</v>
      </c>
      <c r="C59" s="224">
        <f t="shared" si="0"/>
        <v>4153</v>
      </c>
      <c r="D59" s="225">
        <v>4153</v>
      </c>
      <c r="E59" s="460"/>
      <c r="F59" s="486">
        <f t="shared" ref="F59:F66" si="11">D59+E59</f>
        <v>4153</v>
      </c>
      <c r="G59" s="225"/>
      <c r="H59" s="227"/>
      <c r="I59" s="228">
        <f t="shared" ref="I59:I66" si="12">G59+H59</f>
        <v>0</v>
      </c>
      <c r="J59" s="227"/>
      <c r="K59" s="226"/>
      <c r="L59" s="228">
        <f t="shared" ref="L59:L66" si="13">J59+K59</f>
        <v>0</v>
      </c>
      <c r="M59" s="229"/>
      <c r="N59" s="226"/>
      <c r="O59" s="228">
        <f t="shared" ref="O59:O66" si="14">M59+N59</f>
        <v>0</v>
      </c>
      <c r="P59" s="253"/>
    </row>
    <row r="60" spans="1:16" ht="24.75" customHeight="1" x14ac:dyDescent="0.25">
      <c r="A60" s="56">
        <v>1142</v>
      </c>
      <c r="B60" s="223" t="s">
        <v>80</v>
      </c>
      <c r="C60" s="224">
        <f t="shared" si="0"/>
        <v>1165</v>
      </c>
      <c r="D60" s="225">
        <v>1165</v>
      </c>
      <c r="E60" s="460"/>
      <c r="F60" s="486">
        <f t="shared" si="11"/>
        <v>1165</v>
      </c>
      <c r="G60" s="225"/>
      <c r="H60" s="227"/>
      <c r="I60" s="228">
        <f t="shared" si="12"/>
        <v>0</v>
      </c>
      <c r="J60" s="227"/>
      <c r="K60" s="226"/>
      <c r="L60" s="228">
        <f>J60+K60</f>
        <v>0</v>
      </c>
      <c r="M60" s="229"/>
      <c r="N60" s="226"/>
      <c r="O60" s="228">
        <f t="shared" si="14"/>
        <v>0</v>
      </c>
      <c r="P60" s="253"/>
    </row>
    <row r="61" spans="1:16" ht="24" x14ac:dyDescent="0.25">
      <c r="A61" s="119">
        <v>1145</v>
      </c>
      <c r="B61" s="98" t="s">
        <v>81</v>
      </c>
      <c r="C61" s="99">
        <f t="shared" si="0"/>
        <v>7094</v>
      </c>
      <c r="D61" s="237">
        <v>4196</v>
      </c>
      <c r="E61" s="458"/>
      <c r="F61" s="509">
        <f t="shared" si="11"/>
        <v>4196</v>
      </c>
      <c r="G61" s="237">
        <v>4032</v>
      </c>
      <c r="H61" s="104">
        <v>-1134</v>
      </c>
      <c r="I61" s="235">
        <f t="shared" si="12"/>
        <v>2898</v>
      </c>
      <c r="J61" s="104"/>
      <c r="K61" s="105"/>
      <c r="L61" s="235">
        <f t="shared" si="13"/>
        <v>0</v>
      </c>
      <c r="M61" s="238"/>
      <c r="N61" s="105"/>
      <c r="O61" s="235">
        <f>M61+N61</f>
        <v>0</v>
      </c>
      <c r="P61" s="245" t="s">
        <v>845</v>
      </c>
    </row>
    <row r="62" spans="1:16" ht="27.75" hidden="1" customHeight="1" x14ac:dyDescent="0.25">
      <c r="A62" s="56">
        <v>1146</v>
      </c>
      <c r="B62" s="223" t="s">
        <v>82</v>
      </c>
      <c r="C62" s="224">
        <f t="shared" si="0"/>
        <v>0</v>
      </c>
      <c r="D62" s="225"/>
      <c r="E62" s="460"/>
      <c r="F62" s="486">
        <f t="shared" si="11"/>
        <v>0</v>
      </c>
      <c r="G62" s="225"/>
      <c r="H62" s="227"/>
      <c r="I62" s="228">
        <f t="shared" si="12"/>
        <v>0</v>
      </c>
      <c r="J62" s="227"/>
      <c r="K62" s="226"/>
      <c r="L62" s="228">
        <f t="shared" si="13"/>
        <v>0</v>
      </c>
      <c r="M62" s="229"/>
      <c r="N62" s="226"/>
      <c r="O62" s="228">
        <f t="shared" si="14"/>
        <v>0</v>
      </c>
      <c r="P62" s="253"/>
    </row>
    <row r="63" spans="1:16" x14ac:dyDescent="0.25">
      <c r="A63" s="56">
        <v>1147</v>
      </c>
      <c r="B63" s="223" t="s">
        <v>83</v>
      </c>
      <c r="C63" s="224">
        <f t="shared" si="0"/>
        <v>4224</v>
      </c>
      <c r="D63" s="225">
        <v>3784</v>
      </c>
      <c r="E63" s="460"/>
      <c r="F63" s="486">
        <f t="shared" si="11"/>
        <v>3784</v>
      </c>
      <c r="G63" s="225">
        <v>440</v>
      </c>
      <c r="H63" s="227"/>
      <c r="I63" s="228">
        <f t="shared" si="12"/>
        <v>440</v>
      </c>
      <c r="J63" s="227"/>
      <c r="K63" s="226"/>
      <c r="L63" s="228">
        <f t="shared" si="13"/>
        <v>0</v>
      </c>
      <c r="M63" s="229"/>
      <c r="N63" s="226"/>
      <c r="O63" s="228">
        <f t="shared" si="14"/>
        <v>0</v>
      </c>
      <c r="P63" s="253"/>
    </row>
    <row r="64" spans="1:16" x14ac:dyDescent="0.25">
      <c r="A64" s="56">
        <v>1148</v>
      </c>
      <c r="B64" s="223" t="s">
        <v>84</v>
      </c>
      <c r="C64" s="224">
        <f t="shared" si="0"/>
        <v>20014</v>
      </c>
      <c r="D64" s="225">
        <v>20014</v>
      </c>
      <c r="E64" s="460"/>
      <c r="F64" s="486">
        <f t="shared" si="11"/>
        <v>20014</v>
      </c>
      <c r="G64" s="225"/>
      <c r="H64" s="227"/>
      <c r="I64" s="228">
        <f t="shared" si="12"/>
        <v>0</v>
      </c>
      <c r="J64" s="227"/>
      <c r="K64" s="226"/>
      <c r="L64" s="228">
        <f t="shared" si="13"/>
        <v>0</v>
      </c>
      <c r="M64" s="229"/>
      <c r="N64" s="226"/>
      <c r="O64" s="228">
        <f t="shared" si="14"/>
        <v>0</v>
      </c>
      <c r="P64" s="253"/>
    </row>
    <row r="65" spans="1:16" ht="36" x14ac:dyDescent="0.25">
      <c r="A65" s="119">
        <v>1149</v>
      </c>
      <c r="B65" s="98" t="s">
        <v>85</v>
      </c>
      <c r="C65" s="99">
        <f>F65+I65+L65+O65</f>
        <v>6960</v>
      </c>
      <c r="D65" s="237">
        <v>4708</v>
      </c>
      <c r="E65" s="458"/>
      <c r="F65" s="509">
        <f t="shared" si="11"/>
        <v>4708</v>
      </c>
      <c r="G65" s="237">
        <v>2752</v>
      </c>
      <c r="H65" s="104">
        <v>-500</v>
      </c>
      <c r="I65" s="235">
        <f t="shared" si="12"/>
        <v>2252</v>
      </c>
      <c r="J65" s="104"/>
      <c r="K65" s="105"/>
      <c r="L65" s="235">
        <f t="shared" si="13"/>
        <v>0</v>
      </c>
      <c r="M65" s="238"/>
      <c r="N65" s="105"/>
      <c r="O65" s="235">
        <f t="shared" si="14"/>
        <v>0</v>
      </c>
      <c r="P65" s="647" t="s">
        <v>846</v>
      </c>
    </row>
    <row r="66" spans="1:16" ht="36" x14ac:dyDescent="0.25">
      <c r="A66" s="419">
        <v>1150</v>
      </c>
      <c r="B66" s="420" t="s">
        <v>87</v>
      </c>
      <c r="C66" s="421">
        <f>F66+I66+L66+O66</f>
        <v>2375</v>
      </c>
      <c r="D66" s="422">
        <v>2375</v>
      </c>
      <c r="E66" s="461"/>
      <c r="F66" s="510">
        <f t="shared" si="11"/>
        <v>2375</v>
      </c>
      <c r="G66" s="422"/>
      <c r="H66" s="424"/>
      <c r="I66" s="425">
        <f t="shared" si="12"/>
        <v>0</v>
      </c>
      <c r="J66" s="424"/>
      <c r="K66" s="423"/>
      <c r="L66" s="425">
        <f t="shared" si="13"/>
        <v>0</v>
      </c>
      <c r="M66" s="426"/>
      <c r="N66" s="423"/>
      <c r="O66" s="425">
        <f t="shared" si="14"/>
        <v>0</v>
      </c>
      <c r="P66" s="601"/>
    </row>
    <row r="67" spans="1:16" ht="24" x14ac:dyDescent="0.25">
      <c r="A67" s="380">
        <v>1200</v>
      </c>
      <c r="B67" s="580" t="s">
        <v>88</v>
      </c>
      <c r="C67" s="381">
        <f t="shared" si="0"/>
        <v>137024</v>
      </c>
      <c r="D67" s="581">
        <f t="shared" ref="D67:O67" si="15">SUM(D68:D69)</f>
        <v>121342</v>
      </c>
      <c r="E67" s="582">
        <f t="shared" si="15"/>
        <v>0</v>
      </c>
      <c r="F67" s="488">
        <f t="shared" si="15"/>
        <v>121342</v>
      </c>
      <c r="G67" s="581">
        <f t="shared" si="15"/>
        <v>16182</v>
      </c>
      <c r="H67" s="584">
        <f t="shared" si="15"/>
        <v>-500</v>
      </c>
      <c r="I67" s="586">
        <f t="shared" si="15"/>
        <v>15682</v>
      </c>
      <c r="J67" s="584">
        <f t="shared" si="15"/>
        <v>0</v>
      </c>
      <c r="K67" s="585">
        <f t="shared" si="15"/>
        <v>0</v>
      </c>
      <c r="L67" s="586">
        <f t="shared" si="15"/>
        <v>0</v>
      </c>
      <c r="M67" s="381">
        <f t="shared" si="15"/>
        <v>0</v>
      </c>
      <c r="N67" s="585">
        <f t="shared" si="15"/>
        <v>0</v>
      </c>
      <c r="O67" s="586">
        <f t="shared" si="15"/>
        <v>0</v>
      </c>
      <c r="P67" s="587"/>
    </row>
    <row r="68" spans="1:16" ht="24" x14ac:dyDescent="0.25">
      <c r="A68" s="342">
        <v>1210</v>
      </c>
      <c r="B68" s="87" t="s">
        <v>89</v>
      </c>
      <c r="C68" s="88">
        <f t="shared" si="0"/>
        <v>107507</v>
      </c>
      <c r="D68" s="219">
        <v>91875</v>
      </c>
      <c r="E68" s="457"/>
      <c r="F68" s="508">
        <f>D68+E68</f>
        <v>91875</v>
      </c>
      <c r="G68" s="219">
        <v>15832</v>
      </c>
      <c r="H68" s="93">
        <v>-200</v>
      </c>
      <c r="I68" s="220">
        <f>G68+H68</f>
        <v>15632</v>
      </c>
      <c r="J68" s="93"/>
      <c r="K68" s="94"/>
      <c r="L68" s="220">
        <f>J68+K68</f>
        <v>0</v>
      </c>
      <c r="M68" s="221"/>
      <c r="N68" s="94"/>
      <c r="O68" s="220">
        <f>M68+N68</f>
        <v>0</v>
      </c>
      <c r="P68" s="647" t="s">
        <v>846</v>
      </c>
    </row>
    <row r="69" spans="1:16" ht="24" x14ac:dyDescent="0.25">
      <c r="A69" s="231">
        <v>1220</v>
      </c>
      <c r="B69" s="98" t="s">
        <v>90</v>
      </c>
      <c r="C69" s="99">
        <f t="shared" si="0"/>
        <v>29517</v>
      </c>
      <c r="D69" s="232">
        <f t="shared" ref="D69:O69" si="16">SUM(D70:D74)</f>
        <v>29467</v>
      </c>
      <c r="E69" s="459">
        <f t="shared" si="16"/>
        <v>0</v>
      </c>
      <c r="F69" s="509">
        <f t="shared" si="16"/>
        <v>29467</v>
      </c>
      <c r="G69" s="232">
        <f t="shared" si="16"/>
        <v>350</v>
      </c>
      <c r="H69" s="234">
        <f t="shared" si="16"/>
        <v>-300</v>
      </c>
      <c r="I69" s="235">
        <f t="shared" si="16"/>
        <v>50</v>
      </c>
      <c r="J69" s="234">
        <f t="shared" si="16"/>
        <v>0</v>
      </c>
      <c r="K69" s="233">
        <f t="shared" si="16"/>
        <v>0</v>
      </c>
      <c r="L69" s="235">
        <f t="shared" si="16"/>
        <v>0</v>
      </c>
      <c r="M69" s="99">
        <f t="shared" si="16"/>
        <v>0</v>
      </c>
      <c r="N69" s="233">
        <f t="shared" si="16"/>
        <v>0</v>
      </c>
      <c r="O69" s="235">
        <f t="shared" si="16"/>
        <v>0</v>
      </c>
      <c r="P69" s="236"/>
    </row>
    <row r="70" spans="1:16" ht="48" x14ac:dyDescent="0.25">
      <c r="A70" s="119">
        <v>1221</v>
      </c>
      <c r="B70" s="98" t="s">
        <v>91</v>
      </c>
      <c r="C70" s="99">
        <f t="shared" si="0"/>
        <v>17192</v>
      </c>
      <c r="D70" s="237">
        <v>17142</v>
      </c>
      <c r="E70" s="458"/>
      <c r="F70" s="509">
        <f>D70+E70</f>
        <v>17142</v>
      </c>
      <c r="G70" s="237">
        <v>350</v>
      </c>
      <c r="H70" s="104">
        <v>-300</v>
      </c>
      <c r="I70" s="235">
        <f>G70+H70</f>
        <v>50</v>
      </c>
      <c r="J70" s="104"/>
      <c r="K70" s="105"/>
      <c r="L70" s="235">
        <f>J70+K70</f>
        <v>0</v>
      </c>
      <c r="M70" s="238"/>
      <c r="N70" s="105"/>
      <c r="O70" s="235">
        <f>M70+N70</f>
        <v>0</v>
      </c>
      <c r="P70" s="245" t="s">
        <v>847</v>
      </c>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x14ac:dyDescent="0.25">
      <c r="A73" s="119">
        <v>1227</v>
      </c>
      <c r="B73" s="98" t="s">
        <v>94</v>
      </c>
      <c r="C73" s="99">
        <f t="shared" si="0"/>
        <v>11575</v>
      </c>
      <c r="D73" s="237">
        <v>11575</v>
      </c>
      <c r="E73" s="458"/>
      <c r="F73" s="509">
        <f>D73+E73</f>
        <v>11575</v>
      </c>
      <c r="G73" s="237"/>
      <c r="H73" s="104"/>
      <c r="I73" s="235">
        <f>G73+H73</f>
        <v>0</v>
      </c>
      <c r="J73" s="104"/>
      <c r="K73" s="105"/>
      <c r="L73" s="235">
        <f>J73+K73</f>
        <v>0</v>
      </c>
      <c r="M73" s="238"/>
      <c r="N73" s="105"/>
      <c r="O73" s="235">
        <f>M73+N73</f>
        <v>0</v>
      </c>
      <c r="P73" s="236"/>
    </row>
    <row r="74" spans="1:16" ht="48" x14ac:dyDescent="0.25">
      <c r="A74" s="119">
        <v>1228</v>
      </c>
      <c r="B74" s="98" t="s">
        <v>96</v>
      </c>
      <c r="C74" s="99">
        <f t="shared" si="0"/>
        <v>750</v>
      </c>
      <c r="D74" s="237">
        <v>750</v>
      </c>
      <c r="E74" s="458"/>
      <c r="F74" s="509">
        <f>D74+E74</f>
        <v>750</v>
      </c>
      <c r="G74" s="237"/>
      <c r="H74" s="104"/>
      <c r="I74" s="235">
        <f>G74+H74</f>
        <v>0</v>
      </c>
      <c r="J74" s="104"/>
      <c r="K74" s="105"/>
      <c r="L74" s="235">
        <f>J74+K74</f>
        <v>0</v>
      </c>
      <c r="M74" s="238"/>
      <c r="N74" s="105"/>
      <c r="O74" s="235">
        <f>M74+N74</f>
        <v>0</v>
      </c>
      <c r="P74" s="236"/>
    </row>
    <row r="75" spans="1:16" x14ac:dyDescent="0.25">
      <c r="A75" s="199">
        <v>2000</v>
      </c>
      <c r="B75" s="199" t="s">
        <v>97</v>
      </c>
      <c r="C75" s="200">
        <f t="shared" si="0"/>
        <v>57379</v>
      </c>
      <c r="D75" s="201">
        <f t="shared" ref="D75:O75" si="17">SUM(D76,D83,D130,D164,D165,D172)</f>
        <v>49770</v>
      </c>
      <c r="E75" s="454">
        <f t="shared" si="17"/>
        <v>0</v>
      </c>
      <c r="F75" s="505">
        <f t="shared" si="17"/>
        <v>49770</v>
      </c>
      <c r="G75" s="201">
        <f t="shared" si="17"/>
        <v>1252</v>
      </c>
      <c r="H75" s="203">
        <f t="shared" si="17"/>
        <v>0</v>
      </c>
      <c r="I75" s="204">
        <f t="shared" si="17"/>
        <v>1252</v>
      </c>
      <c r="J75" s="203">
        <f t="shared" si="17"/>
        <v>6357</v>
      </c>
      <c r="K75" s="202">
        <f t="shared" si="17"/>
        <v>0</v>
      </c>
      <c r="L75" s="204">
        <f t="shared" si="17"/>
        <v>6357</v>
      </c>
      <c r="M75" s="200">
        <f t="shared" si="17"/>
        <v>0</v>
      </c>
      <c r="N75" s="202">
        <f t="shared" si="17"/>
        <v>0</v>
      </c>
      <c r="O75" s="204">
        <f t="shared" si="17"/>
        <v>0</v>
      </c>
      <c r="P75" s="205"/>
    </row>
    <row r="76" spans="1:16" ht="24" x14ac:dyDescent="0.25">
      <c r="A76" s="75">
        <v>2100</v>
      </c>
      <c r="B76" s="206" t="s">
        <v>98</v>
      </c>
      <c r="C76" s="76">
        <f t="shared" si="0"/>
        <v>23</v>
      </c>
      <c r="D76" s="207">
        <f t="shared" ref="D76:O76" si="18">SUM(D77,D80)</f>
        <v>23</v>
      </c>
      <c r="E76" s="455">
        <f t="shared" si="18"/>
        <v>0</v>
      </c>
      <c r="F76" s="506">
        <f t="shared" si="18"/>
        <v>23</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x14ac:dyDescent="0.25">
      <c r="A77" s="342">
        <v>2110</v>
      </c>
      <c r="B77" s="87" t="s">
        <v>99</v>
      </c>
      <c r="C77" s="88">
        <f t="shared" si="0"/>
        <v>23</v>
      </c>
      <c r="D77" s="246">
        <f t="shared" ref="D77:O77" si="19">SUM(D78:D79)</f>
        <v>23</v>
      </c>
      <c r="E77" s="463">
        <f t="shared" si="19"/>
        <v>0</v>
      </c>
      <c r="F77" s="508">
        <f t="shared" si="19"/>
        <v>23</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x14ac:dyDescent="0.25">
      <c r="A79" s="119">
        <v>2112</v>
      </c>
      <c r="B79" s="98" t="s">
        <v>101</v>
      </c>
      <c r="C79" s="99">
        <f t="shared" si="0"/>
        <v>23</v>
      </c>
      <c r="D79" s="237">
        <v>23</v>
      </c>
      <c r="E79" s="458"/>
      <c r="F79" s="509">
        <f>D79+E79</f>
        <v>23</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39670</v>
      </c>
      <c r="D83" s="207">
        <f t="shared" ref="D83:O83" si="21">SUM(D84,D89,D95,D103,D112,D116,D122,D128)</f>
        <v>36276</v>
      </c>
      <c r="E83" s="455">
        <f t="shared" si="21"/>
        <v>0</v>
      </c>
      <c r="F83" s="506">
        <f t="shared" si="21"/>
        <v>36276</v>
      </c>
      <c r="G83" s="207">
        <f t="shared" si="21"/>
        <v>0</v>
      </c>
      <c r="H83" s="84">
        <f t="shared" si="21"/>
        <v>0</v>
      </c>
      <c r="I83" s="208">
        <f t="shared" si="21"/>
        <v>0</v>
      </c>
      <c r="J83" s="84">
        <f t="shared" si="21"/>
        <v>3394</v>
      </c>
      <c r="K83" s="85">
        <f t="shared" si="21"/>
        <v>0</v>
      </c>
      <c r="L83" s="208">
        <f t="shared" si="21"/>
        <v>3394</v>
      </c>
      <c r="M83" s="122">
        <f t="shared" si="21"/>
        <v>0</v>
      </c>
      <c r="N83" s="249">
        <f t="shared" si="21"/>
        <v>0</v>
      </c>
      <c r="O83" s="250">
        <f t="shared" si="21"/>
        <v>0</v>
      </c>
      <c r="P83" s="251"/>
    </row>
    <row r="84" spans="1:16" ht="24" x14ac:dyDescent="0.25">
      <c r="A84" s="213">
        <v>2210</v>
      </c>
      <c r="B84" s="157" t="s">
        <v>104</v>
      </c>
      <c r="C84" s="163">
        <f t="shared" si="0"/>
        <v>795</v>
      </c>
      <c r="D84" s="214">
        <f t="shared" ref="D84:O84" si="22">SUM(D85:D88)</f>
        <v>795</v>
      </c>
      <c r="E84" s="456">
        <f t="shared" si="22"/>
        <v>0</v>
      </c>
      <c r="F84" s="507">
        <f t="shared" si="22"/>
        <v>795</v>
      </c>
      <c r="G84" s="214">
        <f t="shared" si="22"/>
        <v>0</v>
      </c>
      <c r="H84" s="216">
        <f t="shared" si="22"/>
        <v>0</v>
      </c>
      <c r="I84" s="217">
        <f t="shared" si="22"/>
        <v>0</v>
      </c>
      <c r="J84" s="216">
        <f t="shared" si="22"/>
        <v>0</v>
      </c>
      <c r="K84" s="215">
        <f t="shared" si="22"/>
        <v>0</v>
      </c>
      <c r="L84" s="217">
        <f t="shared" si="22"/>
        <v>0</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119">
        <v>2212</v>
      </c>
      <c r="B86" s="98" t="s">
        <v>106</v>
      </c>
      <c r="C86" s="99">
        <f t="shared" si="23"/>
        <v>663</v>
      </c>
      <c r="D86" s="237">
        <v>663</v>
      </c>
      <c r="E86" s="458"/>
      <c r="F86" s="509">
        <f>D86+E86</f>
        <v>663</v>
      </c>
      <c r="G86" s="237"/>
      <c r="H86" s="104"/>
      <c r="I86" s="235">
        <f>G86+H86</f>
        <v>0</v>
      </c>
      <c r="J86" s="104"/>
      <c r="K86" s="105"/>
      <c r="L86" s="235">
        <f>J86+K86</f>
        <v>0</v>
      </c>
      <c r="M86" s="238"/>
      <c r="N86" s="105"/>
      <c r="O86" s="235">
        <f>M86+N86</f>
        <v>0</v>
      </c>
      <c r="P86" s="236"/>
    </row>
    <row r="87" spans="1:16" ht="24" x14ac:dyDescent="0.25">
      <c r="A87" s="119">
        <v>2214</v>
      </c>
      <c r="B87" s="98" t="s">
        <v>107</v>
      </c>
      <c r="C87" s="99">
        <f t="shared" si="23"/>
        <v>102</v>
      </c>
      <c r="D87" s="237">
        <v>102</v>
      </c>
      <c r="E87" s="458"/>
      <c r="F87" s="509">
        <f>D87+E87</f>
        <v>102</v>
      </c>
      <c r="G87" s="237"/>
      <c r="H87" s="104"/>
      <c r="I87" s="235">
        <f>G87+H87</f>
        <v>0</v>
      </c>
      <c r="J87" s="104"/>
      <c r="K87" s="105"/>
      <c r="L87" s="235">
        <f>J87+K87</f>
        <v>0</v>
      </c>
      <c r="M87" s="238"/>
      <c r="N87" s="105"/>
      <c r="O87" s="235">
        <f>M87+N87</f>
        <v>0</v>
      </c>
      <c r="P87" s="236"/>
    </row>
    <row r="88" spans="1:16" x14ac:dyDescent="0.25">
      <c r="A88" s="119">
        <v>2219</v>
      </c>
      <c r="B88" s="98" t="s">
        <v>108</v>
      </c>
      <c r="C88" s="99">
        <f t="shared" si="23"/>
        <v>30</v>
      </c>
      <c r="D88" s="237">
        <v>30</v>
      </c>
      <c r="E88" s="458"/>
      <c r="F88" s="509">
        <f>D88+E88</f>
        <v>30</v>
      </c>
      <c r="G88" s="237"/>
      <c r="H88" s="104"/>
      <c r="I88" s="235">
        <f>G88+H88</f>
        <v>0</v>
      </c>
      <c r="J88" s="104"/>
      <c r="K88" s="105"/>
      <c r="L88" s="235">
        <f>J88+K88</f>
        <v>0</v>
      </c>
      <c r="M88" s="238"/>
      <c r="N88" s="105"/>
      <c r="O88" s="235">
        <f>M88+N88</f>
        <v>0</v>
      </c>
      <c r="P88" s="236"/>
    </row>
    <row r="89" spans="1:16" ht="24" x14ac:dyDescent="0.25">
      <c r="A89" s="231">
        <v>2220</v>
      </c>
      <c r="B89" s="98" t="s">
        <v>109</v>
      </c>
      <c r="C89" s="99">
        <f t="shared" si="23"/>
        <v>34176</v>
      </c>
      <c r="D89" s="232">
        <f t="shared" ref="D89:O89" si="24">SUM(D90:D94)</f>
        <v>30782</v>
      </c>
      <c r="E89" s="459">
        <f t="shared" si="24"/>
        <v>0</v>
      </c>
      <c r="F89" s="509">
        <f t="shared" si="24"/>
        <v>30782</v>
      </c>
      <c r="G89" s="232">
        <f t="shared" si="24"/>
        <v>0</v>
      </c>
      <c r="H89" s="234">
        <f t="shared" si="24"/>
        <v>0</v>
      </c>
      <c r="I89" s="235">
        <f t="shared" si="24"/>
        <v>0</v>
      </c>
      <c r="J89" s="234">
        <f t="shared" si="24"/>
        <v>3394</v>
      </c>
      <c r="K89" s="233">
        <f t="shared" si="24"/>
        <v>0</v>
      </c>
      <c r="L89" s="235">
        <f t="shared" si="24"/>
        <v>3394</v>
      </c>
      <c r="M89" s="99">
        <f t="shared" si="24"/>
        <v>0</v>
      </c>
      <c r="N89" s="233">
        <f t="shared" si="24"/>
        <v>0</v>
      </c>
      <c r="O89" s="235">
        <f t="shared" si="24"/>
        <v>0</v>
      </c>
      <c r="P89" s="236"/>
    </row>
    <row r="90" spans="1:16" ht="24" x14ac:dyDescent="0.25">
      <c r="A90" s="56">
        <v>2221</v>
      </c>
      <c r="B90" s="223" t="s">
        <v>110</v>
      </c>
      <c r="C90" s="224">
        <f t="shared" si="23"/>
        <v>18268</v>
      </c>
      <c r="D90" s="225">
        <v>16769</v>
      </c>
      <c r="E90" s="460"/>
      <c r="F90" s="486">
        <f>D90+E90</f>
        <v>16769</v>
      </c>
      <c r="G90" s="225"/>
      <c r="H90" s="227"/>
      <c r="I90" s="228">
        <f>G90+H90</f>
        <v>0</v>
      </c>
      <c r="J90" s="227">
        <v>1499</v>
      </c>
      <c r="K90" s="226"/>
      <c r="L90" s="228">
        <f>J90+K90</f>
        <v>1499</v>
      </c>
      <c r="M90" s="229"/>
      <c r="N90" s="226"/>
      <c r="O90" s="228">
        <f>M90+N90</f>
        <v>0</v>
      </c>
      <c r="P90" s="230"/>
    </row>
    <row r="91" spans="1:16" x14ac:dyDescent="0.25">
      <c r="A91" s="56">
        <v>2222</v>
      </c>
      <c r="B91" s="223" t="s">
        <v>112</v>
      </c>
      <c r="C91" s="224">
        <f t="shared" si="23"/>
        <v>5525</v>
      </c>
      <c r="D91" s="225">
        <v>5053</v>
      </c>
      <c r="E91" s="460"/>
      <c r="F91" s="486">
        <f>D91+E91</f>
        <v>5053</v>
      </c>
      <c r="G91" s="225"/>
      <c r="H91" s="227"/>
      <c r="I91" s="228">
        <f>G91+H91</f>
        <v>0</v>
      </c>
      <c r="J91" s="227">
        <v>472</v>
      </c>
      <c r="K91" s="226"/>
      <c r="L91" s="228">
        <f>J91+K91</f>
        <v>472</v>
      </c>
      <c r="M91" s="229"/>
      <c r="N91" s="226"/>
      <c r="O91" s="228">
        <f>M91+N91</f>
        <v>0</v>
      </c>
      <c r="P91" s="230"/>
    </row>
    <row r="92" spans="1:16" x14ac:dyDescent="0.25">
      <c r="A92" s="56">
        <v>2223</v>
      </c>
      <c r="B92" s="223" t="s">
        <v>113</v>
      </c>
      <c r="C92" s="224">
        <f t="shared" si="23"/>
        <v>9444</v>
      </c>
      <c r="D92" s="225">
        <v>8242</v>
      </c>
      <c r="E92" s="460"/>
      <c r="F92" s="486">
        <f>D92+E92</f>
        <v>8242</v>
      </c>
      <c r="G92" s="225"/>
      <c r="H92" s="227"/>
      <c r="I92" s="228">
        <f>G92+H92</f>
        <v>0</v>
      </c>
      <c r="J92" s="227">
        <v>1202</v>
      </c>
      <c r="K92" s="226"/>
      <c r="L92" s="228">
        <f>J92+K92</f>
        <v>1202</v>
      </c>
      <c r="M92" s="229"/>
      <c r="N92" s="226"/>
      <c r="O92" s="228">
        <f>M92+N92</f>
        <v>0</v>
      </c>
      <c r="P92" s="230"/>
    </row>
    <row r="93" spans="1:16" ht="48" x14ac:dyDescent="0.25">
      <c r="A93" s="56">
        <v>2224</v>
      </c>
      <c r="B93" s="223" t="s">
        <v>114</v>
      </c>
      <c r="C93" s="224">
        <f t="shared" si="23"/>
        <v>939</v>
      </c>
      <c r="D93" s="225">
        <v>718</v>
      </c>
      <c r="E93" s="460"/>
      <c r="F93" s="486">
        <f>D93+E93</f>
        <v>718</v>
      </c>
      <c r="G93" s="225"/>
      <c r="H93" s="227"/>
      <c r="I93" s="228">
        <f>G93+H93</f>
        <v>0</v>
      </c>
      <c r="J93" s="227">
        <v>221</v>
      </c>
      <c r="K93" s="226"/>
      <c r="L93" s="228">
        <f>J93+K93</f>
        <v>221</v>
      </c>
      <c r="M93" s="229"/>
      <c r="N93" s="226"/>
      <c r="O93" s="228">
        <f>M93+N93</f>
        <v>0</v>
      </c>
      <c r="P93" s="230"/>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819</v>
      </c>
      <c r="D95" s="232">
        <f t="shared" ref="D95:O95" si="25">SUM(D96:D102)</f>
        <v>819</v>
      </c>
      <c r="E95" s="459">
        <f t="shared" si="25"/>
        <v>0</v>
      </c>
      <c r="F95" s="509">
        <f t="shared" si="25"/>
        <v>819</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x14ac:dyDescent="0.25">
      <c r="A102" s="119">
        <v>2239</v>
      </c>
      <c r="B102" s="98" t="s">
        <v>123</v>
      </c>
      <c r="C102" s="99">
        <f t="shared" si="23"/>
        <v>819</v>
      </c>
      <c r="D102" s="237">
        <v>819</v>
      </c>
      <c r="E102" s="458"/>
      <c r="F102" s="509">
        <f t="shared" si="26"/>
        <v>819</v>
      </c>
      <c r="G102" s="237"/>
      <c r="H102" s="104"/>
      <c r="I102" s="235">
        <f t="shared" si="27"/>
        <v>0</v>
      </c>
      <c r="J102" s="104"/>
      <c r="K102" s="105"/>
      <c r="L102" s="235">
        <f t="shared" si="28"/>
        <v>0</v>
      </c>
      <c r="M102" s="238"/>
      <c r="N102" s="105"/>
      <c r="O102" s="235">
        <f t="shared" si="29"/>
        <v>0</v>
      </c>
      <c r="P102" s="236"/>
    </row>
    <row r="103" spans="1:16" ht="36" x14ac:dyDescent="0.25">
      <c r="A103" s="231">
        <v>2240</v>
      </c>
      <c r="B103" s="98" t="s">
        <v>124</v>
      </c>
      <c r="C103" s="99">
        <f t="shared" si="23"/>
        <v>3662</v>
      </c>
      <c r="D103" s="232">
        <f t="shared" ref="D103:O103" si="30">SUM(D104:D111)</f>
        <v>3662</v>
      </c>
      <c r="E103" s="459">
        <f t="shared" si="30"/>
        <v>0</v>
      </c>
      <c r="F103" s="509">
        <f t="shared" si="30"/>
        <v>3662</v>
      </c>
      <c r="G103" s="232">
        <f t="shared" si="30"/>
        <v>0</v>
      </c>
      <c r="H103" s="234">
        <f t="shared" si="30"/>
        <v>0</v>
      </c>
      <c r="I103" s="235">
        <f t="shared" si="30"/>
        <v>0</v>
      </c>
      <c r="J103" s="234">
        <f t="shared" si="30"/>
        <v>0</v>
      </c>
      <c r="K103" s="233">
        <f t="shared" si="30"/>
        <v>0</v>
      </c>
      <c r="L103" s="235">
        <f t="shared" si="30"/>
        <v>0</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ht="24" x14ac:dyDescent="0.25">
      <c r="A106" s="119">
        <v>2243</v>
      </c>
      <c r="B106" s="98" t="s">
        <v>127</v>
      </c>
      <c r="C106" s="99">
        <f t="shared" si="23"/>
        <v>526</v>
      </c>
      <c r="D106" s="237">
        <v>526</v>
      </c>
      <c r="E106" s="458"/>
      <c r="F106" s="509">
        <f t="shared" si="31"/>
        <v>526</v>
      </c>
      <c r="G106" s="237"/>
      <c r="H106" s="104"/>
      <c r="I106" s="235">
        <f t="shared" si="32"/>
        <v>0</v>
      </c>
      <c r="J106" s="104"/>
      <c r="K106" s="105"/>
      <c r="L106" s="235">
        <f t="shared" si="33"/>
        <v>0</v>
      </c>
      <c r="M106" s="238"/>
      <c r="N106" s="105"/>
      <c r="O106" s="235">
        <f t="shared" si="34"/>
        <v>0</v>
      </c>
      <c r="P106" s="236"/>
    </row>
    <row r="107" spans="1:16" x14ac:dyDescent="0.25">
      <c r="A107" s="119">
        <v>2244</v>
      </c>
      <c r="B107" s="98" t="s">
        <v>128</v>
      </c>
      <c r="C107" s="99">
        <f t="shared" si="23"/>
        <v>3136</v>
      </c>
      <c r="D107" s="237">
        <v>3136</v>
      </c>
      <c r="E107" s="458"/>
      <c r="F107" s="509">
        <f t="shared" si="31"/>
        <v>3136</v>
      </c>
      <c r="G107" s="237"/>
      <c r="H107" s="104"/>
      <c r="I107" s="235">
        <f t="shared" si="32"/>
        <v>0</v>
      </c>
      <c r="J107" s="104"/>
      <c r="K107" s="105"/>
      <c r="L107" s="235">
        <f t="shared" si="33"/>
        <v>0</v>
      </c>
      <c r="M107" s="238"/>
      <c r="N107" s="105"/>
      <c r="O107" s="235">
        <f t="shared" si="34"/>
        <v>0</v>
      </c>
      <c r="P107" s="236"/>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x14ac:dyDescent="0.25">
      <c r="A112" s="231">
        <v>2250</v>
      </c>
      <c r="B112" s="98" t="s">
        <v>133</v>
      </c>
      <c r="C112" s="99">
        <f t="shared" si="23"/>
        <v>166</v>
      </c>
      <c r="D112" s="232">
        <f t="shared" ref="D112:O112" si="35">SUM(D113:D115)</f>
        <v>166</v>
      </c>
      <c r="E112" s="459">
        <f t="shared" si="35"/>
        <v>0</v>
      </c>
      <c r="F112" s="509">
        <f t="shared" si="35"/>
        <v>166</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x14ac:dyDescent="0.25">
      <c r="A113" s="119">
        <v>2251</v>
      </c>
      <c r="B113" s="98" t="s">
        <v>134</v>
      </c>
      <c r="C113" s="99">
        <f t="shared" si="23"/>
        <v>166</v>
      </c>
      <c r="D113" s="237">
        <v>166</v>
      </c>
      <c r="E113" s="458"/>
      <c r="F113" s="509">
        <f>D113+E113</f>
        <v>166</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52</v>
      </c>
      <c r="D116" s="232">
        <f t="shared" ref="D116:O116" si="36">SUM(D117:D121)</f>
        <v>52</v>
      </c>
      <c r="E116" s="459">
        <f t="shared" si="36"/>
        <v>0</v>
      </c>
      <c r="F116" s="509">
        <f t="shared" si="36"/>
        <v>52</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x14ac:dyDescent="0.25">
      <c r="A121" s="119">
        <v>2269</v>
      </c>
      <c r="B121" s="98" t="s">
        <v>142</v>
      </c>
      <c r="C121" s="99">
        <f t="shared" si="23"/>
        <v>52</v>
      </c>
      <c r="D121" s="237">
        <v>52</v>
      </c>
      <c r="E121" s="458"/>
      <c r="F121" s="509">
        <f>D121+E121</f>
        <v>52</v>
      </c>
      <c r="G121" s="237"/>
      <c r="H121" s="104"/>
      <c r="I121" s="235">
        <f>G121+H121</f>
        <v>0</v>
      </c>
      <c r="J121" s="104"/>
      <c r="K121" s="105"/>
      <c r="L121" s="235">
        <f>J121+K121</f>
        <v>0</v>
      </c>
      <c r="M121" s="238"/>
      <c r="N121" s="105"/>
      <c r="O121" s="235">
        <f>M121+N121</f>
        <v>0</v>
      </c>
      <c r="P121" s="236"/>
    </row>
    <row r="122" spans="1:16" hidden="1" x14ac:dyDescent="0.25">
      <c r="A122" s="231">
        <v>2270</v>
      </c>
      <c r="B122" s="98" t="s">
        <v>143</v>
      </c>
      <c r="C122" s="99">
        <f t="shared" si="23"/>
        <v>0</v>
      </c>
      <c r="D122" s="232">
        <f t="shared" ref="D122:O122" si="37">SUM(D123:D127)</f>
        <v>0</v>
      </c>
      <c r="E122" s="459">
        <f t="shared" si="37"/>
        <v>0</v>
      </c>
      <c r="F122" s="509">
        <f t="shared" si="37"/>
        <v>0</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236"/>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hidden="1" x14ac:dyDescent="0.25">
      <c r="A127" s="119">
        <v>2279</v>
      </c>
      <c r="B127" s="98" t="s">
        <v>148</v>
      </c>
      <c r="C127" s="99">
        <f t="shared" si="23"/>
        <v>0</v>
      </c>
      <c r="D127" s="237"/>
      <c r="E127" s="458"/>
      <c r="F127" s="509">
        <f>D127+E127</f>
        <v>0</v>
      </c>
      <c r="G127" s="237"/>
      <c r="H127" s="104"/>
      <c r="I127" s="235">
        <f>G127+H127</f>
        <v>0</v>
      </c>
      <c r="J127" s="104"/>
      <c r="K127" s="105"/>
      <c r="L127" s="235">
        <f>J127+K127</f>
        <v>0</v>
      </c>
      <c r="M127" s="238"/>
      <c r="N127" s="105"/>
      <c r="O127" s="235">
        <f>M127+N127</f>
        <v>0</v>
      </c>
      <c r="P127" s="236"/>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17686</v>
      </c>
      <c r="D130" s="207">
        <f t="shared" ref="D130:O130" si="39">SUM(D131,D136,D140,D141,D144,D151,D159,D160,D163)</f>
        <v>13471</v>
      </c>
      <c r="E130" s="455">
        <f t="shared" si="39"/>
        <v>0</v>
      </c>
      <c r="F130" s="506">
        <f t="shared" si="39"/>
        <v>13471</v>
      </c>
      <c r="G130" s="207">
        <f t="shared" si="39"/>
        <v>1252</v>
      </c>
      <c r="H130" s="84">
        <f t="shared" si="39"/>
        <v>0</v>
      </c>
      <c r="I130" s="208">
        <f t="shared" si="39"/>
        <v>1252</v>
      </c>
      <c r="J130" s="84">
        <f t="shared" si="39"/>
        <v>2963</v>
      </c>
      <c r="K130" s="85">
        <f t="shared" si="39"/>
        <v>0</v>
      </c>
      <c r="L130" s="208">
        <f t="shared" si="39"/>
        <v>2963</v>
      </c>
      <c r="M130" s="76">
        <f t="shared" si="39"/>
        <v>0</v>
      </c>
      <c r="N130" s="85">
        <f t="shared" si="39"/>
        <v>0</v>
      </c>
      <c r="O130" s="208">
        <f t="shared" si="39"/>
        <v>0</v>
      </c>
      <c r="P130" s="243"/>
    </row>
    <row r="131" spans="1:16" ht="24" x14ac:dyDescent="0.25">
      <c r="A131" s="342">
        <v>2310</v>
      </c>
      <c r="B131" s="87" t="s">
        <v>152</v>
      </c>
      <c r="C131" s="88">
        <f t="shared" si="23"/>
        <v>7177</v>
      </c>
      <c r="D131" s="246">
        <f t="shared" ref="D131:O131" si="40">SUM(D132:D135)</f>
        <v>7177</v>
      </c>
      <c r="E131" s="463">
        <f t="shared" si="40"/>
        <v>0</v>
      </c>
      <c r="F131" s="508">
        <f t="shared" si="40"/>
        <v>7177</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x14ac:dyDescent="0.25">
      <c r="A132" s="119">
        <v>2311</v>
      </c>
      <c r="B132" s="98" t="s">
        <v>153</v>
      </c>
      <c r="C132" s="99">
        <f t="shared" si="23"/>
        <v>620</v>
      </c>
      <c r="D132" s="237">
        <v>620</v>
      </c>
      <c r="E132" s="458"/>
      <c r="F132" s="509">
        <f>D132+E132</f>
        <v>620</v>
      </c>
      <c r="G132" s="237"/>
      <c r="H132" s="104"/>
      <c r="I132" s="235">
        <f>G132+H132</f>
        <v>0</v>
      </c>
      <c r="J132" s="104"/>
      <c r="K132" s="105"/>
      <c r="L132" s="235">
        <f>J132+K132</f>
        <v>0</v>
      </c>
      <c r="M132" s="238"/>
      <c r="N132" s="105"/>
      <c r="O132" s="235">
        <f>M132+N132</f>
        <v>0</v>
      </c>
      <c r="P132" s="236"/>
    </row>
    <row r="133" spans="1:16" x14ac:dyDescent="0.25">
      <c r="A133" s="56">
        <v>2312</v>
      </c>
      <c r="B133" s="223" t="s">
        <v>154</v>
      </c>
      <c r="C133" s="224">
        <f t="shared" si="23"/>
        <v>6457</v>
      </c>
      <c r="D133" s="225">
        <v>6457</v>
      </c>
      <c r="E133" s="460"/>
      <c r="F133" s="486">
        <f>D133+E133</f>
        <v>6457</v>
      </c>
      <c r="G133" s="225"/>
      <c r="H133" s="227"/>
      <c r="I133" s="228">
        <f>G133+H133</f>
        <v>0</v>
      </c>
      <c r="J133" s="227"/>
      <c r="K133" s="226"/>
      <c r="L133" s="228">
        <f>J133+K133</f>
        <v>0</v>
      </c>
      <c r="M133" s="229"/>
      <c r="N133" s="226"/>
      <c r="O133" s="228">
        <f>M133+N133</f>
        <v>0</v>
      </c>
      <c r="P133" s="230"/>
    </row>
    <row r="134" spans="1:16" x14ac:dyDescent="0.25">
      <c r="A134" s="119">
        <v>2313</v>
      </c>
      <c r="B134" s="98" t="s">
        <v>155</v>
      </c>
      <c r="C134" s="99">
        <f t="shared" si="23"/>
        <v>100</v>
      </c>
      <c r="D134" s="237">
        <v>100</v>
      </c>
      <c r="E134" s="458"/>
      <c r="F134" s="509">
        <f>D134+E134</f>
        <v>100</v>
      </c>
      <c r="G134" s="237"/>
      <c r="H134" s="104"/>
      <c r="I134" s="235">
        <f>G134+H134</f>
        <v>0</v>
      </c>
      <c r="J134" s="104"/>
      <c r="K134" s="105"/>
      <c r="L134" s="235">
        <f>J134+K134</f>
        <v>0</v>
      </c>
      <c r="M134" s="238"/>
      <c r="N134" s="105"/>
      <c r="O134" s="235">
        <f>M134+N134</f>
        <v>0</v>
      </c>
      <c r="P134" s="236"/>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61</v>
      </c>
      <c r="D136" s="232">
        <f t="shared" ref="D136:O136" si="41">SUM(D137:D139)</f>
        <v>61</v>
      </c>
      <c r="E136" s="459">
        <f t="shared" si="41"/>
        <v>0</v>
      </c>
      <c r="F136" s="509">
        <f t="shared" si="41"/>
        <v>61</v>
      </c>
      <c r="G136" s="232">
        <f t="shared" si="41"/>
        <v>0</v>
      </c>
      <c r="H136" s="234">
        <f t="shared" si="41"/>
        <v>0</v>
      </c>
      <c r="I136" s="235">
        <f t="shared" si="41"/>
        <v>0</v>
      </c>
      <c r="J136" s="234">
        <f t="shared" si="41"/>
        <v>0</v>
      </c>
      <c r="K136" s="233">
        <f t="shared" si="41"/>
        <v>0</v>
      </c>
      <c r="L136" s="235">
        <f t="shared" si="41"/>
        <v>0</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x14ac:dyDescent="0.25">
      <c r="A138" s="119">
        <v>2322</v>
      </c>
      <c r="B138" s="98" t="s">
        <v>159</v>
      </c>
      <c r="C138" s="99">
        <f t="shared" si="23"/>
        <v>61</v>
      </c>
      <c r="D138" s="237">
        <v>61</v>
      </c>
      <c r="E138" s="458"/>
      <c r="F138" s="509">
        <f>D138+E138</f>
        <v>61</v>
      </c>
      <c r="G138" s="237"/>
      <c r="H138" s="104"/>
      <c r="I138" s="235">
        <f>G138+H138</f>
        <v>0</v>
      </c>
      <c r="J138" s="104"/>
      <c r="K138" s="105"/>
      <c r="L138" s="235">
        <f>J138+K138</f>
        <v>0</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95</v>
      </c>
      <c r="D141" s="232">
        <f t="shared" ref="D141:O141" si="42">SUM(D142:D143)</f>
        <v>95</v>
      </c>
      <c r="E141" s="459">
        <f t="shared" si="42"/>
        <v>0</v>
      </c>
      <c r="F141" s="509">
        <f t="shared" si="42"/>
        <v>95</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95</v>
      </c>
      <c r="D142" s="237">
        <v>95</v>
      </c>
      <c r="E142" s="458"/>
      <c r="F142" s="509">
        <f>D142+E142</f>
        <v>95</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3586</v>
      </c>
      <c r="D144" s="214">
        <f t="shared" ref="D144:O144" si="43">SUM(D145:D150)</f>
        <v>3586</v>
      </c>
      <c r="E144" s="456">
        <f t="shared" si="43"/>
        <v>0</v>
      </c>
      <c r="F144" s="507">
        <f t="shared" si="43"/>
        <v>3586</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x14ac:dyDescent="0.25">
      <c r="A145" s="47">
        <v>2351</v>
      </c>
      <c r="B145" s="87" t="s">
        <v>166</v>
      </c>
      <c r="C145" s="88">
        <f t="shared" si="23"/>
        <v>538</v>
      </c>
      <c r="D145" s="219">
        <v>538</v>
      </c>
      <c r="E145" s="457"/>
      <c r="F145" s="508">
        <f t="shared" ref="F145:F150" si="44">D145+E145</f>
        <v>538</v>
      </c>
      <c r="G145" s="219"/>
      <c r="H145" s="93"/>
      <c r="I145" s="220">
        <f t="shared" ref="I145:I150" si="45">G145+H145</f>
        <v>0</v>
      </c>
      <c r="J145" s="93"/>
      <c r="K145" s="94"/>
      <c r="L145" s="220">
        <f t="shared" ref="L145:L150" si="46">J145+K145</f>
        <v>0</v>
      </c>
      <c r="M145" s="221"/>
      <c r="N145" s="94"/>
      <c r="O145" s="220">
        <f t="shared" ref="O145:O150" si="47">M145+N145</f>
        <v>0</v>
      </c>
      <c r="P145" s="222"/>
    </row>
    <row r="146" spans="1:16" x14ac:dyDescent="0.25">
      <c r="A146" s="119">
        <v>2352</v>
      </c>
      <c r="B146" s="98" t="s">
        <v>167</v>
      </c>
      <c r="C146" s="99">
        <f t="shared" si="23"/>
        <v>3048</v>
      </c>
      <c r="D146" s="237">
        <v>3048</v>
      </c>
      <c r="E146" s="458"/>
      <c r="F146" s="509">
        <f t="shared" si="44"/>
        <v>3048</v>
      </c>
      <c r="G146" s="237"/>
      <c r="H146" s="104"/>
      <c r="I146" s="235">
        <f t="shared" si="45"/>
        <v>0</v>
      </c>
      <c r="J146" s="104"/>
      <c r="K146" s="105"/>
      <c r="L146" s="235">
        <f t="shared" si="46"/>
        <v>0</v>
      </c>
      <c r="M146" s="238"/>
      <c r="N146" s="105"/>
      <c r="O146" s="235">
        <f t="shared" si="47"/>
        <v>0</v>
      </c>
      <c r="P146" s="236"/>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customHeight="1" x14ac:dyDescent="0.25">
      <c r="A151" s="231">
        <v>2360</v>
      </c>
      <c r="B151" s="98" t="s">
        <v>172</v>
      </c>
      <c r="C151" s="99">
        <f t="shared" si="48"/>
        <v>4387</v>
      </c>
      <c r="D151" s="232">
        <f t="shared" ref="D151:O151" si="49">SUM(D152:D158)</f>
        <v>1424</v>
      </c>
      <c r="E151" s="459">
        <f t="shared" si="49"/>
        <v>0</v>
      </c>
      <c r="F151" s="509">
        <f t="shared" si="49"/>
        <v>1424</v>
      </c>
      <c r="G151" s="232">
        <f t="shared" si="49"/>
        <v>0</v>
      </c>
      <c r="H151" s="234">
        <f t="shared" si="49"/>
        <v>0</v>
      </c>
      <c r="I151" s="235">
        <f t="shared" si="49"/>
        <v>0</v>
      </c>
      <c r="J151" s="234">
        <f t="shared" si="49"/>
        <v>2963</v>
      </c>
      <c r="K151" s="233">
        <f t="shared" si="49"/>
        <v>0</v>
      </c>
      <c r="L151" s="235">
        <f t="shared" si="49"/>
        <v>2963</v>
      </c>
      <c r="M151" s="99">
        <f t="shared" si="49"/>
        <v>0</v>
      </c>
      <c r="N151" s="233">
        <f t="shared" si="49"/>
        <v>0</v>
      </c>
      <c r="O151" s="235">
        <f t="shared" si="49"/>
        <v>0</v>
      </c>
      <c r="P151" s="236"/>
    </row>
    <row r="152" spans="1:16" x14ac:dyDescent="0.25">
      <c r="A152" s="97">
        <v>2361</v>
      </c>
      <c r="B152" s="98" t="s">
        <v>173</v>
      </c>
      <c r="C152" s="99">
        <f t="shared" si="48"/>
        <v>1000</v>
      </c>
      <c r="D152" s="237">
        <v>1000</v>
      </c>
      <c r="E152" s="458"/>
      <c r="F152" s="509">
        <f t="shared" ref="F152:F159" si="50">D152+E152</f>
        <v>1000</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x14ac:dyDescent="0.25">
      <c r="A153" s="97">
        <v>2362</v>
      </c>
      <c r="B153" s="98" t="s">
        <v>174</v>
      </c>
      <c r="C153" s="99">
        <f t="shared" si="48"/>
        <v>424</v>
      </c>
      <c r="D153" s="237">
        <v>424</v>
      </c>
      <c r="E153" s="458"/>
      <c r="F153" s="509">
        <f t="shared" si="50"/>
        <v>424</v>
      </c>
      <c r="G153" s="237"/>
      <c r="H153" s="104"/>
      <c r="I153" s="235">
        <f t="shared" si="51"/>
        <v>0</v>
      </c>
      <c r="J153" s="104"/>
      <c r="K153" s="105"/>
      <c r="L153" s="235">
        <f t="shared" si="52"/>
        <v>0</v>
      </c>
      <c r="M153" s="238"/>
      <c r="N153" s="105"/>
      <c r="O153" s="235">
        <f t="shared" si="53"/>
        <v>0</v>
      </c>
      <c r="P153" s="236"/>
    </row>
    <row r="154" spans="1:16" x14ac:dyDescent="0.25">
      <c r="A154" s="55">
        <v>2363</v>
      </c>
      <c r="B154" s="223" t="s">
        <v>175</v>
      </c>
      <c r="C154" s="224">
        <f t="shared" si="48"/>
        <v>2963</v>
      </c>
      <c r="D154" s="225"/>
      <c r="E154" s="460"/>
      <c r="F154" s="486">
        <f t="shared" si="50"/>
        <v>0</v>
      </c>
      <c r="G154" s="225"/>
      <c r="H154" s="227"/>
      <c r="I154" s="228">
        <f t="shared" si="51"/>
        <v>0</v>
      </c>
      <c r="J154" s="227">
        <v>2963</v>
      </c>
      <c r="K154" s="226"/>
      <c r="L154" s="228">
        <f t="shared" si="52"/>
        <v>2963</v>
      </c>
      <c r="M154" s="229"/>
      <c r="N154" s="226"/>
      <c r="O154" s="228">
        <f t="shared" si="53"/>
        <v>0</v>
      </c>
      <c r="P154" s="230"/>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x14ac:dyDescent="0.25">
      <c r="A159" s="419">
        <v>2370</v>
      </c>
      <c r="B159" s="420" t="s">
        <v>180</v>
      </c>
      <c r="C159" s="421">
        <f t="shared" si="48"/>
        <v>2380</v>
      </c>
      <c r="D159" s="422">
        <v>1128</v>
      </c>
      <c r="E159" s="461"/>
      <c r="F159" s="510">
        <f t="shared" si="50"/>
        <v>1128</v>
      </c>
      <c r="G159" s="422">
        <v>1252</v>
      </c>
      <c r="H159" s="424"/>
      <c r="I159" s="425">
        <f t="shared" si="51"/>
        <v>1252</v>
      </c>
      <c r="J159" s="424"/>
      <c r="K159" s="423"/>
      <c r="L159" s="425">
        <f t="shared" si="52"/>
        <v>0</v>
      </c>
      <c r="M159" s="426"/>
      <c r="N159" s="423"/>
      <c r="O159" s="425">
        <f t="shared" si="53"/>
        <v>0</v>
      </c>
      <c r="P159" s="427"/>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 t="shared" ref="E165:O165" si="55">SUM(E166,E171)</f>
        <v>0</v>
      </c>
      <c r="F165" s="506">
        <f t="shared" si="55"/>
        <v>0</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hidden="1" customHeight="1" x14ac:dyDescent="0.25">
      <c r="A166" s="342">
        <v>2510</v>
      </c>
      <c r="B166" s="87" t="s">
        <v>187</v>
      </c>
      <c r="C166" s="88">
        <f t="shared" si="48"/>
        <v>0</v>
      </c>
      <c r="D166" s="246">
        <f>SUM(D167:D170)</f>
        <v>0</v>
      </c>
      <c r="E166" s="463">
        <f t="shared" ref="E166:O166" si="56">SUM(E167:E170)</f>
        <v>0</v>
      </c>
      <c r="F166" s="508">
        <f t="shared" si="56"/>
        <v>0</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4303</v>
      </c>
      <c r="D194" s="194">
        <f t="shared" ref="D194:O194" si="70">SUM(D195,D230,D269)</f>
        <v>4063</v>
      </c>
      <c r="E194" s="453">
        <f t="shared" si="70"/>
        <v>0</v>
      </c>
      <c r="F194" s="504">
        <f t="shared" si="70"/>
        <v>4063</v>
      </c>
      <c r="G194" s="194">
        <f t="shared" si="70"/>
        <v>240</v>
      </c>
      <c r="H194" s="196">
        <f t="shared" si="70"/>
        <v>0</v>
      </c>
      <c r="I194" s="197">
        <f t="shared" si="70"/>
        <v>240</v>
      </c>
      <c r="J194" s="196">
        <f t="shared" si="70"/>
        <v>0</v>
      </c>
      <c r="K194" s="195">
        <f t="shared" si="70"/>
        <v>0</v>
      </c>
      <c r="L194" s="197">
        <f t="shared" si="70"/>
        <v>0</v>
      </c>
      <c r="M194" s="289">
        <f t="shared" si="70"/>
        <v>0</v>
      </c>
      <c r="N194" s="290">
        <f t="shared" si="70"/>
        <v>0</v>
      </c>
      <c r="O194" s="291">
        <f t="shared" si="70"/>
        <v>0</v>
      </c>
      <c r="P194" s="292"/>
    </row>
    <row r="195" spans="1:16" x14ac:dyDescent="0.25">
      <c r="A195" s="199">
        <v>5000</v>
      </c>
      <c r="B195" s="199" t="s">
        <v>216</v>
      </c>
      <c r="C195" s="200">
        <f t="shared" si="48"/>
        <v>4303</v>
      </c>
      <c r="D195" s="201">
        <f t="shared" ref="D195:O195" si="71">D196+D204</f>
        <v>4063</v>
      </c>
      <c r="E195" s="454">
        <f t="shared" si="71"/>
        <v>0</v>
      </c>
      <c r="F195" s="505">
        <f t="shared" si="71"/>
        <v>4063</v>
      </c>
      <c r="G195" s="201">
        <f t="shared" si="71"/>
        <v>240</v>
      </c>
      <c r="H195" s="203">
        <f t="shared" si="71"/>
        <v>0</v>
      </c>
      <c r="I195" s="204">
        <f t="shared" si="71"/>
        <v>240</v>
      </c>
      <c r="J195" s="203">
        <f t="shared" si="71"/>
        <v>0</v>
      </c>
      <c r="K195" s="202">
        <f t="shared" si="71"/>
        <v>0</v>
      </c>
      <c r="L195" s="204">
        <f t="shared" si="71"/>
        <v>0</v>
      </c>
      <c r="M195" s="200">
        <f t="shared" si="71"/>
        <v>0</v>
      </c>
      <c r="N195" s="202">
        <f t="shared" si="71"/>
        <v>0</v>
      </c>
      <c r="O195" s="204">
        <f t="shared" si="71"/>
        <v>0</v>
      </c>
      <c r="P195" s="205"/>
    </row>
    <row r="196" spans="1:16" x14ac:dyDescent="0.25">
      <c r="A196" s="75">
        <v>5100</v>
      </c>
      <c r="B196" s="206" t="s">
        <v>217</v>
      </c>
      <c r="C196" s="76">
        <f t="shared" si="48"/>
        <v>65</v>
      </c>
      <c r="D196" s="207">
        <f t="shared" ref="D196:O196" si="72">D197+D198+D201+D202+D203</f>
        <v>65</v>
      </c>
      <c r="E196" s="455">
        <f t="shared" si="72"/>
        <v>0</v>
      </c>
      <c r="F196" s="506">
        <f t="shared" si="72"/>
        <v>65</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48"/>
        <v>65</v>
      </c>
      <c r="D198" s="232">
        <f t="shared" ref="D198:O198" si="73">D199+D200</f>
        <v>65</v>
      </c>
      <c r="E198" s="459">
        <f t="shared" si="73"/>
        <v>0</v>
      </c>
      <c r="F198" s="509">
        <f t="shared" si="73"/>
        <v>65</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x14ac:dyDescent="0.25">
      <c r="A199" s="119">
        <v>5121</v>
      </c>
      <c r="B199" s="98" t="s">
        <v>220</v>
      </c>
      <c r="C199" s="99">
        <f t="shared" si="48"/>
        <v>65</v>
      </c>
      <c r="D199" s="237">
        <v>65</v>
      </c>
      <c r="E199" s="458"/>
      <c r="F199" s="509">
        <f>D199+E199</f>
        <v>65</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4238</v>
      </c>
      <c r="D204" s="207">
        <f t="shared" ref="D204:O204" si="74">D205+D215+D216+D225+D226+D227+D229</f>
        <v>3998</v>
      </c>
      <c r="E204" s="455">
        <f t="shared" si="74"/>
        <v>0</v>
      </c>
      <c r="F204" s="506">
        <f t="shared" si="74"/>
        <v>3998</v>
      </c>
      <c r="G204" s="207">
        <f t="shared" si="74"/>
        <v>240</v>
      </c>
      <c r="H204" s="84">
        <f t="shared" si="74"/>
        <v>0</v>
      </c>
      <c r="I204" s="208">
        <f t="shared" si="74"/>
        <v>240</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4238</v>
      </c>
      <c r="D216" s="232">
        <f t="shared" ref="D216:O216" si="81">SUM(D217:D224)</f>
        <v>3998</v>
      </c>
      <c r="E216" s="459">
        <f t="shared" si="81"/>
        <v>0</v>
      </c>
      <c r="F216" s="509">
        <f t="shared" si="81"/>
        <v>3998</v>
      </c>
      <c r="G216" s="232">
        <f t="shared" si="81"/>
        <v>240</v>
      </c>
      <c r="H216" s="234">
        <f t="shared" si="81"/>
        <v>0</v>
      </c>
      <c r="I216" s="235">
        <f t="shared" si="81"/>
        <v>240</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x14ac:dyDescent="0.25">
      <c r="A218" s="119">
        <v>5232</v>
      </c>
      <c r="B218" s="98" t="s">
        <v>239</v>
      </c>
      <c r="C218" s="99">
        <f t="shared" si="80"/>
        <v>1200</v>
      </c>
      <c r="D218" s="237">
        <v>1200</v>
      </c>
      <c r="E218" s="458"/>
      <c r="F218" s="509">
        <f t="shared" si="82"/>
        <v>1200</v>
      </c>
      <c r="G218" s="237"/>
      <c r="H218" s="104"/>
      <c r="I218" s="235">
        <f t="shared" si="83"/>
        <v>0</v>
      </c>
      <c r="J218" s="104"/>
      <c r="K218" s="105"/>
      <c r="L218" s="235">
        <f t="shared" si="84"/>
        <v>0</v>
      </c>
      <c r="M218" s="238"/>
      <c r="N218" s="105"/>
      <c r="O218" s="235">
        <f t="shared" si="85"/>
        <v>0</v>
      </c>
      <c r="P218" s="236"/>
    </row>
    <row r="219" spans="1:16" x14ac:dyDescent="0.25">
      <c r="A219" s="119">
        <v>5233</v>
      </c>
      <c r="B219" s="98" t="s">
        <v>240</v>
      </c>
      <c r="C219" s="99">
        <f t="shared" si="80"/>
        <v>240</v>
      </c>
      <c r="D219" s="237"/>
      <c r="E219" s="458"/>
      <c r="F219" s="509">
        <f t="shared" si="82"/>
        <v>0</v>
      </c>
      <c r="G219" s="237">
        <v>240</v>
      </c>
      <c r="H219" s="104"/>
      <c r="I219" s="235">
        <f t="shared" si="83"/>
        <v>240</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x14ac:dyDescent="0.25">
      <c r="A223" s="119">
        <v>5238</v>
      </c>
      <c r="B223" s="98" t="s">
        <v>244</v>
      </c>
      <c r="C223" s="99">
        <f t="shared" si="80"/>
        <v>1700</v>
      </c>
      <c r="D223" s="237">
        <v>1700</v>
      </c>
      <c r="E223" s="458"/>
      <c r="F223" s="509">
        <f t="shared" si="82"/>
        <v>1700</v>
      </c>
      <c r="G223" s="237"/>
      <c r="H223" s="104"/>
      <c r="I223" s="235">
        <f t="shared" si="83"/>
        <v>0</v>
      </c>
      <c r="J223" s="104"/>
      <c r="K223" s="105"/>
      <c r="L223" s="235">
        <f t="shared" si="84"/>
        <v>0</v>
      </c>
      <c r="M223" s="238"/>
      <c r="N223" s="105"/>
      <c r="O223" s="235">
        <f t="shared" si="85"/>
        <v>0</v>
      </c>
      <c r="P223" s="236"/>
    </row>
    <row r="224" spans="1:16" ht="24" x14ac:dyDescent="0.25">
      <c r="A224" s="119">
        <v>5239</v>
      </c>
      <c r="B224" s="98" t="s">
        <v>245</v>
      </c>
      <c r="C224" s="99">
        <f t="shared" si="80"/>
        <v>1098</v>
      </c>
      <c r="D224" s="237">
        <v>1098</v>
      </c>
      <c r="E224" s="458"/>
      <c r="F224" s="509">
        <f t="shared" si="82"/>
        <v>1098</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627819</v>
      </c>
      <c r="D286" s="313">
        <f t="shared" ref="D286:O286" si="113">SUM(D283,D269,D230,D195,D187,D173,D75,D53)</f>
        <v>538418</v>
      </c>
      <c r="E286" s="471">
        <f t="shared" si="113"/>
        <v>0</v>
      </c>
      <c r="F286" s="517">
        <f t="shared" si="113"/>
        <v>538418</v>
      </c>
      <c r="G286" s="313">
        <f t="shared" si="113"/>
        <v>83044</v>
      </c>
      <c r="H286" s="315">
        <f t="shared" si="113"/>
        <v>0</v>
      </c>
      <c r="I286" s="316">
        <f t="shared" si="113"/>
        <v>83044</v>
      </c>
      <c r="J286" s="315">
        <f t="shared" si="113"/>
        <v>6357</v>
      </c>
      <c r="K286" s="314">
        <f t="shared" si="113"/>
        <v>0</v>
      </c>
      <c r="L286" s="316">
        <f t="shared" si="113"/>
        <v>6357</v>
      </c>
      <c r="M286" s="312">
        <f t="shared" si="113"/>
        <v>0</v>
      </c>
      <c r="N286" s="314">
        <f t="shared" si="113"/>
        <v>0</v>
      </c>
      <c r="O286" s="316">
        <f t="shared" si="113"/>
        <v>0</v>
      </c>
      <c r="P286" s="317"/>
    </row>
    <row r="287" spans="1:16" s="27" customFormat="1" ht="13.5" thickTop="1" thickBot="1" x14ac:dyDescent="0.3">
      <c r="A287" s="1253" t="s">
        <v>310</v>
      </c>
      <c r="B287" s="1254"/>
      <c r="C287" s="318">
        <f t="shared" si="110"/>
        <v>-941</v>
      </c>
      <c r="D287" s="319">
        <f t="shared" ref="D287:I287" si="114">SUM(D24,D25,D41)-D51</f>
        <v>0</v>
      </c>
      <c r="E287" s="472">
        <f t="shared" si="114"/>
        <v>0</v>
      </c>
      <c r="F287" s="518">
        <f t="shared" si="114"/>
        <v>0</v>
      </c>
      <c r="G287" s="319">
        <f t="shared" si="114"/>
        <v>0</v>
      </c>
      <c r="H287" s="321">
        <f t="shared" si="114"/>
        <v>0</v>
      </c>
      <c r="I287" s="322">
        <f t="shared" si="114"/>
        <v>0</v>
      </c>
      <c r="J287" s="321">
        <f>(J26+J43)-J51</f>
        <v>-941</v>
      </c>
      <c r="K287" s="320">
        <f>(K26+K43)-K51</f>
        <v>0</v>
      </c>
      <c r="L287" s="322">
        <f>(L26+L43)-L51</f>
        <v>-941</v>
      </c>
      <c r="M287" s="318">
        <f>M45-M51</f>
        <v>0</v>
      </c>
      <c r="N287" s="320">
        <f>N45-N51</f>
        <v>0</v>
      </c>
      <c r="O287" s="322">
        <f>O45-O51</f>
        <v>0</v>
      </c>
      <c r="P287" s="323"/>
    </row>
    <row r="288" spans="1:16" s="27" customFormat="1" ht="12.75" thickTop="1" x14ac:dyDescent="0.25">
      <c r="A288" s="1255" t="s">
        <v>311</v>
      </c>
      <c r="B288" s="1256"/>
      <c r="C288" s="324">
        <f t="shared" si="110"/>
        <v>941</v>
      </c>
      <c r="D288" s="325">
        <f t="shared" ref="D288:O288" si="115">SUM(D289,D290)-D297+D298</f>
        <v>0</v>
      </c>
      <c r="E288" s="473">
        <f t="shared" si="115"/>
        <v>0</v>
      </c>
      <c r="F288" s="519">
        <f t="shared" si="115"/>
        <v>0</v>
      </c>
      <c r="G288" s="325">
        <f t="shared" si="115"/>
        <v>0</v>
      </c>
      <c r="H288" s="327">
        <f t="shared" si="115"/>
        <v>0</v>
      </c>
      <c r="I288" s="328">
        <f t="shared" si="115"/>
        <v>0</v>
      </c>
      <c r="J288" s="327">
        <f t="shared" si="115"/>
        <v>941</v>
      </c>
      <c r="K288" s="326">
        <f t="shared" si="115"/>
        <v>0</v>
      </c>
      <c r="L288" s="328">
        <f t="shared" si="115"/>
        <v>941</v>
      </c>
      <c r="M288" s="324">
        <f t="shared" si="115"/>
        <v>0</v>
      </c>
      <c r="N288" s="326">
        <f t="shared" si="115"/>
        <v>0</v>
      </c>
      <c r="O288" s="328">
        <f t="shared" si="115"/>
        <v>0</v>
      </c>
      <c r="P288" s="329"/>
    </row>
    <row r="289" spans="1:16" s="27" customFormat="1" ht="12.75" thickBot="1" x14ac:dyDescent="0.3">
      <c r="A289" s="177" t="s">
        <v>312</v>
      </c>
      <c r="B289" s="177" t="s">
        <v>313</v>
      </c>
      <c r="C289" s="178">
        <f t="shared" si="110"/>
        <v>941</v>
      </c>
      <c r="D289" s="179">
        <f t="shared" ref="D289:O289" si="116">D21-D283</f>
        <v>0</v>
      </c>
      <c r="E289" s="451">
        <f t="shared" si="116"/>
        <v>0</v>
      </c>
      <c r="F289" s="502">
        <f t="shared" si="116"/>
        <v>0</v>
      </c>
      <c r="G289" s="179">
        <f t="shared" si="116"/>
        <v>0</v>
      </c>
      <c r="H289" s="181">
        <f t="shared" si="116"/>
        <v>0</v>
      </c>
      <c r="I289" s="182">
        <f t="shared" si="116"/>
        <v>0</v>
      </c>
      <c r="J289" s="181">
        <f t="shared" si="116"/>
        <v>941</v>
      </c>
      <c r="K289" s="180">
        <f t="shared" si="116"/>
        <v>0</v>
      </c>
      <c r="L289" s="182">
        <f t="shared" si="116"/>
        <v>941</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9q31eu3XS6OjbUYJzTf/7UirZOI6S2C37KYA6V0Bm65iSfBfOUqUcDViudJLLoyZBGfuw5FrkeYADuQhJTmAgw==" saltValue="6ndv5DOyBdPNPGKtCpGmkw==" spinCount="100000" sheet="1" objects="1" scenarios="1" formatCells="0" formatColumns="0" formatRows="0"/>
  <autoFilter ref="A18:P298">
    <filterColumn colId="2">
      <filters blank="1">
        <filter val="1 000"/>
        <filter val="1 098"/>
        <filter val="1 165"/>
        <filter val="1 200"/>
        <filter val="1 700"/>
        <filter val="100"/>
        <filter val="102"/>
        <filter val="107 507"/>
        <filter val="11 575"/>
        <filter val="137 024"/>
        <filter val="166"/>
        <filter val="17 192"/>
        <filter val="17 686"/>
        <filter val="18 268"/>
        <filter val="2 375"/>
        <filter val="2 380"/>
        <filter val="2 963"/>
        <filter val="20 014"/>
        <filter val="23"/>
        <filter val="240"/>
        <filter val="29 517"/>
        <filter val="3 048"/>
        <filter val="3 136"/>
        <filter val="3 586"/>
        <filter val="3 662"/>
        <filter val="30"/>
        <filter val="34 176"/>
        <filter val="383 128"/>
        <filter val="39 670"/>
        <filter val="4 153"/>
        <filter val="4 224"/>
        <filter val="4 238"/>
        <filter val="4 303"/>
        <filter val="4 387"/>
        <filter val="4 886"/>
        <filter val="424"/>
        <filter val="429 113"/>
        <filter val="43 610"/>
        <filter val="5 416"/>
        <filter val="5 525"/>
        <filter val="52"/>
        <filter val="526"/>
        <filter val="530"/>
        <filter val="538"/>
        <filter val="566 137"/>
        <filter val="57 379"/>
        <filter val="6 457"/>
        <filter val="6 960"/>
        <filter val="61"/>
        <filter val="620"/>
        <filter val="621 462"/>
        <filter val="623 516"/>
        <filter val="627 819"/>
        <filter val="65"/>
        <filter val="663"/>
        <filter val="7 094"/>
        <filter val="7 177"/>
        <filter val="750"/>
        <filter val="795"/>
        <filter val="819"/>
        <filter val="9 444"/>
        <filter val="939"/>
        <filter val="941"/>
        <filter val="-941"/>
        <filter val="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Roman,Regular"&amp;9 149.pielikums Jūrmalas pilsētas domes
2019.gada 21.februāra saistošajiem noteikumiem Nr.8
(protokols Nr.2, 34.punkts)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view="pageLayout" zoomScaleNormal="100" workbookViewId="0">
      <selection activeCell="T5" sqref="T5"/>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700</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701</v>
      </c>
      <c r="D3" s="1296"/>
      <c r="E3" s="1296"/>
      <c r="F3" s="1296"/>
      <c r="G3" s="1296"/>
      <c r="H3" s="1296"/>
      <c r="I3" s="1296"/>
      <c r="J3" s="1296"/>
      <c r="K3" s="1296"/>
      <c r="L3" s="1296"/>
      <c r="M3" s="1296"/>
      <c r="N3" s="1296"/>
      <c r="O3" s="1296"/>
      <c r="P3" s="1297"/>
      <c r="Q3" s="525"/>
    </row>
    <row r="4" spans="1:17" ht="12.75" customHeight="1" x14ac:dyDescent="0.25">
      <c r="A4" s="5" t="s">
        <v>4</v>
      </c>
      <c r="B4" s="6"/>
      <c r="C4" s="1296"/>
      <c r="D4" s="1296"/>
      <c r="E4" s="1296"/>
      <c r="F4" s="1296"/>
      <c r="G4" s="1296"/>
      <c r="H4" s="1296"/>
      <c r="I4" s="1296"/>
      <c r="J4" s="1296"/>
      <c r="K4" s="1296"/>
      <c r="L4" s="1296"/>
      <c r="M4" s="1296"/>
      <c r="N4" s="1296"/>
      <c r="O4" s="1296"/>
      <c r="P4" s="1297"/>
      <c r="Q4" s="525"/>
    </row>
    <row r="5" spans="1:17" ht="12.75" customHeight="1" x14ac:dyDescent="0.25">
      <c r="A5" s="7" t="s">
        <v>6</v>
      </c>
      <c r="B5" s="8"/>
      <c r="C5" s="1291" t="s">
        <v>702</v>
      </c>
      <c r="D5" s="1291"/>
      <c r="E5" s="1291"/>
      <c r="F5" s="1291"/>
      <c r="G5" s="1291"/>
      <c r="H5" s="1291"/>
      <c r="I5" s="1291"/>
      <c r="J5" s="1291"/>
      <c r="K5" s="1291"/>
      <c r="L5" s="1291"/>
      <c r="M5" s="1291"/>
      <c r="N5" s="1291"/>
      <c r="O5" s="1291"/>
      <c r="P5" s="1292"/>
      <c r="Q5" s="525"/>
    </row>
    <row r="6" spans="1:17" ht="12.75" customHeight="1" x14ac:dyDescent="0.25">
      <c r="A6" s="7" t="s">
        <v>8</v>
      </c>
      <c r="B6" s="8"/>
      <c r="C6" s="1291" t="s">
        <v>703</v>
      </c>
      <c r="D6" s="1291"/>
      <c r="E6" s="1291"/>
      <c r="F6" s="1291"/>
      <c r="G6" s="1291"/>
      <c r="H6" s="1291"/>
      <c r="I6" s="1291"/>
      <c r="J6" s="1291"/>
      <c r="K6" s="1291"/>
      <c r="L6" s="1291"/>
      <c r="M6" s="1291"/>
      <c r="N6" s="1291"/>
      <c r="O6" s="1291"/>
      <c r="P6" s="1292"/>
      <c r="Q6" s="525"/>
    </row>
    <row r="7" spans="1:17" ht="15" customHeight="1" x14ac:dyDescent="0.25">
      <c r="A7" s="7" t="s">
        <v>10</v>
      </c>
      <c r="B7" s="8"/>
      <c r="C7" s="1296" t="s">
        <v>704</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705</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199043</v>
      </c>
      <c r="D20" s="33">
        <f>SUM(D21,D24,D25,D41,D43)</f>
        <v>202118</v>
      </c>
      <c r="E20" s="432">
        <f t="shared" ref="E20:F20" si="0">SUM(E21,E24,E25,E41,E43)</f>
        <v>-3075</v>
      </c>
      <c r="F20" s="483">
        <f t="shared" si="0"/>
        <v>199043</v>
      </c>
      <c r="G20" s="33">
        <f>SUM(G21,G24,G43)</f>
        <v>0</v>
      </c>
      <c r="H20" s="35">
        <f t="shared" ref="H20:I20" si="1">SUM(H21,H24,H43)</f>
        <v>0</v>
      </c>
      <c r="I20" s="36">
        <f t="shared" si="1"/>
        <v>0</v>
      </c>
      <c r="J20" s="35">
        <f>SUM(J21,J26,J43)</f>
        <v>0</v>
      </c>
      <c r="K20" s="34">
        <f t="shared" ref="K20:L20" si="2">SUM(K21,K26,K43)</f>
        <v>0</v>
      </c>
      <c r="L20" s="36">
        <f t="shared" si="2"/>
        <v>0</v>
      </c>
      <c r="M20" s="32">
        <f>SUM(M21,M45)</f>
        <v>0</v>
      </c>
      <c r="N20" s="34">
        <f t="shared" ref="N20:O20" si="3">SUM(N21,N45)</f>
        <v>0</v>
      </c>
      <c r="O20" s="36">
        <f t="shared" si="3"/>
        <v>0</v>
      </c>
      <c r="P20" s="37"/>
    </row>
    <row r="21" spans="1:16" ht="12.75" hidden="1" thickTop="1" x14ac:dyDescent="0.25">
      <c r="A21" s="38"/>
      <c r="B21" s="39" t="s">
        <v>41</v>
      </c>
      <c r="C21" s="40">
        <f t="shared" ref="C21:C84" si="4">F21+I21+L21+O21</f>
        <v>0</v>
      </c>
      <c r="D21" s="41">
        <f>SUM(D22:D23)</f>
        <v>0</v>
      </c>
      <c r="E21" s="433">
        <f t="shared" ref="E21" si="5">SUM(E22:E23)</f>
        <v>0</v>
      </c>
      <c r="F21" s="484">
        <f>SUM(F22:F23)</f>
        <v>0</v>
      </c>
      <c r="G21" s="41">
        <f>SUM(G22:G23)</f>
        <v>0</v>
      </c>
      <c r="H21" s="43">
        <f t="shared" ref="H21:I21" si="6">SUM(H22:H23)</f>
        <v>0</v>
      </c>
      <c r="I21" s="44">
        <f t="shared" si="6"/>
        <v>0</v>
      </c>
      <c r="J21" s="43">
        <f>SUM(J22:J23)</f>
        <v>0</v>
      </c>
      <c r="K21" s="42">
        <f t="shared" ref="K21:L21" si="7">SUM(K22:K23)</f>
        <v>0</v>
      </c>
      <c r="L21" s="44">
        <f t="shared" si="7"/>
        <v>0</v>
      </c>
      <c r="M21" s="40">
        <f>SUM(M22:M23)</f>
        <v>0</v>
      </c>
      <c r="N21" s="42">
        <f t="shared" ref="N21:O21" si="8">SUM(N22:N23)</f>
        <v>0</v>
      </c>
      <c r="O21" s="44">
        <f t="shared" si="8"/>
        <v>0</v>
      </c>
      <c r="P21" s="45"/>
    </row>
    <row r="22" spans="1:16" ht="12.75" hidden="1" thickTop="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ht="12.75" hidden="1" thickTop="1" x14ac:dyDescent="0.25">
      <c r="A23" s="97"/>
      <c r="B23" s="119" t="s">
        <v>43</v>
      </c>
      <c r="C23" s="369">
        <f t="shared" si="4"/>
        <v>0</v>
      </c>
      <c r="D23" s="370"/>
      <c r="E23" s="482"/>
      <c r="F23" s="509">
        <f>D23+E23</f>
        <v>0</v>
      </c>
      <c r="G23" s="370"/>
      <c r="H23" s="372"/>
      <c r="I23" s="166">
        <f>G23+H23</f>
        <v>0</v>
      </c>
      <c r="J23" s="372"/>
      <c r="K23" s="371"/>
      <c r="L23" s="166">
        <f>J23+K23</f>
        <v>0</v>
      </c>
      <c r="M23" s="373"/>
      <c r="N23" s="371"/>
      <c r="O23" s="166">
        <f>M23+N23</f>
        <v>0</v>
      </c>
      <c r="P23" s="374"/>
    </row>
    <row r="24" spans="1:16" s="27" customFormat="1" ht="25.5" thickTop="1" thickBot="1" x14ac:dyDescent="0.3">
      <c r="A24" s="64">
        <v>19300</v>
      </c>
      <c r="B24" s="64" t="s">
        <v>44</v>
      </c>
      <c r="C24" s="65">
        <f>F24+I24</f>
        <v>199043</v>
      </c>
      <c r="D24" s="66">
        <f>D51</f>
        <v>202118</v>
      </c>
      <c r="E24" s="475">
        <f>E125</f>
        <v>-3075</v>
      </c>
      <c r="F24" s="520">
        <f>D24+E24</f>
        <v>199043</v>
      </c>
      <c r="G24" s="66"/>
      <c r="H24" s="67"/>
      <c r="I24" s="68">
        <f>G24+H24</f>
        <v>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hidden="1" thickTop="1" x14ac:dyDescent="0.25">
      <c r="A26" s="75">
        <v>21300</v>
      </c>
      <c r="B26" s="75" t="s">
        <v>47</v>
      </c>
      <c r="C26" s="76">
        <f>L26</f>
        <v>0</v>
      </c>
      <c r="D26" s="78" t="s">
        <v>45</v>
      </c>
      <c r="E26" s="438" t="s">
        <v>45</v>
      </c>
      <c r="F26" s="489" t="s">
        <v>45</v>
      </c>
      <c r="G26" s="78" t="s">
        <v>45</v>
      </c>
      <c r="H26" s="79" t="s">
        <v>45</v>
      </c>
      <c r="I26" s="80" t="s">
        <v>45</v>
      </c>
      <c r="J26" s="84">
        <f>SUM(J27,J31,J33,J36)</f>
        <v>0</v>
      </c>
      <c r="K26" s="85">
        <f t="shared" ref="K26:L26" si="9">SUM(K27,K31,K33,K36)</f>
        <v>0</v>
      </c>
      <c r="L26" s="208">
        <f t="shared" si="9"/>
        <v>0</v>
      </c>
      <c r="M26" s="82" t="s">
        <v>45</v>
      </c>
      <c r="N26" s="81" t="s">
        <v>45</v>
      </c>
      <c r="O26" s="80" t="s">
        <v>45</v>
      </c>
      <c r="P26" s="83"/>
    </row>
    <row r="27" spans="1:16" s="27" customFormat="1" ht="24.75" hidden="1" thickTop="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t="12.75" hidden="1" thickTop="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t="12.75" hidden="1" thickTop="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75" hidden="1" thickTop="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75" hidden="1" thickTop="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75" hidden="1" thickTop="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t="12.75" hidden="1" thickTop="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t="12.75" hidden="1" thickTop="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75" hidden="1" thickTop="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10"/>
        <v>0</v>
      </c>
      <c r="D36" s="78" t="s">
        <v>45</v>
      </c>
      <c r="E36" s="438" t="s">
        <v>45</v>
      </c>
      <c r="F36" s="489" t="s">
        <v>45</v>
      </c>
      <c r="G36" s="78" t="s">
        <v>45</v>
      </c>
      <c r="H36" s="79" t="s">
        <v>45</v>
      </c>
      <c r="I36" s="80" t="s">
        <v>45</v>
      </c>
      <c r="J36" s="84">
        <f>SUM(J37:J40)</f>
        <v>0</v>
      </c>
      <c r="K36" s="85">
        <f t="shared" ref="K36:L36" si="14">SUM(K37:K40)</f>
        <v>0</v>
      </c>
      <c r="L36" s="208">
        <f t="shared" si="14"/>
        <v>0</v>
      </c>
      <c r="M36" s="82" t="s">
        <v>45</v>
      </c>
      <c r="N36" s="81" t="s">
        <v>45</v>
      </c>
      <c r="O36" s="80" t="s">
        <v>45</v>
      </c>
      <c r="P36" s="83"/>
    </row>
    <row r="37" spans="1:16" ht="24.75" hidden="1" thickTop="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t="12.75" hidden="1" thickTop="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t="12.75" hidden="1" thickTop="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75" hidden="1" thickTop="1" x14ac:dyDescent="0.25">
      <c r="A40" s="120">
        <v>21399</v>
      </c>
      <c r="B40" s="121" t="s">
        <v>61</v>
      </c>
      <c r="C40" s="122">
        <f t="shared" si="10"/>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75" hidden="1" thickTop="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75" hidden="1" thickTop="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75" hidden="1" thickTop="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75" hidden="1" thickTop="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ht="12.75" thickTop="1"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943"/>
      <c r="F49" s="501"/>
      <c r="G49" s="171"/>
      <c r="H49" s="173"/>
      <c r="I49" s="174"/>
      <c r="J49" s="173"/>
      <c r="K49" s="172"/>
      <c r="L49" s="174"/>
      <c r="M49" s="175"/>
      <c r="N49" s="172"/>
      <c r="O49" s="174"/>
      <c r="P49" s="176"/>
    </row>
    <row r="50" spans="1:16" s="27" customFormat="1" ht="12.75" thickBot="1" x14ac:dyDescent="0.3">
      <c r="A50" s="177"/>
      <c r="B50" s="30" t="s">
        <v>70</v>
      </c>
      <c r="C50" s="178">
        <f t="shared" si="4"/>
        <v>199043</v>
      </c>
      <c r="D50" s="179">
        <f>SUM(D51,D283)</f>
        <v>202118</v>
      </c>
      <c r="E50" s="451">
        <f t="shared" ref="E50:F50" si="19">SUM(E51,E283)</f>
        <v>-3075</v>
      </c>
      <c r="F50" s="502">
        <f t="shared" si="19"/>
        <v>199043</v>
      </c>
      <c r="G50" s="179">
        <f>SUM(G51,G283)</f>
        <v>0</v>
      </c>
      <c r="H50" s="181">
        <f t="shared" ref="H50:I50" si="20">SUM(H51,H283)</f>
        <v>0</v>
      </c>
      <c r="I50" s="182">
        <f t="shared" si="20"/>
        <v>0</v>
      </c>
      <c r="J50" s="181">
        <f>SUM(J51,J283)</f>
        <v>0</v>
      </c>
      <c r="K50" s="180">
        <f t="shared" ref="K50:L50" si="21">SUM(K51,K283)</f>
        <v>0</v>
      </c>
      <c r="L50" s="182">
        <f t="shared" si="21"/>
        <v>0</v>
      </c>
      <c r="M50" s="178">
        <f>SUM(M51,M283)</f>
        <v>0</v>
      </c>
      <c r="N50" s="180">
        <f t="shared" ref="N50:O50" si="22">SUM(N51,N283)</f>
        <v>0</v>
      </c>
      <c r="O50" s="182">
        <f t="shared" si="22"/>
        <v>0</v>
      </c>
      <c r="P50" s="183"/>
    </row>
    <row r="51" spans="1:16" s="27" customFormat="1" ht="36.75" thickTop="1" x14ac:dyDescent="0.25">
      <c r="A51" s="184"/>
      <c r="B51" s="185" t="s">
        <v>71</v>
      </c>
      <c r="C51" s="186">
        <f t="shared" si="4"/>
        <v>199043</v>
      </c>
      <c r="D51" s="187">
        <f>SUM(D52,D194)</f>
        <v>202118</v>
      </c>
      <c r="E51" s="452">
        <f t="shared" ref="E51:F51" si="23">SUM(E52,E194)</f>
        <v>-3075</v>
      </c>
      <c r="F51" s="503">
        <f t="shared" si="23"/>
        <v>199043</v>
      </c>
      <c r="G51" s="187">
        <f>SUM(G52,G194)</f>
        <v>0</v>
      </c>
      <c r="H51" s="189">
        <f t="shared" ref="H51:I51" si="24">SUM(H52,H194)</f>
        <v>0</v>
      </c>
      <c r="I51" s="190">
        <f t="shared" si="24"/>
        <v>0</v>
      </c>
      <c r="J51" s="189">
        <f>SUM(J52,J194)</f>
        <v>0</v>
      </c>
      <c r="K51" s="188">
        <f t="shared" ref="K51:L51" si="25">SUM(K52,K194)</f>
        <v>0</v>
      </c>
      <c r="L51" s="190">
        <f t="shared" si="25"/>
        <v>0</v>
      </c>
      <c r="M51" s="186">
        <f>SUM(M52,M194)</f>
        <v>0</v>
      </c>
      <c r="N51" s="188">
        <f t="shared" ref="N51:O51" si="26">SUM(N52,N194)</f>
        <v>0</v>
      </c>
      <c r="O51" s="190">
        <f t="shared" si="26"/>
        <v>0</v>
      </c>
      <c r="P51" s="191"/>
    </row>
    <row r="52" spans="1:16" s="27" customFormat="1" ht="24" x14ac:dyDescent="0.25">
      <c r="A52" s="192"/>
      <c r="B52" s="20" t="s">
        <v>72</v>
      </c>
      <c r="C52" s="193">
        <f t="shared" si="4"/>
        <v>199043</v>
      </c>
      <c r="D52" s="194">
        <f>SUM(D53,D75,D173,D187)</f>
        <v>202118</v>
      </c>
      <c r="E52" s="453">
        <f t="shared" ref="E52:F52" si="27">SUM(E53,E75,E173,E187)</f>
        <v>-3075</v>
      </c>
      <c r="F52" s="504">
        <f t="shared" si="27"/>
        <v>199043</v>
      </c>
      <c r="G52" s="194">
        <f>SUM(G53,G75,G173,G187)</f>
        <v>0</v>
      </c>
      <c r="H52" s="196">
        <f t="shared" ref="H52:I52" si="28">SUM(H53,H75,H173,H187)</f>
        <v>0</v>
      </c>
      <c r="I52" s="197">
        <f t="shared" si="28"/>
        <v>0</v>
      </c>
      <c r="J52" s="196">
        <f>SUM(J53,J75,J173,J187)</f>
        <v>0</v>
      </c>
      <c r="K52" s="195">
        <f t="shared" ref="K52:L52" si="29">SUM(K53,K75,K173,K187)</f>
        <v>0</v>
      </c>
      <c r="L52" s="197">
        <f t="shared" si="29"/>
        <v>0</v>
      </c>
      <c r="M52" s="193">
        <f>SUM(M53,M75,M173,M187)</f>
        <v>0</v>
      </c>
      <c r="N52" s="195">
        <f t="shared" ref="N52:O52" si="30">SUM(N53,N75,N173,N187)</f>
        <v>0</v>
      </c>
      <c r="O52" s="197">
        <f t="shared" si="30"/>
        <v>0</v>
      </c>
      <c r="P52" s="198"/>
    </row>
    <row r="53" spans="1:16" s="27" customFormat="1" hidden="1" x14ac:dyDescent="0.25">
      <c r="A53" s="199">
        <v>1000</v>
      </c>
      <c r="B53" s="199" t="s">
        <v>73</v>
      </c>
      <c r="C53" s="200">
        <f t="shared" si="4"/>
        <v>0</v>
      </c>
      <c r="D53" s="201">
        <f>SUM(D54,D67)</f>
        <v>0</v>
      </c>
      <c r="E53" s="454">
        <f t="shared" ref="E53:F53" si="31">SUM(E54,E67)</f>
        <v>0</v>
      </c>
      <c r="F53" s="505">
        <f t="shared" si="31"/>
        <v>0</v>
      </c>
      <c r="G53" s="201">
        <f>SUM(G54,G67)</f>
        <v>0</v>
      </c>
      <c r="H53" s="203">
        <f t="shared" ref="H53:I53" si="32">SUM(H54,H67)</f>
        <v>0</v>
      </c>
      <c r="I53" s="204">
        <f t="shared" si="32"/>
        <v>0</v>
      </c>
      <c r="J53" s="203">
        <f>SUM(J54,J67)</f>
        <v>0</v>
      </c>
      <c r="K53" s="202">
        <f t="shared" ref="K53:L53" si="33">SUM(K54,K67)</f>
        <v>0</v>
      </c>
      <c r="L53" s="204">
        <f t="shared" si="33"/>
        <v>0</v>
      </c>
      <c r="M53" s="200">
        <f>SUM(M54,M67)</f>
        <v>0</v>
      </c>
      <c r="N53" s="202">
        <f t="shared" ref="N53:O53" si="34">SUM(N54,N67)</f>
        <v>0</v>
      </c>
      <c r="O53" s="204">
        <f t="shared" si="34"/>
        <v>0</v>
      </c>
      <c r="P53" s="205"/>
    </row>
    <row r="54" spans="1:16" hidden="1" x14ac:dyDescent="0.25">
      <c r="A54" s="75">
        <v>1100</v>
      </c>
      <c r="B54" s="206" t="s">
        <v>74</v>
      </c>
      <c r="C54" s="76">
        <f t="shared" si="4"/>
        <v>0</v>
      </c>
      <c r="D54" s="207">
        <f>SUM(D55,D58,D66)</f>
        <v>0</v>
      </c>
      <c r="E54" s="455">
        <f t="shared" ref="E54:F54" si="35">SUM(E55,E58,E66)</f>
        <v>0</v>
      </c>
      <c r="F54" s="506">
        <f t="shared" si="35"/>
        <v>0</v>
      </c>
      <c r="G54" s="207">
        <f>SUM(G55,G58,G66)</f>
        <v>0</v>
      </c>
      <c r="H54" s="84">
        <f t="shared" ref="H54:I54" si="36">SUM(H55,H58,H66)</f>
        <v>0</v>
      </c>
      <c r="I54" s="208">
        <f t="shared" si="36"/>
        <v>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hidden="1" x14ac:dyDescent="0.25">
      <c r="A55" s="213">
        <v>1110</v>
      </c>
      <c r="B55" s="157" t="s">
        <v>75</v>
      </c>
      <c r="C55" s="163">
        <f t="shared" si="4"/>
        <v>0</v>
      </c>
      <c r="D55" s="214">
        <f>SUM(D56:D57)</f>
        <v>0</v>
      </c>
      <c r="E55" s="456">
        <f t="shared" ref="E55:F55" si="39">SUM(E56:E57)</f>
        <v>0</v>
      </c>
      <c r="F55" s="507">
        <f t="shared" si="39"/>
        <v>0</v>
      </c>
      <c r="G55" s="214">
        <f>SUM(G56:G57)</f>
        <v>0</v>
      </c>
      <c r="H55" s="216">
        <f t="shared" ref="H55:I55" si="40">SUM(H56:H57)</f>
        <v>0</v>
      </c>
      <c r="I55" s="217">
        <f t="shared" si="40"/>
        <v>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 hidden="1" customHeight="1" x14ac:dyDescent="0.25">
      <c r="A57" s="119">
        <v>1119</v>
      </c>
      <c r="B57" s="98" t="s">
        <v>77</v>
      </c>
      <c r="C57" s="99">
        <f t="shared" si="4"/>
        <v>0</v>
      </c>
      <c r="D57" s="237"/>
      <c r="E57" s="458"/>
      <c r="F57" s="509">
        <f t="shared" si="43"/>
        <v>0</v>
      </c>
      <c r="G57" s="237"/>
      <c r="H57" s="104"/>
      <c r="I57" s="235">
        <f t="shared" si="44"/>
        <v>0</v>
      </c>
      <c r="J57" s="104"/>
      <c r="K57" s="105"/>
      <c r="L57" s="235">
        <f t="shared" si="45"/>
        <v>0</v>
      </c>
      <c r="M57" s="238"/>
      <c r="N57" s="105"/>
      <c r="O57" s="235">
        <f>M57+N57</f>
        <v>0</v>
      </c>
      <c r="P57" s="236"/>
    </row>
    <row r="58" spans="1:16" hidden="1" x14ac:dyDescent="0.25">
      <c r="A58" s="231">
        <v>1140</v>
      </c>
      <c r="B58" s="98" t="s">
        <v>78</v>
      </c>
      <c r="C58" s="99">
        <f t="shared" si="4"/>
        <v>0</v>
      </c>
      <c r="D58" s="232">
        <f>SUM(D59:D65)</f>
        <v>0</v>
      </c>
      <c r="E58" s="459">
        <f t="shared" ref="E58:F58" si="46">SUM(E59:E65)</f>
        <v>0</v>
      </c>
      <c r="F58" s="509">
        <f t="shared" si="46"/>
        <v>0</v>
      </c>
      <c r="G58" s="232">
        <f>SUM(G59:G65)</f>
        <v>0</v>
      </c>
      <c r="H58" s="234">
        <f t="shared" ref="H58:I58" si="47">SUM(H59:H65)</f>
        <v>0</v>
      </c>
      <c r="I58" s="235">
        <f t="shared" si="47"/>
        <v>0</v>
      </c>
      <c r="J58" s="234">
        <f>SUM(J59:J65)</f>
        <v>0</v>
      </c>
      <c r="K58" s="233">
        <f t="shared" ref="K58:L58" si="48">SUM(K59:K65)</f>
        <v>0</v>
      </c>
      <c r="L58" s="235">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c r="E59" s="458"/>
      <c r="F59" s="509">
        <f t="shared" ref="F59:F66" si="50">D59+E59</f>
        <v>0</v>
      </c>
      <c r="G59" s="237"/>
      <c r="H59" s="104"/>
      <c r="I59" s="235">
        <f t="shared" ref="I59:I66" si="51">G59+H59</f>
        <v>0</v>
      </c>
      <c r="J59" s="104"/>
      <c r="K59" s="105"/>
      <c r="L59" s="235">
        <f t="shared" ref="L59:L66" si="52">J59+K59</f>
        <v>0</v>
      </c>
      <c r="M59" s="238"/>
      <c r="N59" s="105"/>
      <c r="O59" s="235">
        <f t="shared" ref="O59:O66" si="53">M59+N59</f>
        <v>0</v>
      </c>
      <c r="P59" s="236"/>
    </row>
    <row r="60" spans="1:16" ht="24.75" hidden="1" customHeight="1" x14ac:dyDescent="0.25">
      <c r="A60" s="119">
        <v>1142</v>
      </c>
      <c r="B60" s="98" t="s">
        <v>80</v>
      </c>
      <c r="C60" s="99">
        <f t="shared" si="4"/>
        <v>0</v>
      </c>
      <c r="D60" s="237"/>
      <c r="E60" s="458"/>
      <c r="F60" s="509">
        <f t="shared" si="50"/>
        <v>0</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hidden="1" x14ac:dyDescent="0.25">
      <c r="A63" s="119">
        <v>1147</v>
      </c>
      <c r="B63" s="98" t="s">
        <v>83</v>
      </c>
      <c r="C63" s="99">
        <f t="shared" si="4"/>
        <v>0</v>
      </c>
      <c r="D63" s="237"/>
      <c r="E63" s="458"/>
      <c r="F63" s="509">
        <f t="shared" si="50"/>
        <v>0</v>
      </c>
      <c r="G63" s="237"/>
      <c r="H63" s="104"/>
      <c r="I63" s="235">
        <f t="shared" si="51"/>
        <v>0</v>
      </c>
      <c r="J63" s="104"/>
      <c r="K63" s="105"/>
      <c r="L63" s="235">
        <f t="shared" si="52"/>
        <v>0</v>
      </c>
      <c r="M63" s="238"/>
      <c r="N63" s="105"/>
      <c r="O63" s="235">
        <f t="shared" si="53"/>
        <v>0</v>
      </c>
      <c r="P63" s="236"/>
    </row>
    <row r="64" spans="1:16" hidden="1" x14ac:dyDescent="0.25">
      <c r="A64" s="119">
        <v>1148</v>
      </c>
      <c r="B64" s="98" t="s">
        <v>84</v>
      </c>
      <c r="C64" s="99">
        <f t="shared" si="4"/>
        <v>0</v>
      </c>
      <c r="D64" s="237"/>
      <c r="E64" s="458"/>
      <c r="F64" s="509">
        <f t="shared" si="50"/>
        <v>0</v>
      </c>
      <c r="G64" s="237"/>
      <c r="H64" s="104"/>
      <c r="I64" s="235">
        <f t="shared" si="51"/>
        <v>0</v>
      </c>
      <c r="J64" s="104"/>
      <c r="K64" s="105"/>
      <c r="L64" s="235">
        <f t="shared" si="52"/>
        <v>0</v>
      </c>
      <c r="M64" s="238"/>
      <c r="N64" s="105"/>
      <c r="O64" s="235">
        <f t="shared" si="53"/>
        <v>0</v>
      </c>
      <c r="P64" s="236"/>
    </row>
    <row r="65" spans="1:16" ht="24" hidden="1" customHeight="1" x14ac:dyDescent="0.25">
      <c r="A65" s="119">
        <v>1149</v>
      </c>
      <c r="B65" s="98" t="s">
        <v>85</v>
      </c>
      <c r="C65" s="99">
        <f>F65+I65+L65+O65</f>
        <v>0</v>
      </c>
      <c r="D65" s="237"/>
      <c r="E65" s="458"/>
      <c r="F65" s="509">
        <f t="shared" si="50"/>
        <v>0</v>
      </c>
      <c r="G65" s="237"/>
      <c r="H65" s="104"/>
      <c r="I65" s="235">
        <f t="shared" si="51"/>
        <v>0</v>
      </c>
      <c r="J65" s="104"/>
      <c r="K65" s="105"/>
      <c r="L65" s="235">
        <f t="shared" si="52"/>
        <v>0</v>
      </c>
      <c r="M65" s="238"/>
      <c r="N65" s="105"/>
      <c r="O65" s="235">
        <f t="shared" si="53"/>
        <v>0</v>
      </c>
      <c r="P65" s="236"/>
    </row>
    <row r="66" spans="1:16" ht="36" hidden="1" x14ac:dyDescent="0.25">
      <c r="A66" s="213">
        <v>1150</v>
      </c>
      <c r="B66" s="157" t="s">
        <v>87</v>
      </c>
      <c r="C66" s="163">
        <f>F66+I66+L66+O66</f>
        <v>0</v>
      </c>
      <c r="D66" s="239"/>
      <c r="E66" s="464"/>
      <c r="F66" s="507">
        <f t="shared" si="50"/>
        <v>0</v>
      </c>
      <c r="G66" s="239"/>
      <c r="H66" s="241"/>
      <c r="I66" s="217">
        <f t="shared" si="51"/>
        <v>0</v>
      </c>
      <c r="J66" s="241"/>
      <c r="K66" s="240"/>
      <c r="L66" s="217">
        <f t="shared" si="52"/>
        <v>0</v>
      </c>
      <c r="M66" s="242"/>
      <c r="N66" s="240"/>
      <c r="O66" s="217">
        <f t="shared" si="53"/>
        <v>0</v>
      </c>
      <c r="P66" s="218"/>
    </row>
    <row r="67" spans="1:16" ht="24" hidden="1" x14ac:dyDescent="0.25">
      <c r="A67" s="75">
        <v>1200</v>
      </c>
      <c r="B67" s="206" t="s">
        <v>88</v>
      </c>
      <c r="C67" s="76">
        <f t="shared" si="4"/>
        <v>0</v>
      </c>
      <c r="D67" s="207">
        <f>SUM(D68:D69)</f>
        <v>0</v>
      </c>
      <c r="E67" s="455">
        <f t="shared" ref="E67:F67" si="54">SUM(E68:E69)</f>
        <v>0</v>
      </c>
      <c r="F67" s="506">
        <f t="shared" si="54"/>
        <v>0</v>
      </c>
      <c r="G67" s="207">
        <f>SUM(G68:G69)</f>
        <v>0</v>
      </c>
      <c r="H67" s="84">
        <f t="shared" ref="H67:I67" si="55">SUM(H68:H69)</f>
        <v>0</v>
      </c>
      <c r="I67" s="208">
        <f t="shared" si="55"/>
        <v>0</v>
      </c>
      <c r="J67" s="84">
        <f>SUM(J68:J69)</f>
        <v>0</v>
      </c>
      <c r="K67" s="85">
        <f t="shared" ref="K67:L67" si="56">SUM(K68:K69)</f>
        <v>0</v>
      </c>
      <c r="L67" s="208">
        <f t="shared" si="56"/>
        <v>0</v>
      </c>
      <c r="M67" s="76">
        <f>SUM(M68:M69)</f>
        <v>0</v>
      </c>
      <c r="N67" s="85">
        <f t="shared" ref="N67:O67" si="57">SUM(N68:N69)</f>
        <v>0</v>
      </c>
      <c r="O67" s="208">
        <f t="shared" si="57"/>
        <v>0</v>
      </c>
      <c r="P67" s="243"/>
    </row>
    <row r="68" spans="1:16" ht="24" hidden="1" x14ac:dyDescent="0.25">
      <c r="A68" s="342">
        <v>1210</v>
      </c>
      <c r="B68" s="87" t="s">
        <v>89</v>
      </c>
      <c r="C68" s="88">
        <f t="shared" si="4"/>
        <v>0</v>
      </c>
      <c r="D68" s="219"/>
      <c r="E68" s="457"/>
      <c r="F68" s="508">
        <f>D68+E68</f>
        <v>0</v>
      </c>
      <c r="G68" s="219"/>
      <c r="H68" s="93"/>
      <c r="I68" s="220">
        <f>G68+H68</f>
        <v>0</v>
      </c>
      <c r="J68" s="93"/>
      <c r="K68" s="94"/>
      <c r="L68" s="220">
        <f>J68+K68</f>
        <v>0</v>
      </c>
      <c r="M68" s="221"/>
      <c r="N68" s="94"/>
      <c r="O68" s="220">
        <f>M68+N68</f>
        <v>0</v>
      </c>
      <c r="P68" s="222"/>
    </row>
    <row r="69" spans="1:16" ht="24" hidden="1" x14ac:dyDescent="0.25">
      <c r="A69" s="231">
        <v>1220</v>
      </c>
      <c r="B69" s="98" t="s">
        <v>90</v>
      </c>
      <c r="C69" s="99">
        <f t="shared" si="4"/>
        <v>0</v>
      </c>
      <c r="D69" s="232">
        <f>SUM(D70:D74)</f>
        <v>0</v>
      </c>
      <c r="E69" s="459">
        <f t="shared" ref="E69:F69" si="58">SUM(E70:E74)</f>
        <v>0</v>
      </c>
      <c r="F69" s="509">
        <f t="shared" si="58"/>
        <v>0</v>
      </c>
      <c r="G69" s="232">
        <f>SUM(G70:G74)</f>
        <v>0</v>
      </c>
      <c r="H69" s="234">
        <f t="shared" ref="H69:I69" si="59">SUM(H70:H74)</f>
        <v>0</v>
      </c>
      <c r="I69" s="235">
        <f t="shared" si="59"/>
        <v>0</v>
      </c>
      <c r="J69" s="234">
        <f>SUM(J70:J74)</f>
        <v>0</v>
      </c>
      <c r="K69" s="233">
        <f t="shared" ref="K69:L69" si="60">SUM(K70:K74)</f>
        <v>0</v>
      </c>
      <c r="L69" s="235">
        <f t="shared" si="60"/>
        <v>0</v>
      </c>
      <c r="M69" s="99">
        <f>SUM(M70:M74)</f>
        <v>0</v>
      </c>
      <c r="N69" s="233">
        <f t="shared" ref="N69:O69" si="61">SUM(N70:N74)</f>
        <v>0</v>
      </c>
      <c r="O69" s="235">
        <f t="shared" si="61"/>
        <v>0</v>
      </c>
      <c r="P69" s="236"/>
    </row>
    <row r="70" spans="1:16" ht="48" hidden="1" x14ac:dyDescent="0.25">
      <c r="A70" s="119">
        <v>1221</v>
      </c>
      <c r="B70" s="98" t="s">
        <v>91</v>
      </c>
      <c r="C70" s="99">
        <f t="shared" si="4"/>
        <v>0</v>
      </c>
      <c r="D70" s="237"/>
      <c r="E70" s="458"/>
      <c r="F70" s="509">
        <f t="shared" ref="F70:F74" si="62">D70+E70</f>
        <v>0</v>
      </c>
      <c r="G70" s="237"/>
      <c r="H70" s="104"/>
      <c r="I70" s="235">
        <f t="shared" ref="I70:I74" si="63">G70+H70</f>
        <v>0</v>
      </c>
      <c r="J70" s="104"/>
      <c r="K70" s="105"/>
      <c r="L70" s="235">
        <f t="shared" ref="L70:L74" si="64">J70+K70</f>
        <v>0</v>
      </c>
      <c r="M70" s="238"/>
      <c r="N70" s="105"/>
      <c r="O70" s="235">
        <f t="shared" ref="O70:O74" si="65">M70+N70</f>
        <v>0</v>
      </c>
      <c r="P70" s="236"/>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hidden="1" x14ac:dyDescent="0.25">
      <c r="A73" s="119">
        <v>1227</v>
      </c>
      <c r="B73" s="98" t="s">
        <v>94</v>
      </c>
      <c r="C73" s="99">
        <f t="shared" si="4"/>
        <v>0</v>
      </c>
      <c r="D73" s="237"/>
      <c r="E73" s="458"/>
      <c r="F73" s="509">
        <f t="shared" si="62"/>
        <v>0</v>
      </c>
      <c r="G73" s="237"/>
      <c r="H73" s="104"/>
      <c r="I73" s="235">
        <f t="shared" si="63"/>
        <v>0</v>
      </c>
      <c r="J73" s="104"/>
      <c r="K73" s="105"/>
      <c r="L73" s="235">
        <f t="shared" si="64"/>
        <v>0</v>
      </c>
      <c r="M73" s="238"/>
      <c r="N73" s="105"/>
      <c r="O73" s="235">
        <f t="shared" si="65"/>
        <v>0</v>
      </c>
      <c r="P73" s="236"/>
    </row>
    <row r="74" spans="1:16" ht="48" hidden="1" x14ac:dyDescent="0.25">
      <c r="A74" s="119">
        <v>1228</v>
      </c>
      <c r="B74" s="98" t="s">
        <v>96</v>
      </c>
      <c r="C74" s="99">
        <f t="shared" si="4"/>
        <v>0</v>
      </c>
      <c r="D74" s="237"/>
      <c r="E74" s="458"/>
      <c r="F74" s="509">
        <f t="shared" si="62"/>
        <v>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199043</v>
      </c>
      <c r="D75" s="201">
        <f>SUM(D76,D83,D130,D164,D165,D172)</f>
        <v>202118</v>
      </c>
      <c r="E75" s="944">
        <f t="shared" ref="E75:F75" si="66">SUM(E76,E83,E130,E164,E165,E172)</f>
        <v>-3075</v>
      </c>
      <c r="F75" s="505">
        <f t="shared" si="66"/>
        <v>199043</v>
      </c>
      <c r="G75" s="201">
        <f>SUM(G76,G83,G130,G164,G165,G172)</f>
        <v>0</v>
      </c>
      <c r="H75" s="203">
        <f t="shared" ref="H75:I75" si="67">SUM(H76,H83,H130,H164,H165,H172)</f>
        <v>0</v>
      </c>
      <c r="I75" s="204">
        <f t="shared" si="67"/>
        <v>0</v>
      </c>
      <c r="J75" s="203">
        <f>SUM(J76,J83,J130,J164,J165,J172)</f>
        <v>0</v>
      </c>
      <c r="K75" s="202">
        <f t="shared" ref="K75:L75" si="68">SUM(K76,K83,K130,K164,K165,K172)</f>
        <v>0</v>
      </c>
      <c r="L75" s="204">
        <f t="shared" si="68"/>
        <v>0</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119">
        <v>2112</v>
      </c>
      <c r="B79" s="98" t="s">
        <v>101</v>
      </c>
      <c r="C79" s="99">
        <f t="shared" si="4"/>
        <v>0</v>
      </c>
      <c r="D79" s="237"/>
      <c r="E79" s="458"/>
      <c r="F79" s="509">
        <f t="shared" si="78"/>
        <v>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199043</v>
      </c>
      <c r="D83" s="207">
        <f>SUM(D84,D89,D95,D103,D112,D116,D122,D128)</f>
        <v>202118</v>
      </c>
      <c r="E83" s="455">
        <f t="shared" ref="E83:F83" si="90">SUM(E84,E89,E95,E103,E112,E116,E122,E128)</f>
        <v>-3075</v>
      </c>
      <c r="F83" s="506">
        <f t="shared" si="90"/>
        <v>199043</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208">
        <f t="shared" si="92"/>
        <v>0</v>
      </c>
      <c r="M83" s="122">
        <f>SUM(M84,M89,M95,M103,M112,M116,M122,M128)</f>
        <v>0</v>
      </c>
      <c r="N83" s="249">
        <f t="shared" ref="N83:O83" si="93">SUM(N84,N89,N95,N103,N112,N116,N122,N128)</f>
        <v>0</v>
      </c>
      <c r="O83" s="250">
        <f t="shared" si="93"/>
        <v>0</v>
      </c>
      <c r="P83" s="251"/>
    </row>
    <row r="84" spans="1:16" ht="24" hidden="1" x14ac:dyDescent="0.25">
      <c r="A84" s="213">
        <v>2210</v>
      </c>
      <c r="B84" s="157" t="s">
        <v>104</v>
      </c>
      <c r="C84" s="163">
        <f t="shared" si="4"/>
        <v>0</v>
      </c>
      <c r="D84" s="214">
        <f>SUM(D85:D88)</f>
        <v>0</v>
      </c>
      <c r="E84" s="456">
        <f t="shared" ref="E84:F84" si="94">SUM(E85:E88)</f>
        <v>0</v>
      </c>
      <c r="F84" s="507">
        <f t="shared" si="94"/>
        <v>0</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hidden="1" x14ac:dyDescent="0.25">
      <c r="A86" s="119">
        <v>2212</v>
      </c>
      <c r="B86" s="98" t="s">
        <v>106</v>
      </c>
      <c r="C86" s="99">
        <f t="shared" si="98"/>
        <v>0</v>
      </c>
      <c r="D86" s="237"/>
      <c r="E86" s="458"/>
      <c r="F86" s="509">
        <f t="shared" si="99"/>
        <v>0</v>
      </c>
      <c r="G86" s="237"/>
      <c r="H86" s="104"/>
      <c r="I86" s="235">
        <f t="shared" si="100"/>
        <v>0</v>
      </c>
      <c r="J86" s="104"/>
      <c r="K86" s="105"/>
      <c r="L86" s="235">
        <f t="shared" si="101"/>
        <v>0</v>
      </c>
      <c r="M86" s="238"/>
      <c r="N86" s="105"/>
      <c r="O86" s="235">
        <f t="shared" si="102"/>
        <v>0</v>
      </c>
      <c r="P86" s="236"/>
    </row>
    <row r="87" spans="1:16" ht="24" hidden="1" x14ac:dyDescent="0.25">
      <c r="A87" s="119">
        <v>2214</v>
      </c>
      <c r="B87" s="98" t="s">
        <v>107</v>
      </c>
      <c r="C87" s="99">
        <f t="shared" si="98"/>
        <v>0</v>
      </c>
      <c r="D87" s="237"/>
      <c r="E87" s="458"/>
      <c r="F87" s="509">
        <f t="shared" si="99"/>
        <v>0</v>
      </c>
      <c r="G87" s="237"/>
      <c r="H87" s="104"/>
      <c r="I87" s="235">
        <f t="shared" si="100"/>
        <v>0</v>
      </c>
      <c r="J87" s="104"/>
      <c r="K87" s="105"/>
      <c r="L87" s="235">
        <f t="shared" si="101"/>
        <v>0</v>
      </c>
      <c r="M87" s="238"/>
      <c r="N87" s="105"/>
      <c r="O87" s="235">
        <f t="shared" si="102"/>
        <v>0</v>
      </c>
      <c r="P87" s="236"/>
    </row>
    <row r="88" spans="1:16" hidden="1" x14ac:dyDescent="0.25">
      <c r="A88" s="119">
        <v>2219</v>
      </c>
      <c r="B88" s="98" t="s">
        <v>108</v>
      </c>
      <c r="C88" s="99">
        <f t="shared" si="98"/>
        <v>0</v>
      </c>
      <c r="D88" s="237"/>
      <c r="E88" s="458"/>
      <c r="F88" s="509">
        <f t="shared" si="99"/>
        <v>0</v>
      </c>
      <c r="G88" s="237"/>
      <c r="H88" s="104"/>
      <c r="I88" s="235">
        <f t="shared" si="100"/>
        <v>0</v>
      </c>
      <c r="J88" s="104"/>
      <c r="K88" s="105"/>
      <c r="L88" s="235">
        <f t="shared" si="101"/>
        <v>0</v>
      </c>
      <c r="M88" s="238"/>
      <c r="N88" s="105"/>
      <c r="O88" s="235">
        <f t="shared" si="102"/>
        <v>0</v>
      </c>
      <c r="P88" s="236"/>
    </row>
    <row r="89" spans="1:16" ht="24" hidden="1" x14ac:dyDescent="0.25">
      <c r="A89" s="231">
        <v>2220</v>
      </c>
      <c r="B89" s="98" t="s">
        <v>109</v>
      </c>
      <c r="C89" s="99">
        <f t="shared" si="98"/>
        <v>0</v>
      </c>
      <c r="D89" s="232">
        <f>SUM(D90:D94)</f>
        <v>0</v>
      </c>
      <c r="E89" s="459">
        <f t="shared" ref="E89:F89" si="103">SUM(E90:E94)</f>
        <v>0</v>
      </c>
      <c r="F89" s="509">
        <f t="shared" si="103"/>
        <v>0</v>
      </c>
      <c r="G89" s="232">
        <f>SUM(G90:G94)</f>
        <v>0</v>
      </c>
      <c r="H89" s="234">
        <f t="shared" ref="H89:I89" si="104">SUM(H90:H94)</f>
        <v>0</v>
      </c>
      <c r="I89" s="235">
        <f t="shared" si="104"/>
        <v>0</v>
      </c>
      <c r="J89" s="234">
        <f>SUM(J90:J94)</f>
        <v>0</v>
      </c>
      <c r="K89" s="233">
        <f t="shared" ref="K89:L89" si="105">SUM(K90:K94)</f>
        <v>0</v>
      </c>
      <c r="L89" s="235">
        <f t="shared" si="105"/>
        <v>0</v>
      </c>
      <c r="M89" s="99">
        <f>SUM(M90:M94)</f>
        <v>0</v>
      </c>
      <c r="N89" s="233">
        <f t="shared" ref="N89:O89" si="106">SUM(N90:N94)</f>
        <v>0</v>
      </c>
      <c r="O89" s="235">
        <f t="shared" si="106"/>
        <v>0</v>
      </c>
      <c r="P89" s="236"/>
    </row>
    <row r="90" spans="1:16" ht="24" hidden="1" x14ac:dyDescent="0.25">
      <c r="A90" s="119">
        <v>2221</v>
      </c>
      <c r="B90" s="98" t="s">
        <v>110</v>
      </c>
      <c r="C90" s="99">
        <f t="shared" si="98"/>
        <v>0</v>
      </c>
      <c r="D90" s="237"/>
      <c r="E90" s="458"/>
      <c r="F90" s="509">
        <f t="shared" ref="F90:F94" si="107">D90+E90</f>
        <v>0</v>
      </c>
      <c r="G90" s="237"/>
      <c r="H90" s="104"/>
      <c r="I90" s="235">
        <f t="shared" ref="I90:I94" si="108">G90+H90</f>
        <v>0</v>
      </c>
      <c r="J90" s="104"/>
      <c r="K90" s="105"/>
      <c r="L90" s="235">
        <f t="shared" ref="L90:L94" si="109">J90+K90</f>
        <v>0</v>
      </c>
      <c r="M90" s="238"/>
      <c r="N90" s="105"/>
      <c r="O90" s="235">
        <f t="shared" ref="O90:O94" si="110">M90+N90</f>
        <v>0</v>
      </c>
      <c r="P90" s="236"/>
    </row>
    <row r="91" spans="1:16" hidden="1" x14ac:dyDescent="0.25">
      <c r="A91" s="119">
        <v>2222</v>
      </c>
      <c r="B91" s="98" t="s">
        <v>112</v>
      </c>
      <c r="C91" s="99">
        <f t="shared" si="98"/>
        <v>0</v>
      </c>
      <c r="D91" s="237"/>
      <c r="E91" s="458"/>
      <c r="F91" s="509">
        <f t="shared" si="107"/>
        <v>0</v>
      </c>
      <c r="G91" s="237"/>
      <c r="H91" s="104"/>
      <c r="I91" s="235">
        <f t="shared" si="108"/>
        <v>0</v>
      </c>
      <c r="J91" s="104"/>
      <c r="K91" s="105"/>
      <c r="L91" s="235">
        <f t="shared" si="109"/>
        <v>0</v>
      </c>
      <c r="M91" s="238"/>
      <c r="N91" s="105"/>
      <c r="O91" s="235">
        <f t="shared" si="110"/>
        <v>0</v>
      </c>
      <c r="P91" s="236"/>
    </row>
    <row r="92" spans="1:16" hidden="1" x14ac:dyDescent="0.25">
      <c r="A92" s="119">
        <v>2223</v>
      </c>
      <c r="B92" s="98" t="s">
        <v>113</v>
      </c>
      <c r="C92" s="99">
        <f t="shared" si="98"/>
        <v>0</v>
      </c>
      <c r="D92" s="237"/>
      <c r="E92" s="458"/>
      <c r="F92" s="509">
        <f t="shared" si="107"/>
        <v>0</v>
      </c>
      <c r="G92" s="237"/>
      <c r="H92" s="104"/>
      <c r="I92" s="235">
        <f t="shared" si="108"/>
        <v>0</v>
      </c>
      <c r="J92" s="104"/>
      <c r="K92" s="105"/>
      <c r="L92" s="235">
        <f t="shared" si="109"/>
        <v>0</v>
      </c>
      <c r="M92" s="238"/>
      <c r="N92" s="105"/>
      <c r="O92" s="235">
        <f t="shared" si="110"/>
        <v>0</v>
      </c>
      <c r="P92" s="236"/>
    </row>
    <row r="93" spans="1:16" ht="48" hidden="1" x14ac:dyDescent="0.25">
      <c r="A93" s="119">
        <v>2224</v>
      </c>
      <c r="B93" s="98" t="s">
        <v>114</v>
      </c>
      <c r="C93" s="99">
        <f t="shared" si="98"/>
        <v>0</v>
      </c>
      <c r="D93" s="237"/>
      <c r="E93" s="458"/>
      <c r="F93" s="509">
        <f t="shared" si="107"/>
        <v>0</v>
      </c>
      <c r="G93" s="237"/>
      <c r="H93" s="104"/>
      <c r="I93" s="235">
        <f t="shared" si="108"/>
        <v>0</v>
      </c>
      <c r="J93" s="104"/>
      <c r="K93" s="105"/>
      <c r="L93" s="235">
        <f t="shared" si="109"/>
        <v>0</v>
      </c>
      <c r="M93" s="238"/>
      <c r="N93" s="105"/>
      <c r="O93" s="235">
        <f t="shared" si="110"/>
        <v>0</v>
      </c>
      <c r="P93" s="236"/>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hidden="1" x14ac:dyDescent="0.25">
      <c r="A95" s="231">
        <v>2230</v>
      </c>
      <c r="B95" s="98" t="s">
        <v>116</v>
      </c>
      <c r="C95" s="99">
        <f t="shared" si="98"/>
        <v>0</v>
      </c>
      <c r="D95" s="232">
        <f>SUM(D96:D102)</f>
        <v>0</v>
      </c>
      <c r="E95" s="459">
        <f t="shared" ref="E95:F95" si="111">SUM(E96:E102)</f>
        <v>0</v>
      </c>
      <c r="F95" s="509">
        <f t="shared" si="111"/>
        <v>0</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hidden="1" x14ac:dyDescent="0.25">
      <c r="A102" s="119">
        <v>2239</v>
      </c>
      <c r="B102" s="98" t="s">
        <v>123</v>
      </c>
      <c r="C102" s="99">
        <f t="shared" si="98"/>
        <v>0</v>
      </c>
      <c r="D102" s="237"/>
      <c r="E102" s="458"/>
      <c r="F102" s="509">
        <f t="shared" si="115"/>
        <v>0</v>
      </c>
      <c r="G102" s="237"/>
      <c r="H102" s="104"/>
      <c r="I102" s="235">
        <f t="shared" si="116"/>
        <v>0</v>
      </c>
      <c r="J102" s="104"/>
      <c r="K102" s="105"/>
      <c r="L102" s="235">
        <f t="shared" si="117"/>
        <v>0</v>
      </c>
      <c r="M102" s="238"/>
      <c r="N102" s="105"/>
      <c r="O102" s="235">
        <f t="shared" si="118"/>
        <v>0</v>
      </c>
      <c r="P102" s="236"/>
    </row>
    <row r="103" spans="1:16" ht="36" hidden="1" x14ac:dyDescent="0.25">
      <c r="A103" s="231">
        <v>2240</v>
      </c>
      <c r="B103" s="98" t="s">
        <v>124</v>
      </c>
      <c r="C103" s="99">
        <f t="shared" si="98"/>
        <v>0</v>
      </c>
      <c r="D103" s="232">
        <f>SUM(D104:D111)</f>
        <v>0</v>
      </c>
      <c r="E103" s="459">
        <f t="shared" ref="E103:F103" si="119">SUM(E104:E111)</f>
        <v>0</v>
      </c>
      <c r="F103" s="509">
        <f t="shared" si="119"/>
        <v>0</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458"/>
      <c r="F105" s="509">
        <f t="shared" si="123"/>
        <v>0</v>
      </c>
      <c r="G105" s="237"/>
      <c r="H105" s="104"/>
      <c r="I105" s="235">
        <f t="shared" si="124"/>
        <v>0</v>
      </c>
      <c r="J105" s="104"/>
      <c r="K105" s="105"/>
      <c r="L105" s="235">
        <f t="shared" si="125"/>
        <v>0</v>
      </c>
      <c r="M105" s="238"/>
      <c r="N105" s="105"/>
      <c r="O105" s="235">
        <f t="shared" si="126"/>
        <v>0</v>
      </c>
      <c r="P105" s="236"/>
    </row>
    <row r="106" spans="1:16" ht="24" hidden="1" x14ac:dyDescent="0.25">
      <c r="A106" s="119">
        <v>2243</v>
      </c>
      <c r="B106" s="98" t="s">
        <v>127</v>
      </c>
      <c r="C106" s="99">
        <f t="shared" si="98"/>
        <v>0</v>
      </c>
      <c r="D106" s="237"/>
      <c r="E106" s="458"/>
      <c r="F106" s="509">
        <f t="shared" si="123"/>
        <v>0</v>
      </c>
      <c r="G106" s="237"/>
      <c r="H106" s="104"/>
      <c r="I106" s="235">
        <f t="shared" si="124"/>
        <v>0</v>
      </c>
      <c r="J106" s="104"/>
      <c r="K106" s="105"/>
      <c r="L106" s="235">
        <f t="shared" si="125"/>
        <v>0</v>
      </c>
      <c r="M106" s="238"/>
      <c r="N106" s="105"/>
      <c r="O106" s="235">
        <f t="shared" si="126"/>
        <v>0</v>
      </c>
      <c r="P106" s="236"/>
    </row>
    <row r="107" spans="1:16" hidden="1" x14ac:dyDescent="0.25">
      <c r="A107" s="119">
        <v>2244</v>
      </c>
      <c r="B107" s="98" t="s">
        <v>128</v>
      </c>
      <c r="C107" s="99">
        <f t="shared" si="98"/>
        <v>0</v>
      </c>
      <c r="D107" s="237"/>
      <c r="E107" s="458"/>
      <c r="F107" s="509">
        <f t="shared" si="123"/>
        <v>0</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236"/>
    </row>
    <row r="112" spans="1:16" hidden="1" x14ac:dyDescent="0.25">
      <c r="A112" s="231">
        <v>2250</v>
      </c>
      <c r="B112" s="98" t="s">
        <v>133</v>
      </c>
      <c r="C112" s="99">
        <f t="shared" si="98"/>
        <v>0</v>
      </c>
      <c r="D112" s="232">
        <f>SUM(D113:D115)</f>
        <v>0</v>
      </c>
      <c r="E112" s="459">
        <f t="shared" ref="E112:F112" si="127">SUM(E113:E115)</f>
        <v>0</v>
      </c>
      <c r="F112" s="509">
        <f t="shared" si="127"/>
        <v>0</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c r="E113" s="458"/>
      <c r="F113" s="509">
        <f t="shared" ref="F113:F115" si="131">D113+E113</f>
        <v>0</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hidden="1" x14ac:dyDescent="0.25">
      <c r="A116" s="231">
        <v>2260</v>
      </c>
      <c r="B116" s="98" t="s">
        <v>137</v>
      </c>
      <c r="C116" s="99">
        <f t="shared" si="98"/>
        <v>0</v>
      </c>
      <c r="D116" s="232">
        <f>SUM(D117:D121)</f>
        <v>0</v>
      </c>
      <c r="E116" s="459">
        <f t="shared" ref="E116:F116" si="135">SUM(E117:E121)</f>
        <v>0</v>
      </c>
      <c r="F116" s="509">
        <f t="shared" si="135"/>
        <v>0</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c r="E121" s="458"/>
      <c r="F121" s="509">
        <f t="shared" si="139"/>
        <v>0</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199043</v>
      </c>
      <c r="D122" s="232">
        <f>SUM(D123:D127)</f>
        <v>202118</v>
      </c>
      <c r="E122" s="459">
        <f t="shared" ref="E122:F122" si="143">SUM(E123:E127)</f>
        <v>-3075</v>
      </c>
      <c r="F122" s="509">
        <f t="shared" si="143"/>
        <v>199043</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x14ac:dyDescent="0.25">
      <c r="A125" s="119">
        <v>2275</v>
      </c>
      <c r="B125" s="98" t="s">
        <v>146</v>
      </c>
      <c r="C125" s="99">
        <f t="shared" si="98"/>
        <v>199043</v>
      </c>
      <c r="D125" s="237">
        <f>300000-55864-84-446-7109-7170-8000-120-7405-2963-5390-904+5390-726-350-6741</f>
        <v>202118</v>
      </c>
      <c r="E125" s="458">
        <f>-209-2866</f>
        <v>-3075</v>
      </c>
      <c r="F125" s="509">
        <f t="shared" si="147"/>
        <v>199043</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hidden="1" x14ac:dyDescent="0.25">
      <c r="A127" s="119">
        <v>2279</v>
      </c>
      <c r="B127" s="98" t="s">
        <v>148</v>
      </c>
      <c r="C127" s="99">
        <f t="shared" si="98"/>
        <v>0</v>
      </c>
      <c r="D127" s="237"/>
      <c r="E127" s="458"/>
      <c r="F127" s="509">
        <f t="shared" si="147"/>
        <v>0</v>
      </c>
      <c r="G127" s="237"/>
      <c r="H127" s="104"/>
      <c r="I127" s="235">
        <f t="shared" si="148"/>
        <v>0</v>
      </c>
      <c r="J127" s="104"/>
      <c r="K127" s="105"/>
      <c r="L127" s="235">
        <f t="shared" si="149"/>
        <v>0</v>
      </c>
      <c r="M127" s="238"/>
      <c r="N127" s="105"/>
      <c r="O127" s="235">
        <f t="shared" si="150"/>
        <v>0</v>
      </c>
      <c r="P127" s="236"/>
    </row>
    <row r="128" spans="1:16" ht="24" hidden="1" x14ac:dyDescent="0.25">
      <c r="A128" s="342">
        <v>2280</v>
      </c>
      <c r="B128" s="87" t="s">
        <v>149</v>
      </c>
      <c r="C128" s="88">
        <f t="shared" si="98"/>
        <v>0</v>
      </c>
      <c r="D128" s="246">
        <f t="shared" ref="D128" si="151">SUM(D129)</f>
        <v>0</v>
      </c>
      <c r="E128" s="463">
        <f t="shared" ref="E128:O128" si="152">SUM(E129)</f>
        <v>0</v>
      </c>
      <c r="F128" s="508">
        <f t="shared" si="152"/>
        <v>0</v>
      </c>
      <c r="G128" s="246">
        <f t="shared" si="152"/>
        <v>0</v>
      </c>
      <c r="H128" s="248">
        <f t="shared" si="152"/>
        <v>0</v>
      </c>
      <c r="I128" s="220">
        <f t="shared" si="152"/>
        <v>0</v>
      </c>
      <c r="J128" s="248">
        <f t="shared" si="152"/>
        <v>0</v>
      </c>
      <c r="K128" s="247">
        <f t="shared" si="152"/>
        <v>0</v>
      </c>
      <c r="L128" s="220">
        <f t="shared" si="152"/>
        <v>0</v>
      </c>
      <c r="M128" s="99">
        <f t="shared" si="152"/>
        <v>0</v>
      </c>
      <c r="N128" s="233">
        <f t="shared" si="152"/>
        <v>0</v>
      </c>
      <c r="O128" s="235">
        <f t="shared" si="152"/>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hidden="1" customHeight="1" x14ac:dyDescent="0.25">
      <c r="A130" s="75">
        <v>2300</v>
      </c>
      <c r="B130" s="206" t="s">
        <v>151</v>
      </c>
      <c r="C130" s="76">
        <f t="shared" si="98"/>
        <v>0</v>
      </c>
      <c r="D130" s="207">
        <f>SUM(D131,D136,D140,D141,D144,D151,D159,D160,D163)</f>
        <v>0</v>
      </c>
      <c r="E130" s="455">
        <f t="shared" ref="E130:F130" si="153">SUM(E131,E136,E140,E141,E144,E151,E159,E160,E163)</f>
        <v>0</v>
      </c>
      <c r="F130" s="506">
        <f t="shared" si="153"/>
        <v>0</v>
      </c>
      <c r="G130" s="207">
        <f>SUM(G131,G136,G140,G141,G144,G151,G159,G160,G163)</f>
        <v>0</v>
      </c>
      <c r="H130" s="84">
        <f t="shared" ref="H130:I130" si="154">SUM(H131,H136,H140,H141,H144,H151,H159,H160,H163)</f>
        <v>0</v>
      </c>
      <c r="I130" s="208">
        <f t="shared" si="154"/>
        <v>0</v>
      </c>
      <c r="J130" s="84">
        <f>SUM(J131,J136,J140,J141,J144,J151,J159,J160,J163)</f>
        <v>0</v>
      </c>
      <c r="K130" s="85">
        <f t="shared" ref="K130:L130" si="155">SUM(K131,K136,K140,K141,K144,K151,K159,K160,K163)</f>
        <v>0</v>
      </c>
      <c r="L130" s="208">
        <f t="shared" si="155"/>
        <v>0</v>
      </c>
      <c r="M130" s="76">
        <f>SUM(M131,M136,M140,M141,M144,M151,M159,M160,M163)</f>
        <v>0</v>
      </c>
      <c r="N130" s="85">
        <f t="shared" ref="N130:O130" si="156">SUM(N131,N136,N140,N141,N144,N151,N159,N160,N163)</f>
        <v>0</v>
      </c>
      <c r="O130" s="208">
        <f t="shared" si="156"/>
        <v>0</v>
      </c>
      <c r="P130" s="243"/>
    </row>
    <row r="131" spans="1:16" ht="24" hidden="1" x14ac:dyDescent="0.25">
      <c r="A131" s="342">
        <v>2310</v>
      </c>
      <c r="B131" s="87" t="s">
        <v>152</v>
      </c>
      <c r="C131" s="88">
        <f t="shared" si="98"/>
        <v>0</v>
      </c>
      <c r="D131" s="246">
        <f>SUM(D132:D135)</f>
        <v>0</v>
      </c>
      <c r="E131" s="463">
        <f t="shared" ref="E131:O131" si="157">SUM(E132:E135)</f>
        <v>0</v>
      </c>
      <c r="F131" s="508">
        <f t="shared" si="157"/>
        <v>0</v>
      </c>
      <c r="G131" s="246">
        <f t="shared" si="157"/>
        <v>0</v>
      </c>
      <c r="H131" s="248">
        <f t="shared" si="157"/>
        <v>0</v>
      </c>
      <c r="I131" s="220">
        <f t="shared" si="157"/>
        <v>0</v>
      </c>
      <c r="J131" s="248">
        <f t="shared" si="157"/>
        <v>0</v>
      </c>
      <c r="K131" s="247">
        <f t="shared" si="157"/>
        <v>0</v>
      </c>
      <c r="L131" s="220">
        <f t="shared" si="157"/>
        <v>0</v>
      </c>
      <c r="M131" s="88">
        <f t="shared" si="157"/>
        <v>0</v>
      </c>
      <c r="N131" s="247">
        <f t="shared" si="157"/>
        <v>0</v>
      </c>
      <c r="O131" s="220">
        <f t="shared" si="157"/>
        <v>0</v>
      </c>
      <c r="P131" s="222"/>
    </row>
    <row r="132" spans="1:16" hidden="1" x14ac:dyDescent="0.25">
      <c r="A132" s="119">
        <v>2311</v>
      </c>
      <c r="B132" s="98" t="s">
        <v>153</v>
      </c>
      <c r="C132" s="99">
        <f t="shared" si="98"/>
        <v>0</v>
      </c>
      <c r="D132" s="237"/>
      <c r="E132" s="458"/>
      <c r="F132" s="509">
        <f t="shared" ref="F132:F135" si="158">D132+E132</f>
        <v>0</v>
      </c>
      <c r="G132" s="237"/>
      <c r="H132" s="104"/>
      <c r="I132" s="235">
        <f t="shared" ref="I132:I135" si="159">G132+H132</f>
        <v>0</v>
      </c>
      <c r="J132" s="104"/>
      <c r="K132" s="105"/>
      <c r="L132" s="235">
        <f t="shared" ref="L132:L135" si="160">J132+K132</f>
        <v>0</v>
      </c>
      <c r="M132" s="238"/>
      <c r="N132" s="105"/>
      <c r="O132" s="235">
        <f t="shared" ref="O132:O135" si="161">M132+N132</f>
        <v>0</v>
      </c>
      <c r="P132" s="236"/>
    </row>
    <row r="133" spans="1:16" hidden="1" x14ac:dyDescent="0.25">
      <c r="A133" s="119">
        <v>2312</v>
      </c>
      <c r="B133" s="98" t="s">
        <v>154</v>
      </c>
      <c r="C133" s="99">
        <f t="shared" si="98"/>
        <v>0</v>
      </c>
      <c r="D133" s="237"/>
      <c r="E133" s="458"/>
      <c r="F133" s="509">
        <f t="shared" si="158"/>
        <v>0</v>
      </c>
      <c r="G133" s="237"/>
      <c r="H133" s="104"/>
      <c r="I133" s="235">
        <f t="shared" si="159"/>
        <v>0</v>
      </c>
      <c r="J133" s="104"/>
      <c r="K133" s="105"/>
      <c r="L133" s="235">
        <f t="shared" si="160"/>
        <v>0</v>
      </c>
      <c r="M133" s="238"/>
      <c r="N133" s="105"/>
      <c r="O133" s="235">
        <f t="shared" si="161"/>
        <v>0</v>
      </c>
      <c r="P133" s="236"/>
    </row>
    <row r="134" spans="1:16" hidden="1" x14ac:dyDescent="0.25">
      <c r="A134" s="119">
        <v>2313</v>
      </c>
      <c r="B134" s="98" t="s">
        <v>155</v>
      </c>
      <c r="C134" s="99">
        <f t="shared" si="98"/>
        <v>0</v>
      </c>
      <c r="D134" s="237"/>
      <c r="E134" s="458"/>
      <c r="F134" s="509">
        <f t="shared" si="158"/>
        <v>0</v>
      </c>
      <c r="G134" s="237"/>
      <c r="H134" s="104"/>
      <c r="I134" s="235">
        <f t="shared" si="159"/>
        <v>0</v>
      </c>
      <c r="J134" s="104"/>
      <c r="K134" s="105"/>
      <c r="L134" s="235">
        <f t="shared" si="160"/>
        <v>0</v>
      </c>
      <c r="M134" s="238"/>
      <c r="N134" s="105"/>
      <c r="O134" s="235">
        <f t="shared" si="161"/>
        <v>0</v>
      </c>
      <c r="P134" s="236"/>
    </row>
    <row r="135" spans="1:16" ht="36" hidden="1" customHeight="1" x14ac:dyDescent="0.25">
      <c r="A135" s="119">
        <v>2314</v>
      </c>
      <c r="B135" s="98" t="s">
        <v>156</v>
      </c>
      <c r="C135" s="99">
        <f t="shared" si="98"/>
        <v>0</v>
      </c>
      <c r="D135" s="237"/>
      <c r="E135" s="458"/>
      <c r="F135" s="509">
        <f t="shared" si="158"/>
        <v>0</v>
      </c>
      <c r="G135" s="237"/>
      <c r="H135" s="104"/>
      <c r="I135" s="235">
        <f t="shared" si="159"/>
        <v>0</v>
      </c>
      <c r="J135" s="104"/>
      <c r="K135" s="105"/>
      <c r="L135" s="235">
        <f t="shared" si="160"/>
        <v>0</v>
      </c>
      <c r="M135" s="238"/>
      <c r="N135" s="105"/>
      <c r="O135" s="235">
        <f t="shared" si="161"/>
        <v>0</v>
      </c>
      <c r="P135" s="236"/>
    </row>
    <row r="136" spans="1:16" hidden="1" x14ac:dyDescent="0.25">
      <c r="A136" s="231">
        <v>2320</v>
      </c>
      <c r="B136" s="98" t="s">
        <v>157</v>
      </c>
      <c r="C136" s="99">
        <f t="shared" si="98"/>
        <v>0</v>
      </c>
      <c r="D136" s="232">
        <f>SUM(D137:D139)</f>
        <v>0</v>
      </c>
      <c r="E136" s="459">
        <f t="shared" ref="E136:F136" si="162">SUM(E137:E139)</f>
        <v>0</v>
      </c>
      <c r="F136" s="509">
        <f t="shared" si="162"/>
        <v>0</v>
      </c>
      <c r="G136" s="232">
        <f>SUM(G137:G139)</f>
        <v>0</v>
      </c>
      <c r="H136" s="234">
        <f t="shared" ref="H136:I136" si="163">SUM(H137:H139)</f>
        <v>0</v>
      </c>
      <c r="I136" s="235">
        <f t="shared" si="163"/>
        <v>0</v>
      </c>
      <c r="J136" s="234">
        <f>SUM(J137:J139)</f>
        <v>0</v>
      </c>
      <c r="K136" s="233">
        <f t="shared" ref="K136:L136" si="164">SUM(K137:K139)</f>
        <v>0</v>
      </c>
      <c r="L136" s="235">
        <f t="shared" si="164"/>
        <v>0</v>
      </c>
      <c r="M136" s="99">
        <f>SUM(M137:M139)</f>
        <v>0</v>
      </c>
      <c r="N136" s="233">
        <f t="shared" ref="N136:O136" si="165">SUM(N137:N139)</f>
        <v>0</v>
      </c>
      <c r="O136" s="235">
        <f t="shared" si="165"/>
        <v>0</v>
      </c>
      <c r="P136" s="236"/>
    </row>
    <row r="137" spans="1:16" hidden="1" x14ac:dyDescent="0.25">
      <c r="A137" s="119">
        <v>2321</v>
      </c>
      <c r="B137" s="98" t="s">
        <v>158</v>
      </c>
      <c r="C137" s="99">
        <f t="shared" si="98"/>
        <v>0</v>
      </c>
      <c r="D137" s="237"/>
      <c r="E137" s="458"/>
      <c r="F137" s="509">
        <f t="shared" ref="F137:F140" si="166">D137+E137</f>
        <v>0</v>
      </c>
      <c r="G137" s="237"/>
      <c r="H137" s="104"/>
      <c r="I137" s="235">
        <f t="shared" ref="I137:I140" si="167">G137+H137</f>
        <v>0</v>
      </c>
      <c r="J137" s="104"/>
      <c r="K137" s="105"/>
      <c r="L137" s="235">
        <f t="shared" ref="L137:L140" si="168">J137+K137</f>
        <v>0</v>
      </c>
      <c r="M137" s="238"/>
      <c r="N137" s="105"/>
      <c r="O137" s="235">
        <f t="shared" ref="O137:O140" si="169">M137+N137</f>
        <v>0</v>
      </c>
      <c r="P137" s="236"/>
    </row>
    <row r="138" spans="1:16" hidden="1" x14ac:dyDescent="0.25">
      <c r="A138" s="119">
        <v>2322</v>
      </c>
      <c r="B138" s="98" t="s">
        <v>159</v>
      </c>
      <c r="C138" s="99">
        <f t="shared" si="98"/>
        <v>0</v>
      </c>
      <c r="D138" s="237"/>
      <c r="E138" s="458"/>
      <c r="F138" s="509">
        <f t="shared" si="166"/>
        <v>0</v>
      </c>
      <c r="G138" s="237"/>
      <c r="H138" s="104"/>
      <c r="I138" s="235">
        <f t="shared" si="167"/>
        <v>0</v>
      </c>
      <c r="J138" s="104"/>
      <c r="K138" s="105"/>
      <c r="L138" s="235">
        <f t="shared" si="168"/>
        <v>0</v>
      </c>
      <c r="M138" s="238"/>
      <c r="N138" s="105"/>
      <c r="O138" s="235">
        <f t="shared" si="169"/>
        <v>0</v>
      </c>
      <c r="P138" s="236"/>
    </row>
    <row r="139" spans="1:16" ht="10.5" hidden="1" customHeight="1" x14ac:dyDescent="0.25">
      <c r="A139" s="119">
        <v>2329</v>
      </c>
      <c r="B139" s="98" t="s">
        <v>160</v>
      </c>
      <c r="C139" s="99">
        <f t="shared" si="98"/>
        <v>0</v>
      </c>
      <c r="D139" s="237"/>
      <c r="E139" s="458"/>
      <c r="F139" s="509">
        <f t="shared" si="166"/>
        <v>0</v>
      </c>
      <c r="G139" s="237"/>
      <c r="H139" s="104"/>
      <c r="I139" s="235">
        <f t="shared" si="167"/>
        <v>0</v>
      </c>
      <c r="J139" s="104"/>
      <c r="K139" s="105"/>
      <c r="L139" s="235">
        <f t="shared" si="168"/>
        <v>0</v>
      </c>
      <c r="M139" s="238"/>
      <c r="N139" s="105"/>
      <c r="O139" s="235">
        <f t="shared" si="169"/>
        <v>0</v>
      </c>
      <c r="P139" s="236"/>
    </row>
    <row r="140" spans="1:16" hidden="1" x14ac:dyDescent="0.25">
      <c r="A140" s="231">
        <v>2330</v>
      </c>
      <c r="B140" s="98" t="s">
        <v>161</v>
      </c>
      <c r="C140" s="99">
        <f t="shared" si="98"/>
        <v>0</v>
      </c>
      <c r="D140" s="237"/>
      <c r="E140" s="458"/>
      <c r="F140" s="509">
        <f t="shared" si="166"/>
        <v>0</v>
      </c>
      <c r="G140" s="237"/>
      <c r="H140" s="104"/>
      <c r="I140" s="235">
        <f t="shared" si="167"/>
        <v>0</v>
      </c>
      <c r="J140" s="104"/>
      <c r="K140" s="105"/>
      <c r="L140" s="235">
        <f t="shared" si="168"/>
        <v>0</v>
      </c>
      <c r="M140" s="238"/>
      <c r="N140" s="105"/>
      <c r="O140" s="235">
        <f t="shared" si="169"/>
        <v>0</v>
      </c>
      <c r="P140" s="236"/>
    </row>
    <row r="141" spans="1:16" ht="48" hidden="1" x14ac:dyDescent="0.25">
      <c r="A141" s="231">
        <v>2340</v>
      </c>
      <c r="B141" s="98" t="s">
        <v>162</v>
      </c>
      <c r="C141" s="99">
        <f t="shared" si="98"/>
        <v>0</v>
      </c>
      <c r="D141" s="232">
        <f>SUM(D142:D143)</f>
        <v>0</v>
      </c>
      <c r="E141" s="459">
        <f t="shared" ref="E141:F141" si="170">SUM(E142:E143)</f>
        <v>0</v>
      </c>
      <c r="F141" s="509">
        <f t="shared" si="170"/>
        <v>0</v>
      </c>
      <c r="G141" s="232">
        <f>SUM(G142:G143)</f>
        <v>0</v>
      </c>
      <c r="H141" s="234">
        <f t="shared" ref="H141:I141" si="171">SUM(H142:H143)</f>
        <v>0</v>
      </c>
      <c r="I141" s="235">
        <f t="shared" si="171"/>
        <v>0</v>
      </c>
      <c r="J141" s="234">
        <f>SUM(J142:J143)</f>
        <v>0</v>
      </c>
      <c r="K141" s="233">
        <f t="shared" ref="K141:L141" si="172">SUM(K142:K143)</f>
        <v>0</v>
      </c>
      <c r="L141" s="235">
        <f t="shared" si="172"/>
        <v>0</v>
      </c>
      <c r="M141" s="99">
        <f>SUM(M142:M143)</f>
        <v>0</v>
      </c>
      <c r="N141" s="233">
        <f t="shared" ref="N141:O141" si="173">SUM(N142:N143)</f>
        <v>0</v>
      </c>
      <c r="O141" s="235">
        <f t="shared" si="173"/>
        <v>0</v>
      </c>
      <c r="P141" s="236"/>
    </row>
    <row r="142" spans="1:16" hidden="1" x14ac:dyDescent="0.25">
      <c r="A142" s="119">
        <v>2341</v>
      </c>
      <c r="B142" s="98" t="s">
        <v>163</v>
      </c>
      <c r="C142" s="99">
        <f t="shared" si="98"/>
        <v>0</v>
      </c>
      <c r="D142" s="237"/>
      <c r="E142" s="458"/>
      <c r="F142" s="509">
        <f t="shared" ref="F142:F143" si="174">D142+E142</f>
        <v>0</v>
      </c>
      <c r="G142" s="237"/>
      <c r="H142" s="104"/>
      <c r="I142" s="235">
        <f t="shared" ref="I142:I143" si="175">G142+H142</f>
        <v>0</v>
      </c>
      <c r="J142" s="104"/>
      <c r="K142" s="105"/>
      <c r="L142" s="235">
        <f t="shared" ref="L142:L143" si="176">J142+K142</f>
        <v>0</v>
      </c>
      <c r="M142" s="238"/>
      <c r="N142" s="105"/>
      <c r="O142" s="235">
        <f t="shared" ref="O142:O143" si="177">M142+N142</f>
        <v>0</v>
      </c>
      <c r="P142" s="236"/>
    </row>
    <row r="143" spans="1:16" ht="24" hidden="1" x14ac:dyDescent="0.25">
      <c r="A143" s="119">
        <v>2344</v>
      </c>
      <c r="B143" s="98" t="s">
        <v>164</v>
      </c>
      <c r="C143" s="99">
        <f t="shared" si="98"/>
        <v>0</v>
      </c>
      <c r="D143" s="237"/>
      <c r="E143" s="458"/>
      <c r="F143" s="509">
        <f t="shared" si="174"/>
        <v>0</v>
      </c>
      <c r="G143" s="237"/>
      <c r="H143" s="104"/>
      <c r="I143" s="235">
        <f t="shared" si="175"/>
        <v>0</v>
      </c>
      <c r="J143" s="104"/>
      <c r="K143" s="105"/>
      <c r="L143" s="235">
        <f t="shared" si="176"/>
        <v>0</v>
      </c>
      <c r="M143" s="238"/>
      <c r="N143" s="105"/>
      <c r="O143" s="235">
        <f t="shared" si="177"/>
        <v>0</v>
      </c>
      <c r="P143" s="236"/>
    </row>
    <row r="144" spans="1:16" ht="24" hidden="1" x14ac:dyDescent="0.25">
      <c r="A144" s="213">
        <v>2350</v>
      </c>
      <c r="B144" s="157" t="s">
        <v>165</v>
      </c>
      <c r="C144" s="163">
        <f t="shared" si="98"/>
        <v>0</v>
      </c>
      <c r="D144" s="214">
        <f>SUM(D145:D150)</f>
        <v>0</v>
      </c>
      <c r="E144" s="456">
        <f t="shared" ref="E144:F144" si="178">SUM(E145:E150)</f>
        <v>0</v>
      </c>
      <c r="F144" s="507">
        <f t="shared" si="178"/>
        <v>0</v>
      </c>
      <c r="G144" s="214">
        <f>SUM(G145:G150)</f>
        <v>0</v>
      </c>
      <c r="H144" s="216">
        <f t="shared" ref="H144:I144" si="179">SUM(H145:H150)</f>
        <v>0</v>
      </c>
      <c r="I144" s="217">
        <f t="shared" si="179"/>
        <v>0</v>
      </c>
      <c r="J144" s="216">
        <f>SUM(J145:J150)</f>
        <v>0</v>
      </c>
      <c r="K144" s="215">
        <f t="shared" ref="K144:L144" si="180">SUM(K145:K150)</f>
        <v>0</v>
      </c>
      <c r="L144" s="217">
        <f t="shared" si="180"/>
        <v>0</v>
      </c>
      <c r="M144" s="163">
        <f>SUM(M145:M150)</f>
        <v>0</v>
      </c>
      <c r="N144" s="215">
        <f t="shared" ref="N144:O144" si="181">SUM(N145:N150)</f>
        <v>0</v>
      </c>
      <c r="O144" s="217">
        <f t="shared" si="181"/>
        <v>0</v>
      </c>
      <c r="P144" s="218"/>
    </row>
    <row r="145" spans="1:16" hidden="1" x14ac:dyDescent="0.25">
      <c r="A145" s="47">
        <v>2351</v>
      </c>
      <c r="B145" s="87" t="s">
        <v>166</v>
      </c>
      <c r="C145" s="88">
        <f t="shared" si="98"/>
        <v>0</v>
      </c>
      <c r="D145" s="219"/>
      <c r="E145" s="457"/>
      <c r="F145" s="508">
        <f t="shared" ref="F145:F150" si="182">D145+E145</f>
        <v>0</v>
      </c>
      <c r="G145" s="219"/>
      <c r="H145" s="93"/>
      <c r="I145" s="220">
        <f t="shared" ref="I145:I150" si="183">G145+H145</f>
        <v>0</v>
      </c>
      <c r="J145" s="93"/>
      <c r="K145" s="94"/>
      <c r="L145" s="220">
        <f t="shared" ref="L145:L150" si="184">J145+K145</f>
        <v>0</v>
      </c>
      <c r="M145" s="221"/>
      <c r="N145" s="94"/>
      <c r="O145" s="220">
        <f t="shared" ref="O145:O150" si="185">M145+N145</f>
        <v>0</v>
      </c>
      <c r="P145" s="222"/>
    </row>
    <row r="146" spans="1:16" hidden="1" x14ac:dyDescent="0.25">
      <c r="A146" s="119">
        <v>2352</v>
      </c>
      <c r="B146" s="98" t="s">
        <v>167</v>
      </c>
      <c r="C146" s="99">
        <f t="shared" si="98"/>
        <v>0</v>
      </c>
      <c r="D146" s="237"/>
      <c r="E146" s="458"/>
      <c r="F146" s="509">
        <f t="shared" si="182"/>
        <v>0</v>
      </c>
      <c r="G146" s="237"/>
      <c r="H146" s="104"/>
      <c r="I146" s="235">
        <f t="shared" si="183"/>
        <v>0</v>
      </c>
      <c r="J146" s="104"/>
      <c r="K146" s="105"/>
      <c r="L146" s="235">
        <f t="shared" si="184"/>
        <v>0</v>
      </c>
      <c r="M146" s="238"/>
      <c r="N146" s="105"/>
      <c r="O146" s="235">
        <f t="shared" si="185"/>
        <v>0</v>
      </c>
      <c r="P146" s="236"/>
    </row>
    <row r="147" spans="1:16" ht="24" hidden="1" x14ac:dyDescent="0.25">
      <c r="A147" s="119">
        <v>2353</v>
      </c>
      <c r="B147" s="98" t="s">
        <v>168</v>
      </c>
      <c r="C147" s="99">
        <f t="shared" si="98"/>
        <v>0</v>
      </c>
      <c r="D147" s="237"/>
      <c r="E147" s="458"/>
      <c r="F147" s="509">
        <f t="shared" si="182"/>
        <v>0</v>
      </c>
      <c r="G147" s="237"/>
      <c r="H147" s="104"/>
      <c r="I147" s="235">
        <f t="shared" si="183"/>
        <v>0</v>
      </c>
      <c r="J147" s="104"/>
      <c r="K147" s="105"/>
      <c r="L147" s="235">
        <f t="shared" si="184"/>
        <v>0</v>
      </c>
      <c r="M147" s="238"/>
      <c r="N147" s="105"/>
      <c r="O147" s="235">
        <f t="shared" si="185"/>
        <v>0</v>
      </c>
      <c r="P147" s="236"/>
    </row>
    <row r="148" spans="1:16" ht="24" hidden="1" x14ac:dyDescent="0.25">
      <c r="A148" s="119">
        <v>2354</v>
      </c>
      <c r="B148" s="98" t="s">
        <v>169</v>
      </c>
      <c r="C148" s="99">
        <f t="shared" si="98"/>
        <v>0</v>
      </c>
      <c r="D148" s="237"/>
      <c r="E148" s="458"/>
      <c r="F148" s="509">
        <f t="shared" si="182"/>
        <v>0</v>
      </c>
      <c r="G148" s="237"/>
      <c r="H148" s="104"/>
      <c r="I148" s="235">
        <f t="shared" si="183"/>
        <v>0</v>
      </c>
      <c r="J148" s="104"/>
      <c r="K148" s="105"/>
      <c r="L148" s="235">
        <f t="shared" si="184"/>
        <v>0</v>
      </c>
      <c r="M148" s="238"/>
      <c r="N148" s="105"/>
      <c r="O148" s="235">
        <f t="shared" si="185"/>
        <v>0</v>
      </c>
      <c r="P148" s="236"/>
    </row>
    <row r="149" spans="1:16" ht="24" hidden="1" x14ac:dyDescent="0.25">
      <c r="A149" s="119">
        <v>2355</v>
      </c>
      <c r="B149" s="98" t="s">
        <v>170</v>
      </c>
      <c r="C149" s="99">
        <f t="shared" ref="C149:C212" si="186">F149+I149+L149+O149</f>
        <v>0</v>
      </c>
      <c r="D149" s="237"/>
      <c r="E149" s="458"/>
      <c r="F149" s="509">
        <f t="shared" si="182"/>
        <v>0</v>
      </c>
      <c r="G149" s="237"/>
      <c r="H149" s="104"/>
      <c r="I149" s="235">
        <f t="shared" si="183"/>
        <v>0</v>
      </c>
      <c r="J149" s="104"/>
      <c r="K149" s="105"/>
      <c r="L149" s="235">
        <f t="shared" si="184"/>
        <v>0</v>
      </c>
      <c r="M149" s="238"/>
      <c r="N149" s="105"/>
      <c r="O149" s="235">
        <f t="shared" si="185"/>
        <v>0</v>
      </c>
      <c r="P149" s="236"/>
    </row>
    <row r="150" spans="1:16" ht="24" hidden="1" x14ac:dyDescent="0.25">
      <c r="A150" s="119">
        <v>2359</v>
      </c>
      <c r="B150" s="98" t="s">
        <v>171</v>
      </c>
      <c r="C150" s="99">
        <f t="shared" si="186"/>
        <v>0</v>
      </c>
      <c r="D150" s="237"/>
      <c r="E150" s="458"/>
      <c r="F150" s="509">
        <f t="shared" si="182"/>
        <v>0</v>
      </c>
      <c r="G150" s="237"/>
      <c r="H150" s="104"/>
      <c r="I150" s="235">
        <f t="shared" si="183"/>
        <v>0</v>
      </c>
      <c r="J150" s="104"/>
      <c r="K150" s="105"/>
      <c r="L150" s="235">
        <f t="shared" si="184"/>
        <v>0</v>
      </c>
      <c r="M150" s="238"/>
      <c r="N150" s="105"/>
      <c r="O150" s="235">
        <f t="shared" si="185"/>
        <v>0</v>
      </c>
      <c r="P150" s="236"/>
    </row>
    <row r="151" spans="1:16" ht="24.75" hidden="1" customHeight="1" x14ac:dyDescent="0.25">
      <c r="A151" s="231">
        <v>2360</v>
      </c>
      <c r="B151" s="98" t="s">
        <v>172</v>
      </c>
      <c r="C151" s="99">
        <f t="shared" si="186"/>
        <v>0</v>
      </c>
      <c r="D151" s="232">
        <f>SUM(D152:D158)</f>
        <v>0</v>
      </c>
      <c r="E151" s="459">
        <f t="shared" ref="E151:F151" si="187">SUM(E152:E158)</f>
        <v>0</v>
      </c>
      <c r="F151" s="509">
        <f t="shared" si="187"/>
        <v>0</v>
      </c>
      <c r="G151" s="232">
        <f>SUM(G152:G158)</f>
        <v>0</v>
      </c>
      <c r="H151" s="234">
        <f t="shared" ref="H151:I151" si="188">SUM(H152:H158)</f>
        <v>0</v>
      </c>
      <c r="I151" s="235">
        <f t="shared" si="188"/>
        <v>0</v>
      </c>
      <c r="J151" s="234">
        <f>SUM(J152:J158)</f>
        <v>0</v>
      </c>
      <c r="K151" s="233">
        <f t="shared" ref="K151:L151" si="189">SUM(K152:K158)</f>
        <v>0</v>
      </c>
      <c r="L151" s="235">
        <f t="shared" si="189"/>
        <v>0</v>
      </c>
      <c r="M151" s="99">
        <f>SUM(M152:M158)</f>
        <v>0</v>
      </c>
      <c r="N151" s="233">
        <f t="shared" ref="N151:O151" si="190">SUM(N152:N158)</f>
        <v>0</v>
      </c>
      <c r="O151" s="235">
        <f t="shared" si="190"/>
        <v>0</v>
      </c>
      <c r="P151" s="236"/>
    </row>
    <row r="152" spans="1:16" hidden="1" x14ac:dyDescent="0.25">
      <c r="A152" s="97">
        <v>2361</v>
      </c>
      <c r="B152" s="98" t="s">
        <v>173</v>
      </c>
      <c r="C152" s="99">
        <f t="shared" si="186"/>
        <v>0</v>
      </c>
      <c r="D152" s="237"/>
      <c r="E152" s="458"/>
      <c r="F152" s="509">
        <f t="shared" ref="F152:F159" si="191">D152+E152</f>
        <v>0</v>
      </c>
      <c r="G152" s="237"/>
      <c r="H152" s="104"/>
      <c r="I152" s="235">
        <f t="shared" ref="I152:I159" si="192">G152+H152</f>
        <v>0</v>
      </c>
      <c r="J152" s="104"/>
      <c r="K152" s="105"/>
      <c r="L152" s="235">
        <f t="shared" ref="L152:L159" si="193">J152+K152</f>
        <v>0</v>
      </c>
      <c r="M152" s="238"/>
      <c r="N152" s="105"/>
      <c r="O152" s="235">
        <f t="shared" ref="O152:O159" si="194">M152+N152</f>
        <v>0</v>
      </c>
      <c r="P152" s="236"/>
    </row>
    <row r="153" spans="1:16" ht="24" hidden="1" x14ac:dyDescent="0.25">
      <c r="A153" s="97">
        <v>2362</v>
      </c>
      <c r="B153" s="98" t="s">
        <v>174</v>
      </c>
      <c r="C153" s="99">
        <f t="shared" si="186"/>
        <v>0</v>
      </c>
      <c r="D153" s="237"/>
      <c r="E153" s="458"/>
      <c r="F153" s="509">
        <f t="shared" si="191"/>
        <v>0</v>
      </c>
      <c r="G153" s="237"/>
      <c r="H153" s="104"/>
      <c r="I153" s="235">
        <f t="shared" si="192"/>
        <v>0</v>
      </c>
      <c r="J153" s="104"/>
      <c r="K153" s="105"/>
      <c r="L153" s="235">
        <f t="shared" si="193"/>
        <v>0</v>
      </c>
      <c r="M153" s="238"/>
      <c r="N153" s="105"/>
      <c r="O153" s="235">
        <f t="shared" si="194"/>
        <v>0</v>
      </c>
      <c r="P153" s="236"/>
    </row>
    <row r="154" spans="1:16" hidden="1" x14ac:dyDescent="0.25">
      <c r="A154" s="97">
        <v>2363</v>
      </c>
      <c r="B154" s="98" t="s">
        <v>175</v>
      </c>
      <c r="C154" s="99">
        <f t="shared" si="186"/>
        <v>0</v>
      </c>
      <c r="D154" s="237"/>
      <c r="E154" s="458"/>
      <c r="F154" s="509">
        <f t="shared" si="191"/>
        <v>0</v>
      </c>
      <c r="G154" s="237"/>
      <c r="H154" s="104"/>
      <c r="I154" s="235">
        <f t="shared" si="192"/>
        <v>0</v>
      </c>
      <c r="J154" s="104"/>
      <c r="K154" s="105"/>
      <c r="L154" s="235">
        <f t="shared" si="193"/>
        <v>0</v>
      </c>
      <c r="M154" s="238"/>
      <c r="N154" s="105"/>
      <c r="O154" s="235">
        <f t="shared" si="194"/>
        <v>0</v>
      </c>
      <c r="P154" s="236"/>
    </row>
    <row r="155" spans="1:16" hidden="1" x14ac:dyDescent="0.25">
      <c r="A155" s="97">
        <v>2364</v>
      </c>
      <c r="B155" s="98" t="s">
        <v>176</v>
      </c>
      <c r="C155" s="99">
        <f t="shared" si="186"/>
        <v>0</v>
      </c>
      <c r="D155" s="237"/>
      <c r="E155" s="458"/>
      <c r="F155" s="509">
        <f t="shared" si="191"/>
        <v>0</v>
      </c>
      <c r="G155" s="237"/>
      <c r="H155" s="104"/>
      <c r="I155" s="235">
        <f t="shared" si="192"/>
        <v>0</v>
      </c>
      <c r="J155" s="104"/>
      <c r="K155" s="105"/>
      <c r="L155" s="235">
        <f t="shared" si="193"/>
        <v>0</v>
      </c>
      <c r="M155" s="238"/>
      <c r="N155" s="105"/>
      <c r="O155" s="235">
        <f t="shared" si="194"/>
        <v>0</v>
      </c>
      <c r="P155" s="236"/>
    </row>
    <row r="156" spans="1:16" ht="12.75" hidden="1" customHeight="1" x14ac:dyDescent="0.25">
      <c r="A156" s="97">
        <v>2365</v>
      </c>
      <c r="B156" s="98" t="s">
        <v>177</v>
      </c>
      <c r="C156" s="99">
        <f t="shared" si="186"/>
        <v>0</v>
      </c>
      <c r="D156" s="237"/>
      <c r="E156" s="458"/>
      <c r="F156" s="509">
        <f t="shared" si="191"/>
        <v>0</v>
      </c>
      <c r="G156" s="237"/>
      <c r="H156" s="104"/>
      <c r="I156" s="235">
        <f t="shared" si="192"/>
        <v>0</v>
      </c>
      <c r="J156" s="104"/>
      <c r="K156" s="105"/>
      <c r="L156" s="235">
        <f t="shared" si="193"/>
        <v>0</v>
      </c>
      <c r="M156" s="238"/>
      <c r="N156" s="105"/>
      <c r="O156" s="235">
        <f t="shared" si="194"/>
        <v>0</v>
      </c>
      <c r="P156" s="236"/>
    </row>
    <row r="157" spans="1:16" ht="36" hidden="1" x14ac:dyDescent="0.25">
      <c r="A157" s="97">
        <v>2366</v>
      </c>
      <c r="B157" s="98" t="s">
        <v>178</v>
      </c>
      <c r="C157" s="99">
        <f t="shared" si="186"/>
        <v>0</v>
      </c>
      <c r="D157" s="237"/>
      <c r="E157" s="458"/>
      <c r="F157" s="509">
        <f t="shared" si="191"/>
        <v>0</v>
      </c>
      <c r="G157" s="237"/>
      <c r="H157" s="104"/>
      <c r="I157" s="235">
        <f t="shared" si="192"/>
        <v>0</v>
      </c>
      <c r="J157" s="104"/>
      <c r="K157" s="105"/>
      <c r="L157" s="235">
        <f t="shared" si="193"/>
        <v>0</v>
      </c>
      <c r="M157" s="238"/>
      <c r="N157" s="105"/>
      <c r="O157" s="235">
        <f t="shared" si="194"/>
        <v>0</v>
      </c>
      <c r="P157" s="236"/>
    </row>
    <row r="158" spans="1:16" ht="48" hidden="1" x14ac:dyDescent="0.25">
      <c r="A158" s="97">
        <v>2369</v>
      </c>
      <c r="B158" s="98" t="s">
        <v>179</v>
      </c>
      <c r="C158" s="99">
        <f t="shared" si="186"/>
        <v>0</v>
      </c>
      <c r="D158" s="237"/>
      <c r="E158" s="458"/>
      <c r="F158" s="509">
        <f t="shared" si="191"/>
        <v>0</v>
      </c>
      <c r="G158" s="237"/>
      <c r="H158" s="104"/>
      <c r="I158" s="235">
        <f t="shared" si="192"/>
        <v>0</v>
      </c>
      <c r="J158" s="104"/>
      <c r="K158" s="105"/>
      <c r="L158" s="235">
        <f t="shared" si="193"/>
        <v>0</v>
      </c>
      <c r="M158" s="238"/>
      <c r="N158" s="105"/>
      <c r="O158" s="235">
        <f t="shared" si="194"/>
        <v>0</v>
      </c>
      <c r="P158" s="236"/>
    </row>
    <row r="159" spans="1:16" hidden="1" x14ac:dyDescent="0.25">
      <c r="A159" s="213">
        <v>2370</v>
      </c>
      <c r="B159" s="157" t="s">
        <v>180</v>
      </c>
      <c r="C159" s="163">
        <f t="shared" si="186"/>
        <v>0</v>
      </c>
      <c r="D159" s="239"/>
      <c r="E159" s="464"/>
      <c r="F159" s="507">
        <f t="shared" si="191"/>
        <v>0</v>
      </c>
      <c r="G159" s="239"/>
      <c r="H159" s="241"/>
      <c r="I159" s="217">
        <f t="shared" si="192"/>
        <v>0</v>
      </c>
      <c r="J159" s="241"/>
      <c r="K159" s="240"/>
      <c r="L159" s="217">
        <f t="shared" si="193"/>
        <v>0</v>
      </c>
      <c r="M159" s="242"/>
      <c r="N159" s="240"/>
      <c r="O159" s="217">
        <f t="shared" si="194"/>
        <v>0</v>
      </c>
      <c r="P159" s="218"/>
    </row>
    <row r="160" spans="1:16" hidden="1" x14ac:dyDescent="0.25">
      <c r="A160" s="213">
        <v>2380</v>
      </c>
      <c r="B160" s="157" t="s">
        <v>181</v>
      </c>
      <c r="C160" s="163">
        <f t="shared" si="186"/>
        <v>0</v>
      </c>
      <c r="D160" s="214">
        <f>SUM(D161:D162)</f>
        <v>0</v>
      </c>
      <c r="E160" s="456">
        <f t="shared" ref="E160:F160" si="195">SUM(E161:E162)</f>
        <v>0</v>
      </c>
      <c r="F160" s="507">
        <f t="shared" si="195"/>
        <v>0</v>
      </c>
      <c r="G160" s="214">
        <f>SUM(G161:G162)</f>
        <v>0</v>
      </c>
      <c r="H160" s="216">
        <f t="shared" ref="H160:I160" si="196">SUM(H161:H162)</f>
        <v>0</v>
      </c>
      <c r="I160" s="217">
        <f t="shared" si="196"/>
        <v>0</v>
      </c>
      <c r="J160" s="216">
        <f>SUM(J161:J162)</f>
        <v>0</v>
      </c>
      <c r="K160" s="215">
        <f t="shared" ref="K160:L160" si="197">SUM(K161:K162)</f>
        <v>0</v>
      </c>
      <c r="L160" s="217">
        <f t="shared" si="197"/>
        <v>0</v>
      </c>
      <c r="M160" s="163">
        <f>SUM(M161:M162)</f>
        <v>0</v>
      </c>
      <c r="N160" s="215">
        <f t="shared" ref="N160:O160" si="198">SUM(N161:N162)</f>
        <v>0</v>
      </c>
      <c r="O160" s="217">
        <f t="shared" si="198"/>
        <v>0</v>
      </c>
      <c r="P160" s="218"/>
    </row>
    <row r="161" spans="1:16" hidden="1" x14ac:dyDescent="0.25">
      <c r="A161" s="46">
        <v>2381</v>
      </c>
      <c r="B161" s="87" t="s">
        <v>182</v>
      </c>
      <c r="C161" s="88">
        <f t="shared" si="186"/>
        <v>0</v>
      </c>
      <c r="D161" s="219"/>
      <c r="E161" s="457"/>
      <c r="F161" s="508">
        <f t="shared" ref="F161:F164" si="199">D161+E161</f>
        <v>0</v>
      </c>
      <c r="G161" s="219"/>
      <c r="H161" s="93"/>
      <c r="I161" s="220">
        <f t="shared" ref="I161:I164" si="200">G161+H161</f>
        <v>0</v>
      </c>
      <c r="J161" s="93"/>
      <c r="K161" s="94"/>
      <c r="L161" s="220">
        <f t="shared" ref="L161:L164" si="201">J161+K161</f>
        <v>0</v>
      </c>
      <c r="M161" s="221"/>
      <c r="N161" s="94"/>
      <c r="O161" s="220">
        <f t="shared" ref="O161:O164" si="202">M161+N161</f>
        <v>0</v>
      </c>
      <c r="P161" s="222"/>
    </row>
    <row r="162" spans="1:16" ht="24" hidden="1" x14ac:dyDescent="0.25">
      <c r="A162" s="97">
        <v>2389</v>
      </c>
      <c r="B162" s="98" t="s">
        <v>183</v>
      </c>
      <c r="C162" s="99">
        <f t="shared" si="186"/>
        <v>0</v>
      </c>
      <c r="D162" s="237"/>
      <c r="E162" s="458"/>
      <c r="F162" s="509">
        <f t="shared" si="199"/>
        <v>0</v>
      </c>
      <c r="G162" s="237"/>
      <c r="H162" s="104"/>
      <c r="I162" s="235">
        <f t="shared" si="200"/>
        <v>0</v>
      </c>
      <c r="J162" s="104"/>
      <c r="K162" s="105"/>
      <c r="L162" s="235">
        <f t="shared" si="201"/>
        <v>0</v>
      </c>
      <c r="M162" s="238"/>
      <c r="N162" s="105"/>
      <c r="O162" s="235">
        <f t="shared" si="202"/>
        <v>0</v>
      </c>
      <c r="P162" s="236"/>
    </row>
    <row r="163" spans="1:16" hidden="1" x14ac:dyDescent="0.25">
      <c r="A163" s="213">
        <v>2390</v>
      </c>
      <c r="B163" s="157" t="s">
        <v>184</v>
      </c>
      <c r="C163" s="163">
        <f t="shared" si="186"/>
        <v>0</v>
      </c>
      <c r="D163" s="239"/>
      <c r="E163" s="464"/>
      <c r="F163" s="507">
        <f t="shared" si="199"/>
        <v>0</v>
      </c>
      <c r="G163" s="239"/>
      <c r="H163" s="241"/>
      <c r="I163" s="217">
        <f t="shared" si="200"/>
        <v>0</v>
      </c>
      <c r="J163" s="241"/>
      <c r="K163" s="240"/>
      <c r="L163" s="217">
        <f t="shared" si="201"/>
        <v>0</v>
      </c>
      <c r="M163" s="242"/>
      <c r="N163" s="240"/>
      <c r="O163" s="217">
        <f t="shared" si="202"/>
        <v>0</v>
      </c>
      <c r="P163" s="218"/>
    </row>
    <row r="164" spans="1:16" hidden="1" x14ac:dyDescent="0.25">
      <c r="A164" s="75">
        <v>2400</v>
      </c>
      <c r="B164" s="206" t="s">
        <v>185</v>
      </c>
      <c r="C164" s="76">
        <f t="shared" si="186"/>
        <v>0</v>
      </c>
      <c r="D164" s="265"/>
      <c r="E164" s="465"/>
      <c r="F164" s="506">
        <f t="shared" si="199"/>
        <v>0</v>
      </c>
      <c r="G164" s="265"/>
      <c r="H164" s="267"/>
      <c r="I164" s="208">
        <f t="shared" si="200"/>
        <v>0</v>
      </c>
      <c r="J164" s="267"/>
      <c r="K164" s="266"/>
      <c r="L164" s="208">
        <f t="shared" si="201"/>
        <v>0</v>
      </c>
      <c r="M164" s="268"/>
      <c r="N164" s="266"/>
      <c r="O164" s="208">
        <f t="shared" si="202"/>
        <v>0</v>
      </c>
      <c r="P164" s="243"/>
    </row>
    <row r="165" spans="1:16" ht="24" hidden="1" x14ac:dyDescent="0.25">
      <c r="A165" s="75">
        <v>2500</v>
      </c>
      <c r="B165" s="206" t="s">
        <v>186</v>
      </c>
      <c r="C165" s="76">
        <f t="shared" si="186"/>
        <v>0</v>
      </c>
      <c r="D165" s="207">
        <f>SUM(D166,D171)</f>
        <v>0</v>
      </c>
      <c r="E165" s="455">
        <f t="shared" ref="E165:O165" si="203">SUM(E166,E171)</f>
        <v>0</v>
      </c>
      <c r="F165" s="506">
        <f t="shared" si="203"/>
        <v>0</v>
      </c>
      <c r="G165" s="207">
        <f t="shared" si="203"/>
        <v>0</v>
      </c>
      <c r="H165" s="84">
        <f t="shared" si="203"/>
        <v>0</v>
      </c>
      <c r="I165" s="208">
        <f t="shared" si="203"/>
        <v>0</v>
      </c>
      <c r="J165" s="84">
        <f t="shared" si="203"/>
        <v>0</v>
      </c>
      <c r="K165" s="85">
        <f t="shared" si="203"/>
        <v>0</v>
      </c>
      <c r="L165" s="208">
        <f t="shared" si="203"/>
        <v>0</v>
      </c>
      <c r="M165" s="209">
        <f t="shared" si="203"/>
        <v>0</v>
      </c>
      <c r="N165" s="210">
        <f t="shared" si="203"/>
        <v>0</v>
      </c>
      <c r="O165" s="211">
        <f t="shared" si="203"/>
        <v>0</v>
      </c>
      <c r="P165" s="212"/>
    </row>
    <row r="166" spans="1:16" ht="16.5" hidden="1" customHeight="1" x14ac:dyDescent="0.25">
      <c r="A166" s="342">
        <v>2510</v>
      </c>
      <c r="B166" s="87" t="s">
        <v>187</v>
      </c>
      <c r="C166" s="88">
        <f t="shared" si="186"/>
        <v>0</v>
      </c>
      <c r="D166" s="246">
        <f>SUM(D167:D170)</f>
        <v>0</v>
      </c>
      <c r="E166" s="463">
        <f t="shared" ref="E166:O166" si="204">SUM(E167:E170)</f>
        <v>0</v>
      </c>
      <c r="F166" s="508">
        <f t="shared" si="204"/>
        <v>0</v>
      </c>
      <c r="G166" s="246">
        <f t="shared" si="204"/>
        <v>0</v>
      </c>
      <c r="H166" s="248">
        <f t="shared" si="204"/>
        <v>0</v>
      </c>
      <c r="I166" s="220">
        <f t="shared" si="204"/>
        <v>0</v>
      </c>
      <c r="J166" s="248">
        <f t="shared" si="204"/>
        <v>0</v>
      </c>
      <c r="K166" s="247">
        <f t="shared" si="204"/>
        <v>0</v>
      </c>
      <c r="L166" s="220">
        <f t="shared" si="204"/>
        <v>0</v>
      </c>
      <c r="M166" s="110">
        <f t="shared" si="204"/>
        <v>0</v>
      </c>
      <c r="N166" s="269">
        <f t="shared" si="204"/>
        <v>0</v>
      </c>
      <c r="O166" s="270">
        <f t="shared" si="204"/>
        <v>0</v>
      </c>
      <c r="P166" s="271"/>
    </row>
    <row r="167" spans="1:16" ht="24" hidden="1" x14ac:dyDescent="0.25">
      <c r="A167" s="119">
        <v>2512</v>
      </c>
      <c r="B167" s="98" t="s">
        <v>188</v>
      </c>
      <c r="C167" s="99">
        <f t="shared" si="186"/>
        <v>0</v>
      </c>
      <c r="D167" s="237"/>
      <c r="E167" s="458"/>
      <c r="F167" s="509">
        <f t="shared" ref="F167:F172" si="205">D167+E167</f>
        <v>0</v>
      </c>
      <c r="G167" s="237"/>
      <c r="H167" s="104"/>
      <c r="I167" s="235">
        <f t="shared" ref="I167:I172" si="206">G167+H167</f>
        <v>0</v>
      </c>
      <c r="J167" s="104"/>
      <c r="K167" s="105"/>
      <c r="L167" s="235">
        <f t="shared" ref="L167:L172" si="207">J167+K167</f>
        <v>0</v>
      </c>
      <c r="M167" s="238"/>
      <c r="N167" s="105"/>
      <c r="O167" s="235">
        <f t="shared" ref="O167:O172" si="208">M167+N167</f>
        <v>0</v>
      </c>
      <c r="P167" s="236"/>
    </row>
    <row r="168" spans="1:16" ht="36" hidden="1" x14ac:dyDescent="0.25">
      <c r="A168" s="119">
        <v>2513</v>
      </c>
      <c r="B168" s="98" t="s">
        <v>189</v>
      </c>
      <c r="C168" s="99">
        <f t="shared" si="186"/>
        <v>0</v>
      </c>
      <c r="D168" s="237"/>
      <c r="E168" s="458"/>
      <c r="F168" s="509">
        <f t="shared" si="205"/>
        <v>0</v>
      </c>
      <c r="G168" s="237"/>
      <c r="H168" s="104"/>
      <c r="I168" s="235">
        <f t="shared" si="206"/>
        <v>0</v>
      </c>
      <c r="J168" s="104"/>
      <c r="K168" s="105"/>
      <c r="L168" s="235">
        <f t="shared" si="207"/>
        <v>0</v>
      </c>
      <c r="M168" s="238"/>
      <c r="N168" s="105"/>
      <c r="O168" s="235">
        <f t="shared" si="208"/>
        <v>0</v>
      </c>
      <c r="P168" s="236"/>
    </row>
    <row r="169" spans="1:16" ht="24" hidden="1" x14ac:dyDescent="0.25">
      <c r="A169" s="119">
        <v>2515</v>
      </c>
      <c r="B169" s="98" t="s">
        <v>190</v>
      </c>
      <c r="C169" s="99">
        <f t="shared" si="186"/>
        <v>0</v>
      </c>
      <c r="D169" s="237"/>
      <c r="E169" s="458"/>
      <c r="F169" s="509">
        <f t="shared" si="205"/>
        <v>0</v>
      </c>
      <c r="G169" s="237"/>
      <c r="H169" s="104"/>
      <c r="I169" s="235">
        <f t="shared" si="206"/>
        <v>0</v>
      </c>
      <c r="J169" s="104"/>
      <c r="K169" s="105"/>
      <c r="L169" s="235">
        <f t="shared" si="207"/>
        <v>0</v>
      </c>
      <c r="M169" s="238"/>
      <c r="N169" s="105"/>
      <c r="O169" s="235">
        <f t="shared" si="208"/>
        <v>0</v>
      </c>
      <c r="P169" s="236"/>
    </row>
    <row r="170" spans="1:16" ht="24" hidden="1" x14ac:dyDescent="0.25">
      <c r="A170" s="119">
        <v>2519</v>
      </c>
      <c r="B170" s="98" t="s">
        <v>191</v>
      </c>
      <c r="C170" s="99">
        <f t="shared" si="186"/>
        <v>0</v>
      </c>
      <c r="D170" s="237"/>
      <c r="E170" s="458"/>
      <c r="F170" s="509">
        <f t="shared" si="205"/>
        <v>0</v>
      </c>
      <c r="G170" s="237"/>
      <c r="H170" s="104"/>
      <c r="I170" s="235">
        <f t="shared" si="206"/>
        <v>0</v>
      </c>
      <c r="J170" s="104"/>
      <c r="K170" s="105"/>
      <c r="L170" s="235">
        <f t="shared" si="207"/>
        <v>0</v>
      </c>
      <c r="M170" s="238"/>
      <c r="N170" s="105"/>
      <c r="O170" s="235">
        <f t="shared" si="208"/>
        <v>0</v>
      </c>
      <c r="P170" s="236"/>
    </row>
    <row r="171" spans="1:16" ht="24" hidden="1" x14ac:dyDescent="0.25">
      <c r="A171" s="231">
        <v>2520</v>
      </c>
      <c r="B171" s="98" t="s">
        <v>192</v>
      </c>
      <c r="C171" s="99">
        <f t="shared" si="186"/>
        <v>0</v>
      </c>
      <c r="D171" s="237"/>
      <c r="E171" s="458"/>
      <c r="F171" s="509">
        <f t="shared" si="205"/>
        <v>0</v>
      </c>
      <c r="G171" s="237"/>
      <c r="H171" s="104"/>
      <c r="I171" s="235">
        <f t="shared" si="206"/>
        <v>0</v>
      </c>
      <c r="J171" s="104"/>
      <c r="K171" s="105"/>
      <c r="L171" s="235">
        <f t="shared" si="207"/>
        <v>0</v>
      </c>
      <c r="M171" s="238"/>
      <c r="N171" s="105"/>
      <c r="O171" s="235">
        <f t="shared" si="208"/>
        <v>0</v>
      </c>
      <c r="P171" s="236"/>
    </row>
    <row r="172" spans="1:16" s="272" customFormat="1" ht="36" hidden="1" customHeight="1" x14ac:dyDescent="0.25">
      <c r="A172" s="21">
        <v>2800</v>
      </c>
      <c r="B172" s="87" t="s">
        <v>193</v>
      </c>
      <c r="C172" s="88">
        <f t="shared" si="186"/>
        <v>0</v>
      </c>
      <c r="D172" s="49"/>
      <c r="E172" s="434"/>
      <c r="F172" s="485">
        <f t="shared" si="205"/>
        <v>0</v>
      </c>
      <c r="G172" s="49"/>
      <c r="H172" s="51"/>
      <c r="I172" s="52">
        <f t="shared" si="206"/>
        <v>0</v>
      </c>
      <c r="J172" s="51"/>
      <c r="K172" s="50"/>
      <c r="L172" s="52">
        <f t="shared" si="207"/>
        <v>0</v>
      </c>
      <c r="M172" s="53"/>
      <c r="N172" s="50"/>
      <c r="O172" s="52">
        <f t="shared" si="208"/>
        <v>0</v>
      </c>
      <c r="P172" s="54"/>
    </row>
    <row r="173" spans="1:16" hidden="1" x14ac:dyDescent="0.25">
      <c r="A173" s="199">
        <v>3000</v>
      </c>
      <c r="B173" s="199" t="s">
        <v>194</v>
      </c>
      <c r="C173" s="200">
        <f t="shared" si="186"/>
        <v>0</v>
      </c>
      <c r="D173" s="201">
        <f>SUM(D174,D184)</f>
        <v>0</v>
      </c>
      <c r="E173" s="454">
        <f t="shared" ref="E173:F173" si="209">SUM(E174,E184)</f>
        <v>0</v>
      </c>
      <c r="F173" s="505">
        <f t="shared" si="209"/>
        <v>0</v>
      </c>
      <c r="G173" s="201">
        <f>SUM(G174,G184)</f>
        <v>0</v>
      </c>
      <c r="H173" s="203">
        <f t="shared" ref="H173:I173" si="210">SUM(H174,H184)</f>
        <v>0</v>
      </c>
      <c r="I173" s="204">
        <f t="shared" si="210"/>
        <v>0</v>
      </c>
      <c r="J173" s="203">
        <f>SUM(J174,J184)</f>
        <v>0</v>
      </c>
      <c r="K173" s="202">
        <f t="shared" ref="K173:L173" si="211">SUM(K174,K184)</f>
        <v>0</v>
      </c>
      <c r="L173" s="204">
        <f t="shared" si="211"/>
        <v>0</v>
      </c>
      <c r="M173" s="200">
        <f>SUM(M174,M184)</f>
        <v>0</v>
      </c>
      <c r="N173" s="202">
        <f t="shared" ref="N173:O173" si="212">SUM(N174,N184)</f>
        <v>0</v>
      </c>
      <c r="O173" s="204">
        <f t="shared" si="212"/>
        <v>0</v>
      </c>
      <c r="P173" s="205"/>
    </row>
    <row r="174" spans="1:16" ht="24" hidden="1" x14ac:dyDescent="0.25">
      <c r="A174" s="75">
        <v>3200</v>
      </c>
      <c r="B174" s="273" t="s">
        <v>195</v>
      </c>
      <c r="C174" s="76">
        <f t="shared" si="186"/>
        <v>0</v>
      </c>
      <c r="D174" s="207">
        <f>SUM(D175,D179)</f>
        <v>0</v>
      </c>
      <c r="E174" s="455">
        <f t="shared" ref="E174:O174" si="213">SUM(E175,E179)</f>
        <v>0</v>
      </c>
      <c r="F174" s="506">
        <f t="shared" si="213"/>
        <v>0</v>
      </c>
      <c r="G174" s="207">
        <f t="shared" si="213"/>
        <v>0</v>
      </c>
      <c r="H174" s="84">
        <f t="shared" si="213"/>
        <v>0</v>
      </c>
      <c r="I174" s="208">
        <f t="shared" si="213"/>
        <v>0</v>
      </c>
      <c r="J174" s="84">
        <f t="shared" si="213"/>
        <v>0</v>
      </c>
      <c r="K174" s="85">
        <f t="shared" si="213"/>
        <v>0</v>
      </c>
      <c r="L174" s="208">
        <f t="shared" si="213"/>
        <v>0</v>
      </c>
      <c r="M174" s="209">
        <f t="shared" si="213"/>
        <v>0</v>
      </c>
      <c r="N174" s="210">
        <f t="shared" si="213"/>
        <v>0</v>
      </c>
      <c r="O174" s="211">
        <f t="shared" si="213"/>
        <v>0</v>
      </c>
      <c r="P174" s="212"/>
    </row>
    <row r="175" spans="1:16" ht="36" hidden="1" x14ac:dyDescent="0.25">
      <c r="A175" s="342">
        <v>3260</v>
      </c>
      <c r="B175" s="87" t="s">
        <v>196</v>
      </c>
      <c r="C175" s="88">
        <f t="shared" si="186"/>
        <v>0</v>
      </c>
      <c r="D175" s="246">
        <f>SUM(D176:D178)</f>
        <v>0</v>
      </c>
      <c r="E175" s="463">
        <f t="shared" ref="E175:F175" si="214">SUM(E176:E178)</f>
        <v>0</v>
      </c>
      <c r="F175" s="508">
        <f t="shared" si="214"/>
        <v>0</v>
      </c>
      <c r="G175" s="246">
        <f>SUM(G176:G178)</f>
        <v>0</v>
      </c>
      <c r="H175" s="248">
        <f t="shared" ref="H175:I175" si="215">SUM(H176:H178)</f>
        <v>0</v>
      </c>
      <c r="I175" s="220">
        <f t="shared" si="215"/>
        <v>0</v>
      </c>
      <c r="J175" s="248">
        <f>SUM(J176:J178)</f>
        <v>0</v>
      </c>
      <c r="K175" s="247">
        <f t="shared" ref="K175:L175" si="216">SUM(K176:K178)</f>
        <v>0</v>
      </c>
      <c r="L175" s="220">
        <f t="shared" si="216"/>
        <v>0</v>
      </c>
      <c r="M175" s="88">
        <f>SUM(M176:M178)</f>
        <v>0</v>
      </c>
      <c r="N175" s="247">
        <f t="shared" ref="N175:O175" si="217">SUM(N176:N178)</f>
        <v>0</v>
      </c>
      <c r="O175" s="220">
        <f t="shared" si="217"/>
        <v>0</v>
      </c>
      <c r="P175" s="222"/>
    </row>
    <row r="176" spans="1:16" ht="24" hidden="1" x14ac:dyDescent="0.25">
      <c r="A176" s="119">
        <v>3261</v>
      </c>
      <c r="B176" s="98" t="s">
        <v>197</v>
      </c>
      <c r="C176" s="99">
        <f t="shared" si="186"/>
        <v>0</v>
      </c>
      <c r="D176" s="237"/>
      <c r="E176" s="458"/>
      <c r="F176" s="509">
        <f t="shared" ref="F176:F178" si="218">D176+E176</f>
        <v>0</v>
      </c>
      <c r="G176" s="237"/>
      <c r="H176" s="104"/>
      <c r="I176" s="235">
        <f t="shared" ref="I176:I178" si="219">G176+H176</f>
        <v>0</v>
      </c>
      <c r="J176" s="104"/>
      <c r="K176" s="105"/>
      <c r="L176" s="235">
        <f t="shared" ref="L176:L178" si="220">J176+K176</f>
        <v>0</v>
      </c>
      <c r="M176" s="238"/>
      <c r="N176" s="105"/>
      <c r="O176" s="235">
        <f t="shared" ref="O176:O178" si="221">M176+N176</f>
        <v>0</v>
      </c>
      <c r="P176" s="236"/>
    </row>
    <row r="177" spans="1:16" ht="36" hidden="1" x14ac:dyDescent="0.25">
      <c r="A177" s="119">
        <v>3262</v>
      </c>
      <c r="B177" s="98" t="s">
        <v>198</v>
      </c>
      <c r="C177" s="99">
        <f t="shared" si="186"/>
        <v>0</v>
      </c>
      <c r="D177" s="237"/>
      <c r="E177" s="458"/>
      <c r="F177" s="509">
        <f t="shared" si="218"/>
        <v>0</v>
      </c>
      <c r="G177" s="237"/>
      <c r="H177" s="104"/>
      <c r="I177" s="235">
        <f t="shared" si="219"/>
        <v>0</v>
      </c>
      <c r="J177" s="104"/>
      <c r="K177" s="105"/>
      <c r="L177" s="235">
        <f t="shared" si="220"/>
        <v>0</v>
      </c>
      <c r="M177" s="238"/>
      <c r="N177" s="105"/>
      <c r="O177" s="235">
        <f t="shared" si="221"/>
        <v>0</v>
      </c>
      <c r="P177" s="236"/>
    </row>
    <row r="178" spans="1:16" ht="24" hidden="1" x14ac:dyDescent="0.25">
      <c r="A178" s="119">
        <v>3263</v>
      </c>
      <c r="B178" s="98" t="s">
        <v>199</v>
      </c>
      <c r="C178" s="99">
        <f t="shared" si="186"/>
        <v>0</v>
      </c>
      <c r="D178" s="237"/>
      <c r="E178" s="458"/>
      <c r="F178" s="509">
        <f t="shared" si="218"/>
        <v>0</v>
      </c>
      <c r="G178" s="237"/>
      <c r="H178" s="104"/>
      <c r="I178" s="235">
        <f t="shared" si="219"/>
        <v>0</v>
      </c>
      <c r="J178" s="104"/>
      <c r="K178" s="105"/>
      <c r="L178" s="235">
        <f t="shared" si="220"/>
        <v>0</v>
      </c>
      <c r="M178" s="238"/>
      <c r="N178" s="105"/>
      <c r="O178" s="235">
        <f t="shared" si="221"/>
        <v>0</v>
      </c>
      <c r="P178" s="236"/>
    </row>
    <row r="179" spans="1:16" ht="84" hidden="1" x14ac:dyDescent="0.25">
      <c r="A179" s="342">
        <v>3290</v>
      </c>
      <c r="B179" s="87" t="s">
        <v>200</v>
      </c>
      <c r="C179" s="274">
        <f t="shared" si="186"/>
        <v>0</v>
      </c>
      <c r="D179" s="246">
        <f>SUM(D180:D183)</f>
        <v>0</v>
      </c>
      <c r="E179" s="463">
        <f t="shared" ref="E179:O179" si="222">SUM(E180:E183)</f>
        <v>0</v>
      </c>
      <c r="F179" s="508">
        <f t="shared" si="222"/>
        <v>0</v>
      </c>
      <c r="G179" s="246">
        <f t="shared" si="222"/>
        <v>0</v>
      </c>
      <c r="H179" s="248">
        <f t="shared" si="222"/>
        <v>0</v>
      </c>
      <c r="I179" s="220">
        <f t="shared" si="222"/>
        <v>0</v>
      </c>
      <c r="J179" s="248">
        <f t="shared" si="222"/>
        <v>0</v>
      </c>
      <c r="K179" s="247">
        <f t="shared" si="222"/>
        <v>0</v>
      </c>
      <c r="L179" s="220">
        <f t="shared" si="222"/>
        <v>0</v>
      </c>
      <c r="M179" s="274">
        <f t="shared" si="222"/>
        <v>0</v>
      </c>
      <c r="N179" s="275">
        <f t="shared" si="222"/>
        <v>0</v>
      </c>
      <c r="O179" s="276">
        <f t="shared" si="222"/>
        <v>0</v>
      </c>
      <c r="P179" s="277"/>
    </row>
    <row r="180" spans="1:16" ht="72" hidden="1" x14ac:dyDescent="0.25">
      <c r="A180" s="119">
        <v>3291</v>
      </c>
      <c r="B180" s="98" t="s">
        <v>201</v>
      </c>
      <c r="C180" s="99">
        <f t="shared" si="186"/>
        <v>0</v>
      </c>
      <c r="D180" s="237"/>
      <c r="E180" s="458"/>
      <c r="F180" s="509">
        <f t="shared" ref="F180:F183" si="223">D180+E180</f>
        <v>0</v>
      </c>
      <c r="G180" s="237"/>
      <c r="H180" s="104"/>
      <c r="I180" s="235">
        <f t="shared" ref="I180:I183" si="224">G180+H180</f>
        <v>0</v>
      </c>
      <c r="J180" s="104"/>
      <c r="K180" s="105"/>
      <c r="L180" s="235">
        <f t="shared" ref="L180:L183" si="225">J180+K180</f>
        <v>0</v>
      </c>
      <c r="M180" s="238"/>
      <c r="N180" s="105"/>
      <c r="O180" s="235">
        <f t="shared" ref="O180:O183" si="226">M180+N180</f>
        <v>0</v>
      </c>
      <c r="P180" s="236"/>
    </row>
    <row r="181" spans="1:16" ht="72" hidden="1" x14ac:dyDescent="0.25">
      <c r="A181" s="119">
        <v>3292</v>
      </c>
      <c r="B181" s="98" t="s">
        <v>202</v>
      </c>
      <c r="C181" s="99">
        <f t="shared" si="186"/>
        <v>0</v>
      </c>
      <c r="D181" s="237"/>
      <c r="E181" s="458"/>
      <c r="F181" s="509">
        <f t="shared" si="223"/>
        <v>0</v>
      </c>
      <c r="G181" s="237"/>
      <c r="H181" s="104"/>
      <c r="I181" s="235">
        <f t="shared" si="224"/>
        <v>0</v>
      </c>
      <c r="J181" s="104"/>
      <c r="K181" s="105"/>
      <c r="L181" s="235">
        <f t="shared" si="225"/>
        <v>0</v>
      </c>
      <c r="M181" s="238"/>
      <c r="N181" s="105"/>
      <c r="O181" s="235">
        <f t="shared" si="226"/>
        <v>0</v>
      </c>
      <c r="P181" s="236"/>
    </row>
    <row r="182" spans="1:16" ht="72" hidden="1" x14ac:dyDescent="0.25">
      <c r="A182" s="119">
        <v>3293</v>
      </c>
      <c r="B182" s="98" t="s">
        <v>203</v>
      </c>
      <c r="C182" s="99">
        <f t="shared" si="186"/>
        <v>0</v>
      </c>
      <c r="D182" s="237"/>
      <c r="E182" s="458"/>
      <c r="F182" s="509">
        <f t="shared" si="223"/>
        <v>0</v>
      </c>
      <c r="G182" s="237"/>
      <c r="H182" s="104"/>
      <c r="I182" s="235">
        <f t="shared" si="224"/>
        <v>0</v>
      </c>
      <c r="J182" s="104"/>
      <c r="K182" s="105"/>
      <c r="L182" s="235">
        <f t="shared" si="225"/>
        <v>0</v>
      </c>
      <c r="M182" s="238"/>
      <c r="N182" s="105"/>
      <c r="O182" s="235">
        <f t="shared" si="226"/>
        <v>0</v>
      </c>
      <c r="P182" s="236"/>
    </row>
    <row r="183" spans="1:16" ht="60" hidden="1" x14ac:dyDescent="0.25">
      <c r="A183" s="278">
        <v>3294</v>
      </c>
      <c r="B183" s="98" t="s">
        <v>204</v>
      </c>
      <c r="C183" s="274">
        <f t="shared" si="186"/>
        <v>0</v>
      </c>
      <c r="D183" s="279"/>
      <c r="E183" s="466"/>
      <c r="F183" s="512">
        <f t="shared" si="223"/>
        <v>0</v>
      </c>
      <c r="G183" s="279"/>
      <c r="H183" s="281"/>
      <c r="I183" s="276">
        <f t="shared" si="224"/>
        <v>0</v>
      </c>
      <c r="J183" s="281"/>
      <c r="K183" s="280"/>
      <c r="L183" s="276">
        <f t="shared" si="225"/>
        <v>0</v>
      </c>
      <c r="M183" s="282"/>
      <c r="N183" s="280"/>
      <c r="O183" s="276">
        <f t="shared" si="226"/>
        <v>0</v>
      </c>
      <c r="P183" s="277"/>
    </row>
    <row r="184" spans="1:16" ht="48" hidden="1" x14ac:dyDescent="0.25">
      <c r="A184" s="283">
        <v>3300</v>
      </c>
      <c r="B184" s="273" t="s">
        <v>205</v>
      </c>
      <c r="C184" s="209">
        <f t="shared" si="186"/>
        <v>0</v>
      </c>
      <c r="D184" s="284">
        <f>SUM(D185:D186)</f>
        <v>0</v>
      </c>
      <c r="E184" s="467">
        <f t="shared" ref="E184:O184" si="227">SUM(E185:E186)</f>
        <v>0</v>
      </c>
      <c r="F184" s="513">
        <f t="shared" si="227"/>
        <v>0</v>
      </c>
      <c r="G184" s="284">
        <f t="shared" si="227"/>
        <v>0</v>
      </c>
      <c r="H184" s="285">
        <f t="shared" si="227"/>
        <v>0</v>
      </c>
      <c r="I184" s="211">
        <f t="shared" si="227"/>
        <v>0</v>
      </c>
      <c r="J184" s="285">
        <f t="shared" si="227"/>
        <v>0</v>
      </c>
      <c r="K184" s="210">
        <f t="shared" si="227"/>
        <v>0</v>
      </c>
      <c r="L184" s="211">
        <f t="shared" si="227"/>
        <v>0</v>
      </c>
      <c r="M184" s="209">
        <f t="shared" si="227"/>
        <v>0</v>
      </c>
      <c r="N184" s="210">
        <f t="shared" si="227"/>
        <v>0</v>
      </c>
      <c r="O184" s="211">
        <f t="shared" si="227"/>
        <v>0</v>
      </c>
      <c r="P184" s="212"/>
    </row>
    <row r="185" spans="1:16" ht="48" hidden="1" x14ac:dyDescent="0.25">
      <c r="A185" s="156">
        <v>3310</v>
      </c>
      <c r="B185" s="157" t="s">
        <v>206</v>
      </c>
      <c r="C185" s="163">
        <f t="shared" si="186"/>
        <v>0</v>
      </c>
      <c r="D185" s="239"/>
      <c r="E185" s="464"/>
      <c r="F185" s="507">
        <f t="shared" ref="F185:F186" si="228">D185+E185</f>
        <v>0</v>
      </c>
      <c r="G185" s="239"/>
      <c r="H185" s="241"/>
      <c r="I185" s="217">
        <f t="shared" ref="I185:I186" si="229">G185+H185</f>
        <v>0</v>
      </c>
      <c r="J185" s="241"/>
      <c r="K185" s="240"/>
      <c r="L185" s="217">
        <f t="shared" ref="L185:L186" si="230">J185+K185</f>
        <v>0</v>
      </c>
      <c r="M185" s="242"/>
      <c r="N185" s="240"/>
      <c r="O185" s="217">
        <f t="shared" ref="O185:O186" si="231">M185+N185</f>
        <v>0</v>
      </c>
      <c r="P185" s="218"/>
    </row>
    <row r="186" spans="1:16" ht="48.75" hidden="1" customHeight="1" x14ac:dyDescent="0.25">
      <c r="A186" s="47">
        <v>3320</v>
      </c>
      <c r="B186" s="87" t="s">
        <v>207</v>
      </c>
      <c r="C186" s="88">
        <f t="shared" si="186"/>
        <v>0</v>
      </c>
      <c r="D186" s="219"/>
      <c r="E186" s="457"/>
      <c r="F186" s="508">
        <f t="shared" si="228"/>
        <v>0</v>
      </c>
      <c r="G186" s="219"/>
      <c r="H186" s="93"/>
      <c r="I186" s="220">
        <f t="shared" si="229"/>
        <v>0</v>
      </c>
      <c r="J186" s="93"/>
      <c r="K186" s="94"/>
      <c r="L186" s="220">
        <f t="shared" si="230"/>
        <v>0</v>
      </c>
      <c r="M186" s="221"/>
      <c r="N186" s="94"/>
      <c r="O186" s="220">
        <f t="shared" si="231"/>
        <v>0</v>
      </c>
      <c r="P186" s="222"/>
    </row>
    <row r="187" spans="1:16" hidden="1" x14ac:dyDescent="0.25">
      <c r="A187" s="286">
        <v>4000</v>
      </c>
      <c r="B187" s="199" t="s">
        <v>208</v>
      </c>
      <c r="C187" s="200">
        <f t="shared" si="186"/>
        <v>0</v>
      </c>
      <c r="D187" s="201">
        <f>SUM(D188,D191)</f>
        <v>0</v>
      </c>
      <c r="E187" s="454">
        <f t="shared" ref="E187:F187" si="232">SUM(E188,E191)</f>
        <v>0</v>
      </c>
      <c r="F187" s="505">
        <f t="shared" si="232"/>
        <v>0</v>
      </c>
      <c r="G187" s="201">
        <f>SUM(G188,G191)</f>
        <v>0</v>
      </c>
      <c r="H187" s="203">
        <f t="shared" ref="H187:I187" si="233">SUM(H188,H191)</f>
        <v>0</v>
      </c>
      <c r="I187" s="204">
        <f t="shared" si="233"/>
        <v>0</v>
      </c>
      <c r="J187" s="203">
        <f>SUM(J188,J191)</f>
        <v>0</v>
      </c>
      <c r="K187" s="202">
        <f t="shared" ref="K187:L187" si="234">SUM(K188,K191)</f>
        <v>0</v>
      </c>
      <c r="L187" s="204">
        <f t="shared" si="234"/>
        <v>0</v>
      </c>
      <c r="M187" s="200">
        <f>SUM(M188,M191)</f>
        <v>0</v>
      </c>
      <c r="N187" s="202">
        <f t="shared" ref="N187:O187" si="235">SUM(N188,N191)</f>
        <v>0</v>
      </c>
      <c r="O187" s="204">
        <f t="shared" si="235"/>
        <v>0</v>
      </c>
      <c r="P187" s="205"/>
    </row>
    <row r="188" spans="1:16" ht="24" hidden="1" x14ac:dyDescent="0.25">
      <c r="A188" s="287">
        <v>4200</v>
      </c>
      <c r="B188" s="206" t="s">
        <v>209</v>
      </c>
      <c r="C188" s="76">
        <f t="shared" si="186"/>
        <v>0</v>
      </c>
      <c r="D188" s="207">
        <f>SUM(D189,D190)</f>
        <v>0</v>
      </c>
      <c r="E188" s="455">
        <f t="shared" ref="E188:F188" si="236">SUM(E189,E190)</f>
        <v>0</v>
      </c>
      <c r="F188" s="506">
        <f t="shared" si="236"/>
        <v>0</v>
      </c>
      <c r="G188" s="207">
        <f>SUM(G189,G190)</f>
        <v>0</v>
      </c>
      <c r="H188" s="84">
        <f t="shared" ref="H188:I188" si="237">SUM(H189,H190)</f>
        <v>0</v>
      </c>
      <c r="I188" s="208">
        <f t="shared" si="237"/>
        <v>0</v>
      </c>
      <c r="J188" s="84">
        <f>SUM(J189,J190)</f>
        <v>0</v>
      </c>
      <c r="K188" s="85">
        <f t="shared" ref="K188:L188" si="238">SUM(K189,K190)</f>
        <v>0</v>
      </c>
      <c r="L188" s="208">
        <f t="shared" si="238"/>
        <v>0</v>
      </c>
      <c r="M188" s="76">
        <f>SUM(M189,M190)</f>
        <v>0</v>
      </c>
      <c r="N188" s="85">
        <f t="shared" ref="N188:O188" si="239">SUM(N189,N190)</f>
        <v>0</v>
      </c>
      <c r="O188" s="208">
        <f t="shared" si="239"/>
        <v>0</v>
      </c>
      <c r="P188" s="243"/>
    </row>
    <row r="189" spans="1:16" ht="36" hidden="1" x14ac:dyDescent="0.25">
      <c r="A189" s="342">
        <v>4240</v>
      </c>
      <c r="B189" s="87" t="s">
        <v>210</v>
      </c>
      <c r="C189" s="88">
        <f t="shared" si="186"/>
        <v>0</v>
      </c>
      <c r="D189" s="219"/>
      <c r="E189" s="457"/>
      <c r="F189" s="508">
        <f t="shared" ref="F189:F190" si="240">D189+E189</f>
        <v>0</v>
      </c>
      <c r="G189" s="219"/>
      <c r="H189" s="93"/>
      <c r="I189" s="220">
        <f t="shared" ref="I189:I190" si="241">G189+H189</f>
        <v>0</v>
      </c>
      <c r="J189" s="93"/>
      <c r="K189" s="94"/>
      <c r="L189" s="220">
        <f t="shared" ref="L189:L190" si="242">J189+K189</f>
        <v>0</v>
      </c>
      <c r="M189" s="221"/>
      <c r="N189" s="94"/>
      <c r="O189" s="220">
        <f t="shared" ref="O189:O190" si="243">M189+N189</f>
        <v>0</v>
      </c>
      <c r="P189" s="222"/>
    </row>
    <row r="190" spans="1:16" ht="24" hidden="1" x14ac:dyDescent="0.25">
      <c r="A190" s="231">
        <v>4250</v>
      </c>
      <c r="B190" s="98" t="s">
        <v>211</v>
      </c>
      <c r="C190" s="99">
        <f t="shared" si="186"/>
        <v>0</v>
      </c>
      <c r="D190" s="237"/>
      <c r="E190" s="458"/>
      <c r="F190" s="509">
        <f t="shared" si="240"/>
        <v>0</v>
      </c>
      <c r="G190" s="237"/>
      <c r="H190" s="104"/>
      <c r="I190" s="235">
        <f t="shared" si="241"/>
        <v>0</v>
      </c>
      <c r="J190" s="104"/>
      <c r="K190" s="105"/>
      <c r="L190" s="235">
        <f t="shared" si="242"/>
        <v>0</v>
      </c>
      <c r="M190" s="238"/>
      <c r="N190" s="105"/>
      <c r="O190" s="235">
        <f t="shared" si="243"/>
        <v>0</v>
      </c>
      <c r="P190" s="236"/>
    </row>
    <row r="191" spans="1:16" hidden="1" x14ac:dyDescent="0.25">
      <c r="A191" s="75">
        <v>4300</v>
      </c>
      <c r="B191" s="206" t="s">
        <v>212</v>
      </c>
      <c r="C191" s="76">
        <f t="shared" si="186"/>
        <v>0</v>
      </c>
      <c r="D191" s="207">
        <f>SUM(D192)</f>
        <v>0</v>
      </c>
      <c r="E191" s="455">
        <f t="shared" ref="E191:F191" si="244">SUM(E192)</f>
        <v>0</v>
      </c>
      <c r="F191" s="506">
        <f t="shared" si="244"/>
        <v>0</v>
      </c>
      <c r="G191" s="207">
        <f>SUM(G192)</f>
        <v>0</v>
      </c>
      <c r="H191" s="84">
        <f t="shared" ref="H191:I191" si="245">SUM(H192)</f>
        <v>0</v>
      </c>
      <c r="I191" s="208">
        <f t="shared" si="245"/>
        <v>0</v>
      </c>
      <c r="J191" s="84">
        <f>SUM(J192)</f>
        <v>0</v>
      </c>
      <c r="K191" s="85">
        <f t="shared" ref="K191:L191" si="246">SUM(K192)</f>
        <v>0</v>
      </c>
      <c r="L191" s="208">
        <f t="shared" si="246"/>
        <v>0</v>
      </c>
      <c r="M191" s="76">
        <f>SUM(M192)</f>
        <v>0</v>
      </c>
      <c r="N191" s="85">
        <f t="shared" ref="N191:O191" si="247">SUM(N192)</f>
        <v>0</v>
      </c>
      <c r="O191" s="208">
        <f t="shared" si="247"/>
        <v>0</v>
      </c>
      <c r="P191" s="243"/>
    </row>
    <row r="192" spans="1:16" ht="24" hidden="1" x14ac:dyDescent="0.25">
      <c r="A192" s="342">
        <v>4310</v>
      </c>
      <c r="B192" s="87" t="s">
        <v>213</v>
      </c>
      <c r="C192" s="88">
        <f t="shared" si="186"/>
        <v>0</v>
      </c>
      <c r="D192" s="246">
        <f>SUM(D193:D193)</f>
        <v>0</v>
      </c>
      <c r="E192" s="463">
        <f t="shared" ref="E192:F192" si="248">SUM(E193:E193)</f>
        <v>0</v>
      </c>
      <c r="F192" s="508">
        <f t="shared" si="248"/>
        <v>0</v>
      </c>
      <c r="G192" s="246">
        <f>SUM(G193:G193)</f>
        <v>0</v>
      </c>
      <c r="H192" s="248">
        <f t="shared" ref="H192:I192" si="249">SUM(H193:H193)</f>
        <v>0</v>
      </c>
      <c r="I192" s="220">
        <f t="shared" si="249"/>
        <v>0</v>
      </c>
      <c r="J192" s="248">
        <f>SUM(J193:J193)</f>
        <v>0</v>
      </c>
      <c r="K192" s="247">
        <f t="shared" ref="K192:L192" si="250">SUM(K193:K193)</f>
        <v>0</v>
      </c>
      <c r="L192" s="220">
        <f t="shared" si="250"/>
        <v>0</v>
      </c>
      <c r="M192" s="88">
        <f>SUM(M193:M193)</f>
        <v>0</v>
      </c>
      <c r="N192" s="247">
        <f t="shared" ref="N192:O192" si="251">SUM(N193:N193)</f>
        <v>0</v>
      </c>
      <c r="O192" s="220">
        <f t="shared" si="251"/>
        <v>0</v>
      </c>
      <c r="P192" s="222"/>
    </row>
    <row r="193" spans="1:16" ht="36" hidden="1" x14ac:dyDescent="0.25">
      <c r="A193" s="119">
        <v>4311</v>
      </c>
      <c r="B193" s="98" t="s">
        <v>214</v>
      </c>
      <c r="C193" s="99">
        <f t="shared" si="186"/>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hidden="1" x14ac:dyDescent="0.25">
      <c r="A194" s="288"/>
      <c r="B194" s="21" t="s">
        <v>215</v>
      </c>
      <c r="C194" s="193">
        <f t="shared" si="186"/>
        <v>0</v>
      </c>
      <c r="D194" s="194">
        <f>SUM(D195,D230,D269)</f>
        <v>0</v>
      </c>
      <c r="E194" s="453">
        <f t="shared" ref="E194:F194" si="252">SUM(E195,E230,E269)</f>
        <v>0</v>
      </c>
      <c r="F194" s="504">
        <f t="shared" si="252"/>
        <v>0</v>
      </c>
      <c r="G194" s="194">
        <f>SUM(G195,G230,G269)</f>
        <v>0</v>
      </c>
      <c r="H194" s="196">
        <f t="shared" ref="H194:I194" si="253">SUM(H195,H230,H269)</f>
        <v>0</v>
      </c>
      <c r="I194" s="197">
        <f t="shared" si="253"/>
        <v>0</v>
      </c>
      <c r="J194" s="196">
        <f>SUM(J195,J230,J269)</f>
        <v>0</v>
      </c>
      <c r="K194" s="195">
        <f t="shared" ref="K194:L194" si="254">SUM(K195,K230,K269)</f>
        <v>0</v>
      </c>
      <c r="L194" s="197">
        <f t="shared" si="254"/>
        <v>0</v>
      </c>
      <c r="M194" s="289">
        <f>SUM(M195,M230,M269)</f>
        <v>0</v>
      </c>
      <c r="N194" s="290">
        <f t="shared" ref="N194:O194" si="255">SUM(N195,N230,N269)</f>
        <v>0</v>
      </c>
      <c r="O194" s="291">
        <f t="shared" si="255"/>
        <v>0</v>
      </c>
      <c r="P194" s="292"/>
    </row>
    <row r="195" spans="1:16" hidden="1" x14ac:dyDescent="0.25">
      <c r="A195" s="199">
        <v>5000</v>
      </c>
      <c r="B195" s="199" t="s">
        <v>216</v>
      </c>
      <c r="C195" s="200">
        <f t="shared" si="186"/>
        <v>0</v>
      </c>
      <c r="D195" s="201">
        <f>D196+D204</f>
        <v>0</v>
      </c>
      <c r="E195" s="454">
        <f t="shared" ref="E195:F195" si="256">E196+E204</f>
        <v>0</v>
      </c>
      <c r="F195" s="505">
        <f t="shared" si="256"/>
        <v>0</v>
      </c>
      <c r="G195" s="201">
        <f>G196+G204</f>
        <v>0</v>
      </c>
      <c r="H195" s="203">
        <f t="shared" ref="H195:I195" si="257">H196+H204</f>
        <v>0</v>
      </c>
      <c r="I195" s="204">
        <f t="shared" si="257"/>
        <v>0</v>
      </c>
      <c r="J195" s="203">
        <f>J196+J204</f>
        <v>0</v>
      </c>
      <c r="K195" s="202">
        <f t="shared" ref="K195:L195" si="258">K196+K204</f>
        <v>0</v>
      </c>
      <c r="L195" s="204">
        <f t="shared" si="258"/>
        <v>0</v>
      </c>
      <c r="M195" s="200">
        <f>M196+M204</f>
        <v>0</v>
      </c>
      <c r="N195" s="202">
        <f t="shared" ref="N195:O195" si="259">N196+N204</f>
        <v>0</v>
      </c>
      <c r="O195" s="204">
        <f t="shared" si="259"/>
        <v>0</v>
      </c>
      <c r="P195" s="205"/>
    </row>
    <row r="196" spans="1:16" hidden="1" x14ac:dyDescent="0.25">
      <c r="A196" s="75">
        <v>5100</v>
      </c>
      <c r="B196" s="206" t="s">
        <v>217</v>
      </c>
      <c r="C196" s="76">
        <f t="shared" si="186"/>
        <v>0</v>
      </c>
      <c r="D196" s="207">
        <f>D197+D198+D201+D202+D203</f>
        <v>0</v>
      </c>
      <c r="E196" s="455">
        <f t="shared" ref="E196:F196" si="260">E197+E198+E201+E202+E203</f>
        <v>0</v>
      </c>
      <c r="F196" s="506">
        <f t="shared" si="260"/>
        <v>0</v>
      </c>
      <c r="G196" s="207">
        <f>G197+G198+G201+G202+G203</f>
        <v>0</v>
      </c>
      <c r="H196" s="84">
        <f t="shared" ref="H196:I196" si="261">H197+H198+H201+H202+H203</f>
        <v>0</v>
      </c>
      <c r="I196" s="208">
        <f t="shared" si="261"/>
        <v>0</v>
      </c>
      <c r="J196" s="84">
        <f>J197+J198+J201+J202+J203</f>
        <v>0</v>
      </c>
      <c r="K196" s="85">
        <f t="shared" ref="K196:L196" si="262">K197+K198+K201+K202+K203</f>
        <v>0</v>
      </c>
      <c r="L196" s="208">
        <f t="shared" si="262"/>
        <v>0</v>
      </c>
      <c r="M196" s="76">
        <f>M197+M198+M201+M202+M203</f>
        <v>0</v>
      </c>
      <c r="N196" s="85">
        <f t="shared" ref="N196:O196" si="263">N197+N198+N201+N202+N203</f>
        <v>0</v>
      </c>
      <c r="O196" s="208">
        <f t="shared" si="263"/>
        <v>0</v>
      </c>
      <c r="P196" s="243"/>
    </row>
    <row r="197" spans="1:16" hidden="1" x14ac:dyDescent="0.25">
      <c r="A197" s="342">
        <v>5110</v>
      </c>
      <c r="B197" s="87" t="s">
        <v>218</v>
      </c>
      <c r="C197" s="88">
        <f t="shared" si="186"/>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6"/>
        <v>0</v>
      </c>
      <c r="D198" s="232">
        <f>D199+D200</f>
        <v>0</v>
      </c>
      <c r="E198" s="459">
        <f t="shared" ref="E198:F198" si="264">E199+E200</f>
        <v>0</v>
      </c>
      <c r="F198" s="509">
        <f t="shared" si="264"/>
        <v>0</v>
      </c>
      <c r="G198" s="232">
        <f>G199+G200</f>
        <v>0</v>
      </c>
      <c r="H198" s="234">
        <f t="shared" ref="H198:I198" si="265">H199+H200</f>
        <v>0</v>
      </c>
      <c r="I198" s="235">
        <f t="shared" si="265"/>
        <v>0</v>
      </c>
      <c r="J198" s="234">
        <f>J199+J200</f>
        <v>0</v>
      </c>
      <c r="K198" s="233">
        <f t="shared" ref="K198:L198" si="266">K199+K200</f>
        <v>0</v>
      </c>
      <c r="L198" s="235">
        <f t="shared" si="266"/>
        <v>0</v>
      </c>
      <c r="M198" s="99">
        <f>M199+M200</f>
        <v>0</v>
      </c>
      <c r="N198" s="233">
        <f t="shared" ref="N198:O198" si="267">N199+N200</f>
        <v>0</v>
      </c>
      <c r="O198" s="235">
        <f t="shared" si="267"/>
        <v>0</v>
      </c>
      <c r="P198" s="236"/>
    </row>
    <row r="199" spans="1:16" hidden="1" x14ac:dyDescent="0.25">
      <c r="A199" s="119">
        <v>5121</v>
      </c>
      <c r="B199" s="98" t="s">
        <v>220</v>
      </c>
      <c r="C199" s="99">
        <f t="shared" si="186"/>
        <v>0</v>
      </c>
      <c r="D199" s="237"/>
      <c r="E199" s="458"/>
      <c r="F199" s="509">
        <f t="shared" ref="F199:F203" si="268">D199+E199</f>
        <v>0</v>
      </c>
      <c r="G199" s="237"/>
      <c r="H199" s="104"/>
      <c r="I199" s="235">
        <f t="shared" ref="I199:I203" si="269">G199+H199</f>
        <v>0</v>
      </c>
      <c r="J199" s="104"/>
      <c r="K199" s="105"/>
      <c r="L199" s="235">
        <f t="shared" ref="L199:L203" si="270">J199+K199</f>
        <v>0</v>
      </c>
      <c r="M199" s="238"/>
      <c r="N199" s="105"/>
      <c r="O199" s="235">
        <f t="shared" ref="O199:O203" si="271">M199+N199</f>
        <v>0</v>
      </c>
      <c r="P199" s="236"/>
    </row>
    <row r="200" spans="1:16" ht="24" hidden="1" x14ac:dyDescent="0.25">
      <c r="A200" s="119">
        <v>5129</v>
      </c>
      <c r="B200" s="98" t="s">
        <v>221</v>
      </c>
      <c r="C200" s="99">
        <f t="shared" si="186"/>
        <v>0</v>
      </c>
      <c r="D200" s="237"/>
      <c r="E200" s="458"/>
      <c r="F200" s="509">
        <f t="shared" si="268"/>
        <v>0</v>
      </c>
      <c r="G200" s="237"/>
      <c r="H200" s="104"/>
      <c r="I200" s="235">
        <f t="shared" si="269"/>
        <v>0</v>
      </c>
      <c r="J200" s="104"/>
      <c r="K200" s="105"/>
      <c r="L200" s="235">
        <f t="shared" si="270"/>
        <v>0</v>
      </c>
      <c r="M200" s="238"/>
      <c r="N200" s="105"/>
      <c r="O200" s="235">
        <f t="shared" si="271"/>
        <v>0</v>
      </c>
      <c r="P200" s="236"/>
    </row>
    <row r="201" spans="1:16" hidden="1" x14ac:dyDescent="0.25">
      <c r="A201" s="231">
        <v>5130</v>
      </c>
      <c r="B201" s="98" t="s">
        <v>222</v>
      </c>
      <c r="C201" s="99">
        <f t="shared" si="186"/>
        <v>0</v>
      </c>
      <c r="D201" s="237"/>
      <c r="E201" s="458"/>
      <c r="F201" s="509">
        <f t="shared" si="268"/>
        <v>0</v>
      </c>
      <c r="G201" s="237"/>
      <c r="H201" s="104"/>
      <c r="I201" s="235">
        <f t="shared" si="269"/>
        <v>0</v>
      </c>
      <c r="J201" s="104"/>
      <c r="K201" s="105"/>
      <c r="L201" s="235">
        <f t="shared" si="270"/>
        <v>0</v>
      </c>
      <c r="M201" s="238"/>
      <c r="N201" s="105"/>
      <c r="O201" s="235">
        <f t="shared" si="271"/>
        <v>0</v>
      </c>
      <c r="P201" s="236"/>
    </row>
    <row r="202" spans="1:16" hidden="1" x14ac:dyDescent="0.25">
      <c r="A202" s="231">
        <v>5140</v>
      </c>
      <c r="B202" s="98" t="s">
        <v>223</v>
      </c>
      <c r="C202" s="99">
        <f t="shared" si="186"/>
        <v>0</v>
      </c>
      <c r="D202" s="237"/>
      <c r="E202" s="458"/>
      <c r="F202" s="509">
        <f t="shared" si="268"/>
        <v>0</v>
      </c>
      <c r="G202" s="237"/>
      <c r="H202" s="104"/>
      <c r="I202" s="235">
        <f t="shared" si="269"/>
        <v>0</v>
      </c>
      <c r="J202" s="104"/>
      <c r="K202" s="105"/>
      <c r="L202" s="235">
        <f t="shared" si="270"/>
        <v>0</v>
      </c>
      <c r="M202" s="238"/>
      <c r="N202" s="105"/>
      <c r="O202" s="235">
        <f t="shared" si="271"/>
        <v>0</v>
      </c>
      <c r="P202" s="236"/>
    </row>
    <row r="203" spans="1:16" ht="24" hidden="1" x14ac:dyDescent="0.25">
      <c r="A203" s="231">
        <v>5170</v>
      </c>
      <c r="B203" s="98" t="s">
        <v>224</v>
      </c>
      <c r="C203" s="99">
        <f t="shared" si="186"/>
        <v>0</v>
      </c>
      <c r="D203" s="237"/>
      <c r="E203" s="458"/>
      <c r="F203" s="509">
        <f t="shared" si="268"/>
        <v>0</v>
      </c>
      <c r="G203" s="237"/>
      <c r="H203" s="104"/>
      <c r="I203" s="235">
        <f t="shared" si="269"/>
        <v>0</v>
      </c>
      <c r="J203" s="104"/>
      <c r="K203" s="105"/>
      <c r="L203" s="235">
        <f t="shared" si="270"/>
        <v>0</v>
      </c>
      <c r="M203" s="238"/>
      <c r="N203" s="105"/>
      <c r="O203" s="235">
        <f t="shared" si="271"/>
        <v>0</v>
      </c>
      <c r="P203" s="236"/>
    </row>
    <row r="204" spans="1:16" hidden="1" x14ac:dyDescent="0.25">
      <c r="A204" s="75">
        <v>5200</v>
      </c>
      <c r="B204" s="206" t="s">
        <v>225</v>
      </c>
      <c r="C204" s="76">
        <f t="shared" si="186"/>
        <v>0</v>
      </c>
      <c r="D204" s="207">
        <f>D205+D215+D216+D225+D226+D227+D229</f>
        <v>0</v>
      </c>
      <c r="E204" s="455">
        <f t="shared" ref="E204:F204" si="272">E205+E215+E216+E225+E226+E227+E229</f>
        <v>0</v>
      </c>
      <c r="F204" s="506">
        <f t="shared" si="272"/>
        <v>0</v>
      </c>
      <c r="G204" s="207">
        <f>G205+G215+G216+G225+G226+G227+G229</f>
        <v>0</v>
      </c>
      <c r="H204" s="84">
        <f t="shared" ref="H204:I204" si="273">H205+H215+H216+H225+H226+H227+H229</f>
        <v>0</v>
      </c>
      <c r="I204" s="208">
        <f t="shared" si="273"/>
        <v>0</v>
      </c>
      <c r="J204" s="84">
        <f>J205+J215+J216+J225+J226+J227+J229</f>
        <v>0</v>
      </c>
      <c r="K204" s="85">
        <f t="shared" ref="K204:L204" si="274">K205+K215+K216+K225+K226+K227+K229</f>
        <v>0</v>
      </c>
      <c r="L204" s="208">
        <f t="shared" si="274"/>
        <v>0</v>
      </c>
      <c r="M204" s="76">
        <f>M205+M215+M216+M225+M226+M227+M229</f>
        <v>0</v>
      </c>
      <c r="N204" s="85">
        <f t="shared" ref="N204:O204" si="275">N205+N215+N216+N225+N226+N227+N229</f>
        <v>0</v>
      </c>
      <c r="O204" s="208">
        <f t="shared" si="275"/>
        <v>0</v>
      </c>
      <c r="P204" s="243"/>
    </row>
    <row r="205" spans="1:16" hidden="1" x14ac:dyDescent="0.25">
      <c r="A205" s="213">
        <v>5210</v>
      </c>
      <c r="B205" s="157" t="s">
        <v>226</v>
      </c>
      <c r="C205" s="163">
        <f t="shared" si="186"/>
        <v>0</v>
      </c>
      <c r="D205" s="214">
        <f>SUM(D206:D214)</f>
        <v>0</v>
      </c>
      <c r="E205" s="456">
        <f t="shared" ref="E205:F205" si="276">SUM(E206:E214)</f>
        <v>0</v>
      </c>
      <c r="F205" s="507">
        <f t="shared" si="276"/>
        <v>0</v>
      </c>
      <c r="G205" s="214">
        <f>SUM(G206:G214)</f>
        <v>0</v>
      </c>
      <c r="H205" s="216">
        <f t="shared" ref="H205:I205" si="277">SUM(H206:H214)</f>
        <v>0</v>
      </c>
      <c r="I205" s="217">
        <f t="shared" si="277"/>
        <v>0</v>
      </c>
      <c r="J205" s="216">
        <f>SUM(J206:J214)</f>
        <v>0</v>
      </c>
      <c r="K205" s="215">
        <f t="shared" ref="K205:L205" si="278">SUM(K206:K214)</f>
        <v>0</v>
      </c>
      <c r="L205" s="217">
        <f t="shared" si="278"/>
        <v>0</v>
      </c>
      <c r="M205" s="163">
        <f>SUM(M206:M214)</f>
        <v>0</v>
      </c>
      <c r="N205" s="215">
        <f t="shared" ref="N205:O205" si="279">SUM(N206:N214)</f>
        <v>0</v>
      </c>
      <c r="O205" s="217">
        <f t="shared" si="279"/>
        <v>0</v>
      </c>
      <c r="P205" s="218"/>
    </row>
    <row r="206" spans="1:16" hidden="1" x14ac:dyDescent="0.25">
      <c r="A206" s="47">
        <v>5211</v>
      </c>
      <c r="B206" s="87" t="s">
        <v>227</v>
      </c>
      <c r="C206" s="88">
        <f t="shared" si="186"/>
        <v>0</v>
      </c>
      <c r="D206" s="219"/>
      <c r="E206" s="457"/>
      <c r="F206" s="508">
        <f t="shared" ref="F206:F215" si="280">D206+E206</f>
        <v>0</v>
      </c>
      <c r="G206" s="219"/>
      <c r="H206" s="93"/>
      <c r="I206" s="220">
        <f t="shared" ref="I206:I215" si="281">G206+H206</f>
        <v>0</v>
      </c>
      <c r="J206" s="93"/>
      <c r="K206" s="94"/>
      <c r="L206" s="220">
        <f t="shared" ref="L206:L215" si="282">J206+K206</f>
        <v>0</v>
      </c>
      <c r="M206" s="221"/>
      <c r="N206" s="94"/>
      <c r="O206" s="220">
        <f t="shared" ref="O206:O215" si="283">M206+N206</f>
        <v>0</v>
      </c>
      <c r="P206" s="222"/>
    </row>
    <row r="207" spans="1:16" hidden="1" x14ac:dyDescent="0.25">
      <c r="A207" s="119">
        <v>5212</v>
      </c>
      <c r="B207" s="98" t="s">
        <v>228</v>
      </c>
      <c r="C207" s="99">
        <f t="shared" si="186"/>
        <v>0</v>
      </c>
      <c r="D207" s="237"/>
      <c r="E207" s="458"/>
      <c r="F207" s="509">
        <f t="shared" si="280"/>
        <v>0</v>
      </c>
      <c r="G207" s="237"/>
      <c r="H207" s="104"/>
      <c r="I207" s="235">
        <f t="shared" si="281"/>
        <v>0</v>
      </c>
      <c r="J207" s="104"/>
      <c r="K207" s="105"/>
      <c r="L207" s="235">
        <f t="shared" si="282"/>
        <v>0</v>
      </c>
      <c r="M207" s="238"/>
      <c r="N207" s="105"/>
      <c r="O207" s="235">
        <f t="shared" si="283"/>
        <v>0</v>
      </c>
      <c r="P207" s="236"/>
    </row>
    <row r="208" spans="1:16" hidden="1" x14ac:dyDescent="0.25">
      <c r="A208" s="119">
        <v>5213</v>
      </c>
      <c r="B208" s="98" t="s">
        <v>229</v>
      </c>
      <c r="C208" s="99">
        <f t="shared" si="186"/>
        <v>0</v>
      </c>
      <c r="D208" s="237"/>
      <c r="E208" s="458"/>
      <c r="F208" s="509">
        <f t="shared" si="280"/>
        <v>0</v>
      </c>
      <c r="G208" s="237"/>
      <c r="H208" s="104"/>
      <c r="I208" s="235">
        <f t="shared" si="281"/>
        <v>0</v>
      </c>
      <c r="J208" s="104"/>
      <c r="K208" s="105"/>
      <c r="L208" s="235">
        <f t="shared" si="282"/>
        <v>0</v>
      </c>
      <c r="M208" s="238"/>
      <c r="N208" s="105"/>
      <c r="O208" s="235">
        <f t="shared" si="283"/>
        <v>0</v>
      </c>
      <c r="P208" s="236"/>
    </row>
    <row r="209" spans="1:16" hidden="1" x14ac:dyDescent="0.25">
      <c r="A209" s="119">
        <v>5214</v>
      </c>
      <c r="B209" s="98" t="s">
        <v>230</v>
      </c>
      <c r="C209" s="99">
        <f t="shared" si="186"/>
        <v>0</v>
      </c>
      <c r="D209" s="237"/>
      <c r="E209" s="458"/>
      <c r="F209" s="509">
        <f t="shared" si="280"/>
        <v>0</v>
      </c>
      <c r="G209" s="237"/>
      <c r="H209" s="104"/>
      <c r="I209" s="235">
        <f t="shared" si="281"/>
        <v>0</v>
      </c>
      <c r="J209" s="104"/>
      <c r="K209" s="105"/>
      <c r="L209" s="235">
        <f t="shared" si="282"/>
        <v>0</v>
      </c>
      <c r="M209" s="238"/>
      <c r="N209" s="105"/>
      <c r="O209" s="235">
        <f t="shared" si="283"/>
        <v>0</v>
      </c>
      <c r="P209" s="236"/>
    </row>
    <row r="210" spans="1:16" hidden="1" x14ac:dyDescent="0.25">
      <c r="A210" s="119">
        <v>5215</v>
      </c>
      <c r="B210" s="98" t="s">
        <v>231</v>
      </c>
      <c r="C210" s="99">
        <f t="shared" si="186"/>
        <v>0</v>
      </c>
      <c r="D210" s="237"/>
      <c r="E210" s="458"/>
      <c r="F210" s="509">
        <f t="shared" si="280"/>
        <v>0</v>
      </c>
      <c r="G210" s="237"/>
      <c r="H210" s="104"/>
      <c r="I210" s="235">
        <f t="shared" si="281"/>
        <v>0</v>
      </c>
      <c r="J210" s="104"/>
      <c r="K210" s="105"/>
      <c r="L210" s="235">
        <f t="shared" si="282"/>
        <v>0</v>
      </c>
      <c r="M210" s="238"/>
      <c r="N210" s="105"/>
      <c r="O210" s="235">
        <f t="shared" si="283"/>
        <v>0</v>
      </c>
      <c r="P210" s="236"/>
    </row>
    <row r="211" spans="1:16" ht="14.25" hidden="1" customHeight="1" x14ac:dyDescent="0.25">
      <c r="A211" s="119">
        <v>5216</v>
      </c>
      <c r="B211" s="98" t="s">
        <v>232</v>
      </c>
      <c r="C211" s="99">
        <f t="shared" si="186"/>
        <v>0</v>
      </c>
      <c r="D211" s="237"/>
      <c r="E211" s="458"/>
      <c r="F211" s="509">
        <f t="shared" si="280"/>
        <v>0</v>
      </c>
      <c r="G211" s="237"/>
      <c r="H211" s="104"/>
      <c r="I211" s="235">
        <f t="shared" si="281"/>
        <v>0</v>
      </c>
      <c r="J211" s="104"/>
      <c r="K211" s="105"/>
      <c r="L211" s="235">
        <f t="shared" si="282"/>
        <v>0</v>
      </c>
      <c r="M211" s="238"/>
      <c r="N211" s="105"/>
      <c r="O211" s="235">
        <f t="shared" si="283"/>
        <v>0</v>
      </c>
      <c r="P211" s="236"/>
    </row>
    <row r="212" spans="1:16" hidden="1" x14ac:dyDescent="0.25">
      <c r="A212" s="119">
        <v>5217</v>
      </c>
      <c r="B212" s="98" t="s">
        <v>233</v>
      </c>
      <c r="C212" s="99">
        <f t="shared" si="186"/>
        <v>0</v>
      </c>
      <c r="D212" s="237"/>
      <c r="E212" s="458"/>
      <c r="F212" s="509">
        <f t="shared" si="280"/>
        <v>0</v>
      </c>
      <c r="G212" s="237"/>
      <c r="H212" s="104"/>
      <c r="I212" s="235">
        <f t="shared" si="281"/>
        <v>0</v>
      </c>
      <c r="J212" s="104"/>
      <c r="K212" s="105"/>
      <c r="L212" s="235">
        <f t="shared" si="282"/>
        <v>0</v>
      </c>
      <c r="M212" s="238"/>
      <c r="N212" s="105"/>
      <c r="O212" s="235">
        <f t="shared" si="283"/>
        <v>0</v>
      </c>
      <c r="P212" s="236"/>
    </row>
    <row r="213" spans="1:16" hidden="1" x14ac:dyDescent="0.25">
      <c r="A213" s="119">
        <v>5218</v>
      </c>
      <c r="B213" s="98" t="s">
        <v>234</v>
      </c>
      <c r="C213" s="99">
        <f t="shared" ref="C213:C276" si="284">F213+I213+L213+O213</f>
        <v>0</v>
      </c>
      <c r="D213" s="237"/>
      <c r="E213" s="458"/>
      <c r="F213" s="509">
        <f t="shared" si="280"/>
        <v>0</v>
      </c>
      <c r="G213" s="237"/>
      <c r="H213" s="104"/>
      <c r="I213" s="235">
        <f t="shared" si="281"/>
        <v>0</v>
      </c>
      <c r="J213" s="104"/>
      <c r="K213" s="105"/>
      <c r="L213" s="235">
        <f t="shared" si="282"/>
        <v>0</v>
      </c>
      <c r="M213" s="238"/>
      <c r="N213" s="105"/>
      <c r="O213" s="235">
        <f t="shared" si="283"/>
        <v>0</v>
      </c>
      <c r="P213" s="236"/>
    </row>
    <row r="214" spans="1:16" hidden="1" x14ac:dyDescent="0.25">
      <c r="A214" s="119">
        <v>5219</v>
      </c>
      <c r="B214" s="98" t="s">
        <v>235</v>
      </c>
      <c r="C214" s="99">
        <f t="shared" si="284"/>
        <v>0</v>
      </c>
      <c r="D214" s="237"/>
      <c r="E214" s="458"/>
      <c r="F214" s="509">
        <f t="shared" si="280"/>
        <v>0</v>
      </c>
      <c r="G214" s="237"/>
      <c r="H214" s="104"/>
      <c r="I214" s="235">
        <f t="shared" si="281"/>
        <v>0</v>
      </c>
      <c r="J214" s="104"/>
      <c r="K214" s="105"/>
      <c r="L214" s="235">
        <f t="shared" si="282"/>
        <v>0</v>
      </c>
      <c r="M214" s="238"/>
      <c r="N214" s="105"/>
      <c r="O214" s="235">
        <f t="shared" si="283"/>
        <v>0</v>
      </c>
      <c r="P214" s="236"/>
    </row>
    <row r="215" spans="1:16" ht="13.5" hidden="1" customHeight="1" x14ac:dyDescent="0.25">
      <c r="A215" s="231">
        <v>5220</v>
      </c>
      <c r="B215" s="98" t="s">
        <v>236</v>
      </c>
      <c r="C215" s="99">
        <f t="shared" si="284"/>
        <v>0</v>
      </c>
      <c r="D215" s="237"/>
      <c r="E215" s="458"/>
      <c r="F215" s="509">
        <f t="shared" si="280"/>
        <v>0</v>
      </c>
      <c r="G215" s="237"/>
      <c r="H215" s="104"/>
      <c r="I215" s="235">
        <f t="shared" si="281"/>
        <v>0</v>
      </c>
      <c r="J215" s="104"/>
      <c r="K215" s="105"/>
      <c r="L215" s="235">
        <f t="shared" si="282"/>
        <v>0</v>
      </c>
      <c r="M215" s="238"/>
      <c r="N215" s="105"/>
      <c r="O215" s="235">
        <f t="shared" si="283"/>
        <v>0</v>
      </c>
      <c r="P215" s="236"/>
    </row>
    <row r="216" spans="1:16" hidden="1" x14ac:dyDescent="0.25">
      <c r="A216" s="231">
        <v>5230</v>
      </c>
      <c r="B216" s="98" t="s">
        <v>237</v>
      </c>
      <c r="C216" s="99">
        <f t="shared" si="284"/>
        <v>0</v>
      </c>
      <c r="D216" s="232">
        <f>SUM(D217:D224)</f>
        <v>0</v>
      </c>
      <c r="E216" s="459">
        <f t="shared" ref="E216:F216" si="285">SUM(E217:E224)</f>
        <v>0</v>
      </c>
      <c r="F216" s="509">
        <f t="shared" si="285"/>
        <v>0</v>
      </c>
      <c r="G216" s="232">
        <f>SUM(G217:G224)</f>
        <v>0</v>
      </c>
      <c r="H216" s="234">
        <f t="shared" ref="H216:I216" si="286">SUM(H217:H224)</f>
        <v>0</v>
      </c>
      <c r="I216" s="235">
        <f t="shared" si="286"/>
        <v>0</v>
      </c>
      <c r="J216" s="234">
        <f>SUM(J217:J224)</f>
        <v>0</v>
      </c>
      <c r="K216" s="233">
        <f t="shared" ref="K216:L216" si="287">SUM(K217:K224)</f>
        <v>0</v>
      </c>
      <c r="L216" s="235">
        <f t="shared" si="287"/>
        <v>0</v>
      </c>
      <c r="M216" s="99">
        <f>SUM(M217:M224)</f>
        <v>0</v>
      </c>
      <c r="N216" s="233">
        <f t="shared" ref="N216:O216" si="288">SUM(N217:N224)</f>
        <v>0</v>
      </c>
      <c r="O216" s="235">
        <f t="shared" si="288"/>
        <v>0</v>
      </c>
      <c r="P216" s="236"/>
    </row>
    <row r="217" spans="1:16" hidden="1" x14ac:dyDescent="0.25">
      <c r="A217" s="119">
        <v>5231</v>
      </c>
      <c r="B217" s="98" t="s">
        <v>238</v>
      </c>
      <c r="C217" s="99">
        <f t="shared" si="284"/>
        <v>0</v>
      </c>
      <c r="D217" s="237"/>
      <c r="E217" s="458"/>
      <c r="F217" s="509">
        <f t="shared" ref="F217:F226" si="289">D217+E217</f>
        <v>0</v>
      </c>
      <c r="G217" s="237"/>
      <c r="H217" s="104"/>
      <c r="I217" s="235">
        <f t="shared" ref="I217:I226" si="290">G217+H217</f>
        <v>0</v>
      </c>
      <c r="J217" s="104"/>
      <c r="K217" s="105"/>
      <c r="L217" s="235">
        <f t="shared" ref="L217:L226" si="291">J217+K217</f>
        <v>0</v>
      </c>
      <c r="M217" s="238"/>
      <c r="N217" s="105"/>
      <c r="O217" s="235">
        <f t="shared" ref="O217:O226" si="292">M217+N217</f>
        <v>0</v>
      </c>
      <c r="P217" s="236"/>
    </row>
    <row r="218" spans="1:16" hidden="1" x14ac:dyDescent="0.25">
      <c r="A218" s="119">
        <v>5232</v>
      </c>
      <c r="B218" s="98" t="s">
        <v>239</v>
      </c>
      <c r="C218" s="99">
        <f t="shared" si="284"/>
        <v>0</v>
      </c>
      <c r="D218" s="237"/>
      <c r="E218" s="458"/>
      <c r="F218" s="509">
        <f t="shared" si="289"/>
        <v>0</v>
      </c>
      <c r="G218" s="237"/>
      <c r="H218" s="104"/>
      <c r="I218" s="235">
        <f t="shared" si="290"/>
        <v>0</v>
      </c>
      <c r="J218" s="104"/>
      <c r="K218" s="105"/>
      <c r="L218" s="235">
        <f t="shared" si="291"/>
        <v>0</v>
      </c>
      <c r="M218" s="238"/>
      <c r="N218" s="105"/>
      <c r="O218" s="235">
        <f t="shared" si="292"/>
        <v>0</v>
      </c>
      <c r="P218" s="236"/>
    </row>
    <row r="219" spans="1:16" hidden="1" x14ac:dyDescent="0.25">
      <c r="A219" s="119">
        <v>5233</v>
      </c>
      <c r="B219" s="98" t="s">
        <v>240</v>
      </c>
      <c r="C219" s="99">
        <f t="shared" si="284"/>
        <v>0</v>
      </c>
      <c r="D219" s="237"/>
      <c r="E219" s="458"/>
      <c r="F219" s="509">
        <f t="shared" si="289"/>
        <v>0</v>
      </c>
      <c r="G219" s="237"/>
      <c r="H219" s="104"/>
      <c r="I219" s="235">
        <f t="shared" si="290"/>
        <v>0</v>
      </c>
      <c r="J219" s="104"/>
      <c r="K219" s="105"/>
      <c r="L219" s="235">
        <f t="shared" si="291"/>
        <v>0</v>
      </c>
      <c r="M219" s="238"/>
      <c r="N219" s="105"/>
      <c r="O219" s="235">
        <f t="shared" si="292"/>
        <v>0</v>
      </c>
      <c r="P219" s="236"/>
    </row>
    <row r="220" spans="1:16" ht="24" hidden="1" x14ac:dyDescent="0.25">
      <c r="A220" s="119">
        <v>5234</v>
      </c>
      <c r="B220" s="98" t="s">
        <v>241</v>
      </c>
      <c r="C220" s="99">
        <f t="shared" si="284"/>
        <v>0</v>
      </c>
      <c r="D220" s="237"/>
      <c r="E220" s="458"/>
      <c r="F220" s="509">
        <f t="shared" si="289"/>
        <v>0</v>
      </c>
      <c r="G220" s="237"/>
      <c r="H220" s="104"/>
      <c r="I220" s="235">
        <f t="shared" si="290"/>
        <v>0</v>
      </c>
      <c r="J220" s="104"/>
      <c r="K220" s="105"/>
      <c r="L220" s="235">
        <f t="shared" si="291"/>
        <v>0</v>
      </c>
      <c r="M220" s="238"/>
      <c r="N220" s="105"/>
      <c r="O220" s="235">
        <f t="shared" si="292"/>
        <v>0</v>
      </c>
      <c r="P220" s="236"/>
    </row>
    <row r="221" spans="1:16" ht="14.25" hidden="1" customHeight="1" x14ac:dyDescent="0.25">
      <c r="A221" s="119">
        <v>5236</v>
      </c>
      <c r="B221" s="98" t="s">
        <v>242</v>
      </c>
      <c r="C221" s="99">
        <f t="shared" si="284"/>
        <v>0</v>
      </c>
      <c r="D221" s="237"/>
      <c r="E221" s="458"/>
      <c r="F221" s="509">
        <f t="shared" si="289"/>
        <v>0</v>
      </c>
      <c r="G221" s="237"/>
      <c r="H221" s="104"/>
      <c r="I221" s="235">
        <f t="shared" si="290"/>
        <v>0</v>
      </c>
      <c r="J221" s="104"/>
      <c r="K221" s="105"/>
      <c r="L221" s="235">
        <f t="shared" si="291"/>
        <v>0</v>
      </c>
      <c r="M221" s="238"/>
      <c r="N221" s="105"/>
      <c r="O221" s="235">
        <f t="shared" si="292"/>
        <v>0</v>
      </c>
      <c r="P221" s="236"/>
    </row>
    <row r="222" spans="1:16" ht="14.25" hidden="1" customHeight="1" x14ac:dyDescent="0.25">
      <c r="A222" s="119">
        <v>5237</v>
      </c>
      <c r="B222" s="98" t="s">
        <v>243</v>
      </c>
      <c r="C222" s="99">
        <f t="shared" si="284"/>
        <v>0</v>
      </c>
      <c r="D222" s="237"/>
      <c r="E222" s="458"/>
      <c r="F222" s="509">
        <f t="shared" si="289"/>
        <v>0</v>
      </c>
      <c r="G222" s="237"/>
      <c r="H222" s="104"/>
      <c r="I222" s="235">
        <f t="shared" si="290"/>
        <v>0</v>
      </c>
      <c r="J222" s="104"/>
      <c r="K222" s="105"/>
      <c r="L222" s="235">
        <f t="shared" si="291"/>
        <v>0</v>
      </c>
      <c r="M222" s="238"/>
      <c r="N222" s="105"/>
      <c r="O222" s="235">
        <f t="shared" si="292"/>
        <v>0</v>
      </c>
      <c r="P222" s="236"/>
    </row>
    <row r="223" spans="1:16" ht="24" hidden="1" x14ac:dyDescent="0.25">
      <c r="A223" s="119">
        <v>5238</v>
      </c>
      <c r="B223" s="98" t="s">
        <v>244</v>
      </c>
      <c r="C223" s="99">
        <f t="shared" si="284"/>
        <v>0</v>
      </c>
      <c r="D223" s="237"/>
      <c r="E223" s="458"/>
      <c r="F223" s="509">
        <f t="shared" si="289"/>
        <v>0</v>
      </c>
      <c r="G223" s="237"/>
      <c r="H223" s="104"/>
      <c r="I223" s="235">
        <f t="shared" si="290"/>
        <v>0</v>
      </c>
      <c r="J223" s="104"/>
      <c r="K223" s="105"/>
      <c r="L223" s="235">
        <f t="shared" si="291"/>
        <v>0</v>
      </c>
      <c r="M223" s="238"/>
      <c r="N223" s="105"/>
      <c r="O223" s="235">
        <f t="shared" si="292"/>
        <v>0</v>
      </c>
      <c r="P223" s="236"/>
    </row>
    <row r="224" spans="1:16" ht="24" hidden="1" x14ac:dyDescent="0.25">
      <c r="A224" s="119">
        <v>5239</v>
      </c>
      <c r="B224" s="98" t="s">
        <v>245</v>
      </c>
      <c r="C224" s="99">
        <f t="shared" si="284"/>
        <v>0</v>
      </c>
      <c r="D224" s="237"/>
      <c r="E224" s="458"/>
      <c r="F224" s="509">
        <f t="shared" si="289"/>
        <v>0</v>
      </c>
      <c r="G224" s="237"/>
      <c r="H224" s="104"/>
      <c r="I224" s="235">
        <f t="shared" si="290"/>
        <v>0</v>
      </c>
      <c r="J224" s="104"/>
      <c r="K224" s="105"/>
      <c r="L224" s="235">
        <f t="shared" si="291"/>
        <v>0</v>
      </c>
      <c r="M224" s="238"/>
      <c r="N224" s="105"/>
      <c r="O224" s="235">
        <f t="shared" si="292"/>
        <v>0</v>
      </c>
      <c r="P224" s="236"/>
    </row>
    <row r="225" spans="1:16" ht="24" hidden="1" x14ac:dyDescent="0.25">
      <c r="A225" s="231">
        <v>5240</v>
      </c>
      <c r="B225" s="98" t="s">
        <v>246</v>
      </c>
      <c r="C225" s="99">
        <f t="shared" si="284"/>
        <v>0</v>
      </c>
      <c r="D225" s="237"/>
      <c r="E225" s="458"/>
      <c r="F225" s="509">
        <f t="shared" si="289"/>
        <v>0</v>
      </c>
      <c r="G225" s="237"/>
      <c r="H225" s="104"/>
      <c r="I225" s="235">
        <f t="shared" si="290"/>
        <v>0</v>
      </c>
      <c r="J225" s="104"/>
      <c r="K225" s="105"/>
      <c r="L225" s="235">
        <f t="shared" si="291"/>
        <v>0</v>
      </c>
      <c r="M225" s="238"/>
      <c r="N225" s="105"/>
      <c r="O225" s="235">
        <f t="shared" si="292"/>
        <v>0</v>
      </c>
      <c r="P225" s="236"/>
    </row>
    <row r="226" spans="1:16" hidden="1" x14ac:dyDescent="0.25">
      <c r="A226" s="231">
        <v>5250</v>
      </c>
      <c r="B226" s="98" t="s">
        <v>247</v>
      </c>
      <c r="C226" s="99">
        <f t="shared" si="284"/>
        <v>0</v>
      </c>
      <c r="D226" s="237"/>
      <c r="E226" s="458"/>
      <c r="F226" s="509">
        <f t="shared" si="289"/>
        <v>0</v>
      </c>
      <c r="G226" s="237"/>
      <c r="H226" s="104"/>
      <c r="I226" s="235">
        <f t="shared" si="290"/>
        <v>0</v>
      </c>
      <c r="J226" s="104"/>
      <c r="K226" s="105"/>
      <c r="L226" s="235">
        <f t="shared" si="291"/>
        <v>0</v>
      </c>
      <c r="M226" s="238"/>
      <c r="N226" s="105"/>
      <c r="O226" s="235">
        <f t="shared" si="292"/>
        <v>0</v>
      </c>
      <c r="P226" s="236"/>
    </row>
    <row r="227" spans="1:16" hidden="1" x14ac:dyDescent="0.25">
      <c r="A227" s="231">
        <v>5260</v>
      </c>
      <c r="B227" s="98" t="s">
        <v>248</v>
      </c>
      <c r="C227" s="99">
        <f t="shared" si="284"/>
        <v>0</v>
      </c>
      <c r="D227" s="232">
        <f>SUM(D228)</f>
        <v>0</v>
      </c>
      <c r="E227" s="459">
        <f t="shared" ref="E227:F227" si="293">SUM(E228)</f>
        <v>0</v>
      </c>
      <c r="F227" s="509">
        <f t="shared" si="293"/>
        <v>0</v>
      </c>
      <c r="G227" s="232">
        <f>SUM(G228)</f>
        <v>0</v>
      </c>
      <c r="H227" s="234">
        <f t="shared" ref="H227:I227" si="294">SUM(H228)</f>
        <v>0</v>
      </c>
      <c r="I227" s="235">
        <f t="shared" si="294"/>
        <v>0</v>
      </c>
      <c r="J227" s="234">
        <f>SUM(J228)</f>
        <v>0</v>
      </c>
      <c r="K227" s="233">
        <f t="shared" ref="K227:L227" si="295">SUM(K228)</f>
        <v>0</v>
      </c>
      <c r="L227" s="235">
        <f t="shared" si="295"/>
        <v>0</v>
      </c>
      <c r="M227" s="99">
        <f>SUM(M228)</f>
        <v>0</v>
      </c>
      <c r="N227" s="233">
        <f t="shared" ref="N227:O227" si="296">SUM(N228)</f>
        <v>0</v>
      </c>
      <c r="O227" s="235">
        <f t="shared" si="296"/>
        <v>0</v>
      </c>
      <c r="P227" s="236"/>
    </row>
    <row r="228" spans="1:16" ht="24" hidden="1" x14ac:dyDescent="0.25">
      <c r="A228" s="119">
        <v>5269</v>
      </c>
      <c r="B228" s="98" t="s">
        <v>249</v>
      </c>
      <c r="C228" s="99">
        <f t="shared" si="284"/>
        <v>0</v>
      </c>
      <c r="D228" s="237"/>
      <c r="E228" s="458"/>
      <c r="F228" s="509">
        <f t="shared" ref="F228:F229" si="297">D228+E228</f>
        <v>0</v>
      </c>
      <c r="G228" s="237"/>
      <c r="H228" s="104"/>
      <c r="I228" s="235">
        <f t="shared" ref="I228:I229" si="298">G228+H228</f>
        <v>0</v>
      </c>
      <c r="J228" s="104"/>
      <c r="K228" s="105"/>
      <c r="L228" s="235">
        <f t="shared" ref="L228:L229" si="299">J228+K228</f>
        <v>0</v>
      </c>
      <c r="M228" s="238"/>
      <c r="N228" s="105"/>
      <c r="O228" s="235">
        <f t="shared" ref="O228:O229" si="300">M228+N228</f>
        <v>0</v>
      </c>
      <c r="P228" s="236"/>
    </row>
    <row r="229" spans="1:16" ht="24" hidden="1" x14ac:dyDescent="0.25">
      <c r="A229" s="213">
        <v>5270</v>
      </c>
      <c r="B229" s="157" t="s">
        <v>250</v>
      </c>
      <c r="C229" s="163">
        <f t="shared" si="284"/>
        <v>0</v>
      </c>
      <c r="D229" s="239"/>
      <c r="E229" s="464"/>
      <c r="F229" s="507">
        <f t="shared" si="297"/>
        <v>0</v>
      </c>
      <c r="G229" s="239"/>
      <c r="H229" s="241"/>
      <c r="I229" s="217">
        <f t="shared" si="298"/>
        <v>0</v>
      </c>
      <c r="J229" s="241"/>
      <c r="K229" s="240"/>
      <c r="L229" s="217">
        <f t="shared" si="299"/>
        <v>0</v>
      </c>
      <c r="M229" s="242"/>
      <c r="N229" s="240"/>
      <c r="O229" s="217">
        <f t="shared" si="300"/>
        <v>0</v>
      </c>
      <c r="P229" s="218"/>
    </row>
    <row r="230" spans="1:16" hidden="1" x14ac:dyDescent="0.25">
      <c r="A230" s="199">
        <v>6000</v>
      </c>
      <c r="B230" s="199" t="s">
        <v>251</v>
      </c>
      <c r="C230" s="200">
        <f t="shared" si="284"/>
        <v>0</v>
      </c>
      <c r="D230" s="201">
        <f>D231+D251+D259</f>
        <v>0</v>
      </c>
      <c r="E230" s="454">
        <f t="shared" ref="E230:F230" si="301">E231+E251+E259</f>
        <v>0</v>
      </c>
      <c r="F230" s="505">
        <f t="shared" si="301"/>
        <v>0</v>
      </c>
      <c r="G230" s="201">
        <f>G231+G251+G259</f>
        <v>0</v>
      </c>
      <c r="H230" s="203">
        <f t="shared" ref="H230:I230" si="302">H231+H251+H259</f>
        <v>0</v>
      </c>
      <c r="I230" s="204">
        <f t="shared" si="302"/>
        <v>0</v>
      </c>
      <c r="J230" s="203">
        <f>J231+J251+J259</f>
        <v>0</v>
      </c>
      <c r="K230" s="202">
        <f t="shared" ref="K230:L230" si="303">K231+K251+K259</f>
        <v>0</v>
      </c>
      <c r="L230" s="204">
        <f t="shared" si="303"/>
        <v>0</v>
      </c>
      <c r="M230" s="200">
        <f>M231+M251+M259</f>
        <v>0</v>
      </c>
      <c r="N230" s="202">
        <f t="shared" ref="N230:O230" si="304">N231+N251+N259</f>
        <v>0</v>
      </c>
      <c r="O230" s="204">
        <f t="shared" si="304"/>
        <v>0</v>
      </c>
      <c r="P230" s="205"/>
    </row>
    <row r="231" spans="1:16" ht="14.25" hidden="1" customHeight="1" x14ac:dyDescent="0.25">
      <c r="A231" s="283">
        <v>6200</v>
      </c>
      <c r="B231" s="273" t="s">
        <v>252</v>
      </c>
      <c r="C231" s="209">
        <f t="shared" si="284"/>
        <v>0</v>
      </c>
      <c r="D231" s="284">
        <f>SUM(D232,D233,D235,D238,D244,D245,D246)</f>
        <v>0</v>
      </c>
      <c r="E231" s="467">
        <f t="shared" ref="E231:F231" si="305">SUM(E232,E233,E235,E238,E244,E245,E246)</f>
        <v>0</v>
      </c>
      <c r="F231" s="513">
        <f t="shared" si="305"/>
        <v>0</v>
      </c>
      <c r="G231" s="284">
        <f>SUM(G232,G233,G235,G238,G244,G245,G246)</f>
        <v>0</v>
      </c>
      <c r="H231" s="285">
        <f t="shared" ref="H231:I231" si="306">SUM(H232,H233,H235,H238,H244,H245,H246)</f>
        <v>0</v>
      </c>
      <c r="I231" s="211">
        <f t="shared" si="306"/>
        <v>0</v>
      </c>
      <c r="J231" s="285">
        <f>SUM(J232,J233,J235,J238,J244,J245,J246)</f>
        <v>0</v>
      </c>
      <c r="K231" s="210">
        <f t="shared" ref="K231:L231" si="307">SUM(K232,K233,K235,K238,K244,K245,K246)</f>
        <v>0</v>
      </c>
      <c r="L231" s="211">
        <f t="shared" si="307"/>
        <v>0</v>
      </c>
      <c r="M231" s="209">
        <f>SUM(M232,M233,M235,M238,M244,M245,M246)</f>
        <v>0</v>
      </c>
      <c r="N231" s="210">
        <f t="shared" ref="N231:O231" si="308">SUM(N232,N233,N235,N238,N244,N245,N246)</f>
        <v>0</v>
      </c>
      <c r="O231" s="211">
        <f t="shared" si="308"/>
        <v>0</v>
      </c>
      <c r="P231" s="212"/>
    </row>
    <row r="232" spans="1:16" ht="24" hidden="1" x14ac:dyDescent="0.25">
      <c r="A232" s="342">
        <v>6220</v>
      </c>
      <c r="B232" s="87" t="s">
        <v>253</v>
      </c>
      <c r="C232" s="88">
        <f t="shared" si="284"/>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4"/>
        <v>0</v>
      </c>
      <c r="D233" s="232">
        <f>SUM(D234)</f>
        <v>0</v>
      </c>
      <c r="E233" s="459">
        <f t="shared" ref="E233:O233" si="309">SUM(E234)</f>
        <v>0</v>
      </c>
      <c r="F233" s="509">
        <f t="shared" si="309"/>
        <v>0</v>
      </c>
      <c r="G233" s="232">
        <f t="shared" si="309"/>
        <v>0</v>
      </c>
      <c r="H233" s="234">
        <f t="shared" si="309"/>
        <v>0</v>
      </c>
      <c r="I233" s="235">
        <f t="shared" si="309"/>
        <v>0</v>
      </c>
      <c r="J233" s="234">
        <f t="shared" si="309"/>
        <v>0</v>
      </c>
      <c r="K233" s="233">
        <f t="shared" si="309"/>
        <v>0</v>
      </c>
      <c r="L233" s="235">
        <f t="shared" si="309"/>
        <v>0</v>
      </c>
      <c r="M233" s="99">
        <f t="shared" si="309"/>
        <v>0</v>
      </c>
      <c r="N233" s="233">
        <f t="shared" si="309"/>
        <v>0</v>
      </c>
      <c r="O233" s="235">
        <f t="shared" si="309"/>
        <v>0</v>
      </c>
      <c r="P233" s="236"/>
    </row>
    <row r="234" spans="1:16" ht="24" hidden="1" x14ac:dyDescent="0.25">
      <c r="A234" s="119">
        <v>6239</v>
      </c>
      <c r="B234" s="87" t="s">
        <v>255</v>
      </c>
      <c r="C234" s="99">
        <f t="shared" si="284"/>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4"/>
        <v>0</v>
      </c>
      <c r="D235" s="232">
        <f>SUM(D236:D237)</f>
        <v>0</v>
      </c>
      <c r="E235" s="459">
        <f t="shared" ref="E235:F235" si="310">SUM(E236:E237)</f>
        <v>0</v>
      </c>
      <c r="F235" s="509">
        <f t="shared" si="310"/>
        <v>0</v>
      </c>
      <c r="G235" s="232">
        <f>SUM(G236:G237)</f>
        <v>0</v>
      </c>
      <c r="H235" s="234">
        <f t="shared" ref="H235:I235" si="311">SUM(H236:H237)</f>
        <v>0</v>
      </c>
      <c r="I235" s="235">
        <f t="shared" si="311"/>
        <v>0</v>
      </c>
      <c r="J235" s="234">
        <f>SUM(J236:J237)</f>
        <v>0</v>
      </c>
      <c r="K235" s="233">
        <f t="shared" ref="K235:L235" si="312">SUM(K236:K237)</f>
        <v>0</v>
      </c>
      <c r="L235" s="235">
        <f t="shared" si="312"/>
        <v>0</v>
      </c>
      <c r="M235" s="99">
        <f>SUM(M236:M237)</f>
        <v>0</v>
      </c>
      <c r="N235" s="233">
        <f t="shared" ref="N235:O235" si="313">SUM(N236:N237)</f>
        <v>0</v>
      </c>
      <c r="O235" s="235">
        <f t="shared" si="313"/>
        <v>0</v>
      </c>
      <c r="P235" s="236"/>
    </row>
    <row r="236" spans="1:16" hidden="1" x14ac:dyDescent="0.25">
      <c r="A236" s="119">
        <v>6241</v>
      </c>
      <c r="B236" s="98" t="s">
        <v>257</v>
      </c>
      <c r="C236" s="99">
        <f t="shared" si="284"/>
        <v>0</v>
      </c>
      <c r="D236" s="237"/>
      <c r="E236" s="458"/>
      <c r="F236" s="509">
        <f t="shared" ref="F236:F237" si="314">D236+E236</f>
        <v>0</v>
      </c>
      <c r="G236" s="237"/>
      <c r="H236" s="104"/>
      <c r="I236" s="235">
        <f t="shared" ref="I236:I237" si="315">G236+H236</f>
        <v>0</v>
      </c>
      <c r="J236" s="104"/>
      <c r="K236" s="105"/>
      <c r="L236" s="235">
        <f t="shared" ref="L236:L237" si="316">J236+K236</f>
        <v>0</v>
      </c>
      <c r="M236" s="238"/>
      <c r="N236" s="105"/>
      <c r="O236" s="235">
        <f t="shared" ref="O236:O237" si="317">M236+N236</f>
        <v>0</v>
      </c>
      <c r="P236" s="236"/>
    </row>
    <row r="237" spans="1:16" hidden="1" x14ac:dyDescent="0.25">
      <c r="A237" s="119">
        <v>6242</v>
      </c>
      <c r="B237" s="98" t="s">
        <v>258</v>
      </c>
      <c r="C237" s="99">
        <f t="shared" si="284"/>
        <v>0</v>
      </c>
      <c r="D237" s="237"/>
      <c r="E237" s="458"/>
      <c r="F237" s="509">
        <f t="shared" si="314"/>
        <v>0</v>
      </c>
      <c r="G237" s="237"/>
      <c r="H237" s="104"/>
      <c r="I237" s="235">
        <f t="shared" si="315"/>
        <v>0</v>
      </c>
      <c r="J237" s="104"/>
      <c r="K237" s="105"/>
      <c r="L237" s="235">
        <f t="shared" si="316"/>
        <v>0</v>
      </c>
      <c r="M237" s="238"/>
      <c r="N237" s="105"/>
      <c r="O237" s="235">
        <f t="shared" si="317"/>
        <v>0</v>
      </c>
      <c r="P237" s="236"/>
    </row>
    <row r="238" spans="1:16" ht="25.5" hidden="1" customHeight="1" x14ac:dyDescent="0.25">
      <c r="A238" s="231">
        <v>6250</v>
      </c>
      <c r="B238" s="98" t="s">
        <v>259</v>
      </c>
      <c r="C238" s="99">
        <f t="shared" si="284"/>
        <v>0</v>
      </c>
      <c r="D238" s="232">
        <f>SUM(D239:D243)</f>
        <v>0</v>
      </c>
      <c r="E238" s="459">
        <f t="shared" ref="E238:F238" si="318">SUM(E239:E243)</f>
        <v>0</v>
      </c>
      <c r="F238" s="509">
        <f t="shared" si="318"/>
        <v>0</v>
      </c>
      <c r="G238" s="232">
        <f>SUM(G239:G243)</f>
        <v>0</v>
      </c>
      <c r="H238" s="234">
        <f t="shared" ref="H238:I238" si="319">SUM(H239:H243)</f>
        <v>0</v>
      </c>
      <c r="I238" s="235">
        <f t="shared" si="319"/>
        <v>0</v>
      </c>
      <c r="J238" s="234">
        <f>SUM(J239:J243)</f>
        <v>0</v>
      </c>
      <c r="K238" s="233">
        <f t="shared" ref="K238:L238" si="320">SUM(K239:K243)</f>
        <v>0</v>
      </c>
      <c r="L238" s="235">
        <f t="shared" si="320"/>
        <v>0</v>
      </c>
      <c r="M238" s="99">
        <f>SUM(M239:M243)</f>
        <v>0</v>
      </c>
      <c r="N238" s="233">
        <f t="shared" ref="N238:O238" si="321">SUM(N239:N243)</f>
        <v>0</v>
      </c>
      <c r="O238" s="235">
        <f t="shared" si="321"/>
        <v>0</v>
      </c>
      <c r="P238" s="236"/>
    </row>
    <row r="239" spans="1:16" ht="14.25" hidden="1" customHeight="1" x14ac:dyDescent="0.25">
      <c r="A239" s="119">
        <v>6252</v>
      </c>
      <c r="B239" s="98" t="s">
        <v>260</v>
      </c>
      <c r="C239" s="99">
        <f t="shared" si="284"/>
        <v>0</v>
      </c>
      <c r="D239" s="237"/>
      <c r="E239" s="458"/>
      <c r="F239" s="509">
        <f t="shared" ref="F239:F245" si="322">D239+E239</f>
        <v>0</v>
      </c>
      <c r="G239" s="237"/>
      <c r="H239" s="104"/>
      <c r="I239" s="235">
        <f t="shared" ref="I239:I245" si="323">G239+H239</f>
        <v>0</v>
      </c>
      <c r="J239" s="104"/>
      <c r="K239" s="105"/>
      <c r="L239" s="235">
        <f t="shared" ref="L239:L245" si="324">J239+K239</f>
        <v>0</v>
      </c>
      <c r="M239" s="238"/>
      <c r="N239" s="105"/>
      <c r="O239" s="235">
        <f t="shared" ref="O239:O245" si="325">M239+N239</f>
        <v>0</v>
      </c>
      <c r="P239" s="236"/>
    </row>
    <row r="240" spans="1:16" ht="14.25" hidden="1" customHeight="1" x14ac:dyDescent="0.25">
      <c r="A240" s="119">
        <v>6253</v>
      </c>
      <c r="B240" s="98" t="s">
        <v>261</v>
      </c>
      <c r="C240" s="99">
        <f t="shared" si="284"/>
        <v>0</v>
      </c>
      <c r="D240" s="237"/>
      <c r="E240" s="458"/>
      <c r="F240" s="509">
        <f t="shared" si="322"/>
        <v>0</v>
      </c>
      <c r="G240" s="237"/>
      <c r="H240" s="104"/>
      <c r="I240" s="235">
        <f t="shared" si="323"/>
        <v>0</v>
      </c>
      <c r="J240" s="104"/>
      <c r="K240" s="105"/>
      <c r="L240" s="235">
        <f t="shared" si="324"/>
        <v>0</v>
      </c>
      <c r="M240" s="238"/>
      <c r="N240" s="105"/>
      <c r="O240" s="235">
        <f t="shared" si="325"/>
        <v>0</v>
      </c>
      <c r="P240" s="236"/>
    </row>
    <row r="241" spans="1:16" ht="24" hidden="1" x14ac:dyDescent="0.25">
      <c r="A241" s="119">
        <v>6254</v>
      </c>
      <c r="B241" s="98" t="s">
        <v>262</v>
      </c>
      <c r="C241" s="99">
        <f t="shared" si="284"/>
        <v>0</v>
      </c>
      <c r="D241" s="237"/>
      <c r="E241" s="458"/>
      <c r="F241" s="509">
        <f t="shared" si="322"/>
        <v>0</v>
      </c>
      <c r="G241" s="237"/>
      <c r="H241" s="104"/>
      <c r="I241" s="235">
        <f t="shared" si="323"/>
        <v>0</v>
      </c>
      <c r="J241" s="104"/>
      <c r="K241" s="105"/>
      <c r="L241" s="235">
        <f t="shared" si="324"/>
        <v>0</v>
      </c>
      <c r="M241" s="238"/>
      <c r="N241" s="105"/>
      <c r="O241" s="235">
        <f t="shared" si="325"/>
        <v>0</v>
      </c>
      <c r="P241" s="236"/>
    </row>
    <row r="242" spans="1:16" ht="24" hidden="1" x14ac:dyDescent="0.25">
      <c r="A242" s="119">
        <v>6255</v>
      </c>
      <c r="B242" s="98" t="s">
        <v>263</v>
      </c>
      <c r="C242" s="99">
        <f t="shared" si="284"/>
        <v>0</v>
      </c>
      <c r="D242" s="237"/>
      <c r="E242" s="458"/>
      <c r="F242" s="509">
        <f t="shared" si="322"/>
        <v>0</v>
      </c>
      <c r="G242" s="237"/>
      <c r="H242" s="104"/>
      <c r="I242" s="235">
        <f t="shared" si="323"/>
        <v>0</v>
      </c>
      <c r="J242" s="104"/>
      <c r="K242" s="105"/>
      <c r="L242" s="235">
        <f t="shared" si="324"/>
        <v>0</v>
      </c>
      <c r="M242" s="238"/>
      <c r="N242" s="105"/>
      <c r="O242" s="235">
        <f t="shared" si="325"/>
        <v>0</v>
      </c>
      <c r="P242" s="236"/>
    </row>
    <row r="243" spans="1:16" hidden="1" x14ac:dyDescent="0.25">
      <c r="A243" s="119">
        <v>6259</v>
      </c>
      <c r="B243" s="98" t="s">
        <v>264</v>
      </c>
      <c r="C243" s="99">
        <f t="shared" si="284"/>
        <v>0</v>
      </c>
      <c r="D243" s="237"/>
      <c r="E243" s="458"/>
      <c r="F243" s="509">
        <f t="shared" si="322"/>
        <v>0</v>
      </c>
      <c r="G243" s="237"/>
      <c r="H243" s="104"/>
      <c r="I243" s="235">
        <f t="shared" si="323"/>
        <v>0</v>
      </c>
      <c r="J243" s="104"/>
      <c r="K243" s="105"/>
      <c r="L243" s="235">
        <f t="shared" si="324"/>
        <v>0</v>
      </c>
      <c r="M243" s="238"/>
      <c r="N243" s="105"/>
      <c r="O243" s="235">
        <f t="shared" si="325"/>
        <v>0</v>
      </c>
      <c r="P243" s="236"/>
    </row>
    <row r="244" spans="1:16" ht="24" hidden="1" x14ac:dyDescent="0.25">
      <c r="A244" s="231">
        <v>6260</v>
      </c>
      <c r="B244" s="98" t="s">
        <v>265</v>
      </c>
      <c r="C244" s="99">
        <f t="shared" si="284"/>
        <v>0</v>
      </c>
      <c r="D244" s="237"/>
      <c r="E244" s="458"/>
      <c r="F244" s="509">
        <f t="shared" si="322"/>
        <v>0</v>
      </c>
      <c r="G244" s="237"/>
      <c r="H244" s="104"/>
      <c r="I244" s="235">
        <f t="shared" si="323"/>
        <v>0</v>
      </c>
      <c r="J244" s="104"/>
      <c r="K244" s="105"/>
      <c r="L244" s="235">
        <f t="shared" si="324"/>
        <v>0</v>
      </c>
      <c r="M244" s="238"/>
      <c r="N244" s="105"/>
      <c r="O244" s="235">
        <f t="shared" si="325"/>
        <v>0</v>
      </c>
      <c r="P244" s="236"/>
    </row>
    <row r="245" spans="1:16" hidden="1" x14ac:dyDescent="0.25">
      <c r="A245" s="231">
        <v>6270</v>
      </c>
      <c r="B245" s="98" t="s">
        <v>266</v>
      </c>
      <c r="C245" s="99">
        <f t="shared" si="284"/>
        <v>0</v>
      </c>
      <c r="D245" s="237"/>
      <c r="E245" s="458"/>
      <c r="F245" s="509">
        <f t="shared" si="322"/>
        <v>0</v>
      </c>
      <c r="G245" s="237"/>
      <c r="H245" s="104"/>
      <c r="I245" s="235">
        <f t="shared" si="323"/>
        <v>0</v>
      </c>
      <c r="J245" s="104"/>
      <c r="K245" s="105"/>
      <c r="L245" s="235">
        <f t="shared" si="324"/>
        <v>0</v>
      </c>
      <c r="M245" s="238"/>
      <c r="N245" s="105"/>
      <c r="O245" s="235">
        <f t="shared" si="325"/>
        <v>0</v>
      </c>
      <c r="P245" s="236"/>
    </row>
    <row r="246" spans="1:16" ht="24" hidden="1" x14ac:dyDescent="0.25">
      <c r="A246" s="342">
        <v>6290</v>
      </c>
      <c r="B246" s="87" t="s">
        <v>267</v>
      </c>
      <c r="C246" s="274">
        <f t="shared" si="284"/>
        <v>0</v>
      </c>
      <c r="D246" s="246">
        <f>SUM(D247:D250)</f>
        <v>0</v>
      </c>
      <c r="E246" s="463">
        <f t="shared" ref="E246:O246" si="326">SUM(E247:E250)</f>
        <v>0</v>
      </c>
      <c r="F246" s="508">
        <f t="shared" si="326"/>
        <v>0</v>
      </c>
      <c r="G246" s="246">
        <f t="shared" si="326"/>
        <v>0</v>
      </c>
      <c r="H246" s="248">
        <f t="shared" si="326"/>
        <v>0</v>
      </c>
      <c r="I246" s="220">
        <f t="shared" si="326"/>
        <v>0</v>
      </c>
      <c r="J246" s="248">
        <f t="shared" si="326"/>
        <v>0</v>
      </c>
      <c r="K246" s="247">
        <f t="shared" si="326"/>
        <v>0</v>
      </c>
      <c r="L246" s="220">
        <f t="shared" si="326"/>
        <v>0</v>
      </c>
      <c r="M246" s="274">
        <f t="shared" si="326"/>
        <v>0</v>
      </c>
      <c r="N246" s="275">
        <f t="shared" si="326"/>
        <v>0</v>
      </c>
      <c r="O246" s="276">
        <f t="shared" si="326"/>
        <v>0</v>
      </c>
      <c r="P246" s="277"/>
    </row>
    <row r="247" spans="1:16" hidden="1" x14ac:dyDescent="0.25">
      <c r="A247" s="119">
        <v>6291</v>
      </c>
      <c r="B247" s="98" t="s">
        <v>268</v>
      </c>
      <c r="C247" s="99">
        <f t="shared" si="284"/>
        <v>0</v>
      </c>
      <c r="D247" s="237"/>
      <c r="E247" s="458"/>
      <c r="F247" s="509">
        <f t="shared" ref="F247:F250" si="327">D247+E247</f>
        <v>0</v>
      </c>
      <c r="G247" s="237"/>
      <c r="H247" s="104"/>
      <c r="I247" s="235">
        <f t="shared" ref="I247:I250" si="328">G247+H247</f>
        <v>0</v>
      </c>
      <c r="J247" s="104"/>
      <c r="K247" s="105"/>
      <c r="L247" s="235">
        <f t="shared" ref="L247:L250" si="329">J247+K247</f>
        <v>0</v>
      </c>
      <c r="M247" s="238"/>
      <c r="N247" s="105"/>
      <c r="O247" s="235">
        <f t="shared" ref="O247:O250" si="330">M247+N247</f>
        <v>0</v>
      </c>
      <c r="P247" s="236"/>
    </row>
    <row r="248" spans="1:16" hidden="1" x14ac:dyDescent="0.25">
      <c r="A248" s="119">
        <v>6292</v>
      </c>
      <c r="B248" s="98" t="s">
        <v>269</v>
      </c>
      <c r="C248" s="99">
        <f t="shared" si="284"/>
        <v>0</v>
      </c>
      <c r="D248" s="237"/>
      <c r="E248" s="458"/>
      <c r="F248" s="509">
        <f t="shared" si="327"/>
        <v>0</v>
      </c>
      <c r="G248" s="237"/>
      <c r="H248" s="104"/>
      <c r="I248" s="235">
        <f t="shared" si="328"/>
        <v>0</v>
      </c>
      <c r="J248" s="104"/>
      <c r="K248" s="105"/>
      <c r="L248" s="235">
        <f t="shared" si="329"/>
        <v>0</v>
      </c>
      <c r="M248" s="238"/>
      <c r="N248" s="105"/>
      <c r="O248" s="235">
        <f t="shared" si="330"/>
        <v>0</v>
      </c>
      <c r="P248" s="236"/>
    </row>
    <row r="249" spans="1:16" ht="72" hidden="1" x14ac:dyDescent="0.25">
      <c r="A249" s="119">
        <v>6296</v>
      </c>
      <c r="B249" s="98" t="s">
        <v>270</v>
      </c>
      <c r="C249" s="99">
        <f t="shared" si="284"/>
        <v>0</v>
      </c>
      <c r="D249" s="237"/>
      <c r="E249" s="458"/>
      <c r="F249" s="509">
        <f t="shared" si="327"/>
        <v>0</v>
      </c>
      <c r="G249" s="237"/>
      <c r="H249" s="104"/>
      <c r="I249" s="235">
        <f t="shared" si="328"/>
        <v>0</v>
      </c>
      <c r="J249" s="104"/>
      <c r="K249" s="105"/>
      <c r="L249" s="235">
        <f t="shared" si="329"/>
        <v>0</v>
      </c>
      <c r="M249" s="238"/>
      <c r="N249" s="105"/>
      <c r="O249" s="235">
        <f t="shared" si="330"/>
        <v>0</v>
      </c>
      <c r="P249" s="236"/>
    </row>
    <row r="250" spans="1:16" ht="39.75" hidden="1" customHeight="1" x14ac:dyDescent="0.25">
      <c r="A250" s="119">
        <v>6299</v>
      </c>
      <c r="B250" s="98" t="s">
        <v>271</v>
      </c>
      <c r="C250" s="99">
        <f t="shared" si="284"/>
        <v>0</v>
      </c>
      <c r="D250" s="237"/>
      <c r="E250" s="458"/>
      <c r="F250" s="509">
        <f t="shared" si="327"/>
        <v>0</v>
      </c>
      <c r="G250" s="237"/>
      <c r="H250" s="104"/>
      <c r="I250" s="235">
        <f t="shared" si="328"/>
        <v>0</v>
      </c>
      <c r="J250" s="104"/>
      <c r="K250" s="105"/>
      <c r="L250" s="235">
        <f t="shared" si="329"/>
        <v>0</v>
      </c>
      <c r="M250" s="238"/>
      <c r="N250" s="105"/>
      <c r="O250" s="235">
        <f t="shared" si="330"/>
        <v>0</v>
      </c>
      <c r="P250" s="236"/>
    </row>
    <row r="251" spans="1:16" hidden="1" x14ac:dyDescent="0.25">
      <c r="A251" s="75">
        <v>6300</v>
      </c>
      <c r="B251" s="206" t="s">
        <v>272</v>
      </c>
      <c r="C251" s="76">
        <f t="shared" si="284"/>
        <v>0</v>
      </c>
      <c r="D251" s="207">
        <f>SUM(D252,D257,D258)</f>
        <v>0</v>
      </c>
      <c r="E251" s="455">
        <f t="shared" ref="E251:O251" si="331">SUM(E252,E257,E258)</f>
        <v>0</v>
      </c>
      <c r="F251" s="506">
        <f t="shared" si="331"/>
        <v>0</v>
      </c>
      <c r="G251" s="207">
        <f t="shared" si="331"/>
        <v>0</v>
      </c>
      <c r="H251" s="84">
        <f t="shared" si="331"/>
        <v>0</v>
      </c>
      <c r="I251" s="208">
        <f t="shared" si="331"/>
        <v>0</v>
      </c>
      <c r="J251" s="84">
        <f t="shared" si="331"/>
        <v>0</v>
      </c>
      <c r="K251" s="85">
        <f t="shared" si="331"/>
        <v>0</v>
      </c>
      <c r="L251" s="208">
        <f t="shared" si="331"/>
        <v>0</v>
      </c>
      <c r="M251" s="122">
        <f t="shared" si="331"/>
        <v>0</v>
      </c>
      <c r="N251" s="249">
        <f t="shared" si="331"/>
        <v>0</v>
      </c>
      <c r="O251" s="250">
        <f t="shared" si="331"/>
        <v>0</v>
      </c>
      <c r="P251" s="251"/>
    </row>
    <row r="252" spans="1:16" ht="24" hidden="1" x14ac:dyDescent="0.25">
      <c r="A252" s="342">
        <v>6320</v>
      </c>
      <c r="B252" s="87" t="s">
        <v>273</v>
      </c>
      <c r="C252" s="274">
        <f t="shared" si="284"/>
        <v>0</v>
      </c>
      <c r="D252" s="246">
        <f>SUM(D253:D256)</f>
        <v>0</v>
      </c>
      <c r="E252" s="463">
        <f t="shared" ref="E252:O252" si="332">SUM(E253:E256)</f>
        <v>0</v>
      </c>
      <c r="F252" s="508">
        <f t="shared" si="332"/>
        <v>0</v>
      </c>
      <c r="G252" s="246">
        <f t="shared" si="332"/>
        <v>0</v>
      </c>
      <c r="H252" s="248">
        <f t="shared" si="332"/>
        <v>0</v>
      </c>
      <c r="I252" s="220">
        <f t="shared" si="332"/>
        <v>0</v>
      </c>
      <c r="J252" s="248">
        <f t="shared" si="332"/>
        <v>0</v>
      </c>
      <c r="K252" s="247">
        <f t="shared" si="332"/>
        <v>0</v>
      </c>
      <c r="L252" s="220">
        <f t="shared" si="332"/>
        <v>0</v>
      </c>
      <c r="M252" s="88">
        <f t="shared" si="332"/>
        <v>0</v>
      </c>
      <c r="N252" s="247">
        <f t="shared" si="332"/>
        <v>0</v>
      </c>
      <c r="O252" s="220">
        <f t="shared" si="332"/>
        <v>0</v>
      </c>
      <c r="P252" s="222"/>
    </row>
    <row r="253" spans="1:16" hidden="1" x14ac:dyDescent="0.25">
      <c r="A253" s="119">
        <v>6322</v>
      </c>
      <c r="B253" s="98" t="s">
        <v>274</v>
      </c>
      <c r="C253" s="99">
        <f t="shared" si="284"/>
        <v>0</v>
      </c>
      <c r="D253" s="237"/>
      <c r="E253" s="458"/>
      <c r="F253" s="509">
        <f t="shared" ref="F253:F258" si="333">D253+E253</f>
        <v>0</v>
      </c>
      <c r="G253" s="237"/>
      <c r="H253" s="104"/>
      <c r="I253" s="235">
        <f t="shared" ref="I253:I258" si="334">G253+H253</f>
        <v>0</v>
      </c>
      <c r="J253" s="104"/>
      <c r="K253" s="105"/>
      <c r="L253" s="235">
        <f t="shared" ref="L253:L258" si="335">J253+K253</f>
        <v>0</v>
      </c>
      <c r="M253" s="238"/>
      <c r="N253" s="105"/>
      <c r="O253" s="235">
        <f t="shared" ref="O253:O258" si="336">M253+N253</f>
        <v>0</v>
      </c>
      <c r="P253" s="236"/>
    </row>
    <row r="254" spans="1:16" ht="24" hidden="1" x14ac:dyDescent="0.25">
      <c r="A254" s="119">
        <v>6323</v>
      </c>
      <c r="B254" s="98" t="s">
        <v>275</v>
      </c>
      <c r="C254" s="99">
        <f t="shared" si="284"/>
        <v>0</v>
      </c>
      <c r="D254" s="237"/>
      <c r="E254" s="458"/>
      <c r="F254" s="509">
        <f t="shared" si="333"/>
        <v>0</v>
      </c>
      <c r="G254" s="237"/>
      <c r="H254" s="104"/>
      <c r="I254" s="235">
        <f t="shared" si="334"/>
        <v>0</v>
      </c>
      <c r="J254" s="104"/>
      <c r="K254" s="105"/>
      <c r="L254" s="235">
        <f t="shared" si="335"/>
        <v>0</v>
      </c>
      <c r="M254" s="238"/>
      <c r="N254" s="105"/>
      <c r="O254" s="235">
        <f t="shared" si="336"/>
        <v>0</v>
      </c>
      <c r="P254" s="236"/>
    </row>
    <row r="255" spans="1:16" ht="24" hidden="1" x14ac:dyDescent="0.25">
      <c r="A255" s="119">
        <v>6324</v>
      </c>
      <c r="B255" s="98" t="s">
        <v>276</v>
      </c>
      <c r="C255" s="99">
        <f t="shared" si="284"/>
        <v>0</v>
      </c>
      <c r="D255" s="237"/>
      <c r="E255" s="458"/>
      <c r="F255" s="509">
        <f t="shared" si="333"/>
        <v>0</v>
      </c>
      <c r="G255" s="237"/>
      <c r="H255" s="104"/>
      <c r="I255" s="235">
        <f t="shared" si="334"/>
        <v>0</v>
      </c>
      <c r="J255" s="104"/>
      <c r="K255" s="105"/>
      <c r="L255" s="235">
        <f t="shared" si="335"/>
        <v>0</v>
      </c>
      <c r="M255" s="238"/>
      <c r="N255" s="105"/>
      <c r="O255" s="235">
        <f t="shared" si="336"/>
        <v>0</v>
      </c>
      <c r="P255" s="236"/>
    </row>
    <row r="256" spans="1:16" hidden="1" x14ac:dyDescent="0.25">
      <c r="A256" s="47">
        <v>6329</v>
      </c>
      <c r="B256" s="87" t="s">
        <v>277</v>
      </c>
      <c r="C256" s="88">
        <f t="shared" si="284"/>
        <v>0</v>
      </c>
      <c r="D256" s="219"/>
      <c r="E256" s="457"/>
      <c r="F256" s="508">
        <f t="shared" si="333"/>
        <v>0</v>
      </c>
      <c r="G256" s="219"/>
      <c r="H256" s="93"/>
      <c r="I256" s="220">
        <f t="shared" si="334"/>
        <v>0</v>
      </c>
      <c r="J256" s="93"/>
      <c r="K256" s="94"/>
      <c r="L256" s="220">
        <f t="shared" si="335"/>
        <v>0</v>
      </c>
      <c r="M256" s="221"/>
      <c r="N256" s="94"/>
      <c r="O256" s="220">
        <f t="shared" si="336"/>
        <v>0</v>
      </c>
      <c r="P256" s="222"/>
    </row>
    <row r="257" spans="1:16" ht="24" hidden="1" x14ac:dyDescent="0.25">
      <c r="A257" s="293">
        <v>6330</v>
      </c>
      <c r="B257" s="294" t="s">
        <v>278</v>
      </c>
      <c r="C257" s="274">
        <f t="shared" si="284"/>
        <v>0</v>
      </c>
      <c r="D257" s="279"/>
      <c r="E257" s="466"/>
      <c r="F257" s="512">
        <f t="shared" si="333"/>
        <v>0</v>
      </c>
      <c r="G257" s="279"/>
      <c r="H257" s="281"/>
      <c r="I257" s="276">
        <f t="shared" si="334"/>
        <v>0</v>
      </c>
      <c r="J257" s="281"/>
      <c r="K257" s="280"/>
      <c r="L257" s="276">
        <f t="shared" si="335"/>
        <v>0</v>
      </c>
      <c r="M257" s="282"/>
      <c r="N257" s="280"/>
      <c r="O257" s="276">
        <f t="shared" si="336"/>
        <v>0</v>
      </c>
      <c r="P257" s="277"/>
    </row>
    <row r="258" spans="1:16" hidden="1" x14ac:dyDescent="0.25">
      <c r="A258" s="231">
        <v>6360</v>
      </c>
      <c r="B258" s="98" t="s">
        <v>279</v>
      </c>
      <c r="C258" s="99">
        <f t="shared" si="284"/>
        <v>0</v>
      </c>
      <c r="D258" s="237"/>
      <c r="E258" s="458"/>
      <c r="F258" s="509">
        <f t="shared" si="333"/>
        <v>0</v>
      </c>
      <c r="G258" s="237"/>
      <c r="H258" s="104"/>
      <c r="I258" s="235">
        <f t="shared" si="334"/>
        <v>0</v>
      </c>
      <c r="J258" s="104"/>
      <c r="K258" s="105"/>
      <c r="L258" s="235">
        <f t="shared" si="335"/>
        <v>0</v>
      </c>
      <c r="M258" s="238"/>
      <c r="N258" s="105"/>
      <c r="O258" s="235">
        <f t="shared" si="336"/>
        <v>0</v>
      </c>
      <c r="P258" s="236"/>
    </row>
    <row r="259" spans="1:16" ht="36" hidden="1" x14ac:dyDescent="0.25">
      <c r="A259" s="75">
        <v>6400</v>
      </c>
      <c r="B259" s="206" t="s">
        <v>280</v>
      </c>
      <c r="C259" s="76">
        <f t="shared" si="284"/>
        <v>0</v>
      </c>
      <c r="D259" s="207">
        <f>SUM(D260,D264)</f>
        <v>0</v>
      </c>
      <c r="E259" s="455">
        <f t="shared" ref="E259:O259" si="337">SUM(E260,E264)</f>
        <v>0</v>
      </c>
      <c r="F259" s="506">
        <f t="shared" si="337"/>
        <v>0</v>
      </c>
      <c r="G259" s="207">
        <f t="shared" si="337"/>
        <v>0</v>
      </c>
      <c r="H259" s="84">
        <f t="shared" si="337"/>
        <v>0</v>
      </c>
      <c r="I259" s="208">
        <f t="shared" si="337"/>
        <v>0</v>
      </c>
      <c r="J259" s="84">
        <f t="shared" si="337"/>
        <v>0</v>
      </c>
      <c r="K259" s="85">
        <f t="shared" si="337"/>
        <v>0</v>
      </c>
      <c r="L259" s="208">
        <f t="shared" si="337"/>
        <v>0</v>
      </c>
      <c r="M259" s="122">
        <f t="shared" si="337"/>
        <v>0</v>
      </c>
      <c r="N259" s="249">
        <f t="shared" si="337"/>
        <v>0</v>
      </c>
      <c r="O259" s="250">
        <f t="shared" si="337"/>
        <v>0</v>
      </c>
      <c r="P259" s="251"/>
    </row>
    <row r="260" spans="1:16" ht="24" hidden="1" x14ac:dyDescent="0.25">
      <c r="A260" s="342">
        <v>6410</v>
      </c>
      <c r="B260" s="87" t="s">
        <v>281</v>
      </c>
      <c r="C260" s="88">
        <f t="shared" si="284"/>
        <v>0</v>
      </c>
      <c r="D260" s="246">
        <f>SUM(D261:D263)</f>
        <v>0</v>
      </c>
      <c r="E260" s="463">
        <f t="shared" ref="E260:O260" si="338">SUM(E261:E263)</f>
        <v>0</v>
      </c>
      <c r="F260" s="508">
        <f t="shared" si="338"/>
        <v>0</v>
      </c>
      <c r="G260" s="246">
        <f t="shared" si="338"/>
        <v>0</v>
      </c>
      <c r="H260" s="248">
        <f t="shared" si="338"/>
        <v>0</v>
      </c>
      <c r="I260" s="220">
        <f t="shared" si="338"/>
        <v>0</v>
      </c>
      <c r="J260" s="248">
        <f t="shared" si="338"/>
        <v>0</v>
      </c>
      <c r="K260" s="247">
        <f t="shared" si="338"/>
        <v>0</v>
      </c>
      <c r="L260" s="220">
        <f t="shared" si="338"/>
        <v>0</v>
      </c>
      <c r="M260" s="110">
        <f t="shared" si="338"/>
        <v>0</v>
      </c>
      <c r="N260" s="269">
        <f t="shared" si="338"/>
        <v>0</v>
      </c>
      <c r="O260" s="270">
        <f t="shared" si="338"/>
        <v>0</v>
      </c>
      <c r="P260" s="271"/>
    </row>
    <row r="261" spans="1:16" hidden="1" x14ac:dyDescent="0.25">
      <c r="A261" s="119">
        <v>6411</v>
      </c>
      <c r="B261" s="254" t="s">
        <v>282</v>
      </c>
      <c r="C261" s="99">
        <f t="shared" si="284"/>
        <v>0</v>
      </c>
      <c r="D261" s="237"/>
      <c r="E261" s="458"/>
      <c r="F261" s="509">
        <f t="shared" ref="F261:F263" si="339">D261+E261</f>
        <v>0</v>
      </c>
      <c r="G261" s="237"/>
      <c r="H261" s="104"/>
      <c r="I261" s="235">
        <f t="shared" ref="I261:I263" si="340">G261+H261</f>
        <v>0</v>
      </c>
      <c r="J261" s="104"/>
      <c r="K261" s="105"/>
      <c r="L261" s="235">
        <f t="shared" ref="L261:L263" si="341">J261+K261</f>
        <v>0</v>
      </c>
      <c r="M261" s="238"/>
      <c r="N261" s="105"/>
      <c r="O261" s="235">
        <f t="shared" ref="O261:O263" si="342">M261+N261</f>
        <v>0</v>
      </c>
      <c r="P261" s="236"/>
    </row>
    <row r="262" spans="1:16" ht="36" hidden="1" x14ac:dyDescent="0.25">
      <c r="A262" s="119">
        <v>6412</v>
      </c>
      <c r="B262" s="98" t="s">
        <v>283</v>
      </c>
      <c r="C262" s="99">
        <f t="shared" si="284"/>
        <v>0</v>
      </c>
      <c r="D262" s="237"/>
      <c r="E262" s="458"/>
      <c r="F262" s="509">
        <f t="shared" si="339"/>
        <v>0</v>
      </c>
      <c r="G262" s="237"/>
      <c r="H262" s="104"/>
      <c r="I262" s="235">
        <f t="shared" si="340"/>
        <v>0</v>
      </c>
      <c r="J262" s="104"/>
      <c r="K262" s="105"/>
      <c r="L262" s="235">
        <f t="shared" si="341"/>
        <v>0</v>
      </c>
      <c r="M262" s="238"/>
      <c r="N262" s="105"/>
      <c r="O262" s="235">
        <f t="shared" si="342"/>
        <v>0</v>
      </c>
      <c r="P262" s="236"/>
    </row>
    <row r="263" spans="1:16" ht="36" hidden="1" x14ac:dyDescent="0.25">
      <c r="A263" s="119">
        <v>6419</v>
      </c>
      <c r="B263" s="98" t="s">
        <v>284</v>
      </c>
      <c r="C263" s="99">
        <f t="shared" si="284"/>
        <v>0</v>
      </c>
      <c r="D263" s="237"/>
      <c r="E263" s="458"/>
      <c r="F263" s="509">
        <f t="shared" si="339"/>
        <v>0</v>
      </c>
      <c r="G263" s="237"/>
      <c r="H263" s="104"/>
      <c r="I263" s="235">
        <f t="shared" si="340"/>
        <v>0</v>
      </c>
      <c r="J263" s="104"/>
      <c r="K263" s="105"/>
      <c r="L263" s="235">
        <f t="shared" si="341"/>
        <v>0</v>
      </c>
      <c r="M263" s="238"/>
      <c r="N263" s="105"/>
      <c r="O263" s="235">
        <f t="shared" si="342"/>
        <v>0</v>
      </c>
      <c r="P263" s="236"/>
    </row>
    <row r="264" spans="1:16" ht="36" hidden="1" x14ac:dyDescent="0.25">
      <c r="A264" s="231">
        <v>6420</v>
      </c>
      <c r="B264" s="98" t="s">
        <v>285</v>
      </c>
      <c r="C264" s="99">
        <f t="shared" si="284"/>
        <v>0</v>
      </c>
      <c r="D264" s="232">
        <f>SUM(D265:D268)</f>
        <v>0</v>
      </c>
      <c r="E264" s="459">
        <f t="shared" ref="E264:F264" si="343">SUM(E265:E268)</f>
        <v>0</v>
      </c>
      <c r="F264" s="509">
        <f t="shared" si="343"/>
        <v>0</v>
      </c>
      <c r="G264" s="232">
        <f>SUM(G265:G268)</f>
        <v>0</v>
      </c>
      <c r="H264" s="234">
        <f t="shared" ref="H264:I264" si="344">SUM(H265:H268)</f>
        <v>0</v>
      </c>
      <c r="I264" s="235">
        <f t="shared" si="344"/>
        <v>0</v>
      </c>
      <c r="J264" s="234">
        <f>SUM(J265:J268)</f>
        <v>0</v>
      </c>
      <c r="K264" s="233">
        <f t="shared" ref="K264:L264" si="345">SUM(K265:K268)</f>
        <v>0</v>
      </c>
      <c r="L264" s="235">
        <f t="shared" si="345"/>
        <v>0</v>
      </c>
      <c r="M264" s="99">
        <f>SUM(M265:M268)</f>
        <v>0</v>
      </c>
      <c r="N264" s="233">
        <f t="shared" ref="N264:O264" si="346">SUM(N265:N268)</f>
        <v>0</v>
      </c>
      <c r="O264" s="235">
        <f t="shared" si="346"/>
        <v>0</v>
      </c>
      <c r="P264" s="236"/>
    </row>
    <row r="265" spans="1:16" hidden="1" x14ac:dyDescent="0.25">
      <c r="A265" s="119">
        <v>6421</v>
      </c>
      <c r="B265" s="98" t="s">
        <v>286</v>
      </c>
      <c r="C265" s="99">
        <f t="shared" si="284"/>
        <v>0</v>
      </c>
      <c r="D265" s="237"/>
      <c r="E265" s="458"/>
      <c r="F265" s="509">
        <f t="shared" ref="F265:F268" si="347">D265+E265</f>
        <v>0</v>
      </c>
      <c r="G265" s="237"/>
      <c r="H265" s="104"/>
      <c r="I265" s="235">
        <f t="shared" ref="I265:I268" si="348">G265+H265</f>
        <v>0</v>
      </c>
      <c r="J265" s="104"/>
      <c r="K265" s="105"/>
      <c r="L265" s="235">
        <f t="shared" ref="L265:L268" si="349">J265+K265</f>
        <v>0</v>
      </c>
      <c r="M265" s="238"/>
      <c r="N265" s="105"/>
      <c r="O265" s="235">
        <f t="shared" ref="O265:O268" si="350">M265+N265</f>
        <v>0</v>
      </c>
      <c r="P265" s="236"/>
    </row>
    <row r="266" spans="1:16" hidden="1" x14ac:dyDescent="0.25">
      <c r="A266" s="119">
        <v>6422</v>
      </c>
      <c r="B266" s="98" t="s">
        <v>287</v>
      </c>
      <c r="C266" s="99">
        <f t="shared" si="284"/>
        <v>0</v>
      </c>
      <c r="D266" s="237"/>
      <c r="E266" s="458"/>
      <c r="F266" s="509">
        <f t="shared" si="347"/>
        <v>0</v>
      </c>
      <c r="G266" s="237"/>
      <c r="H266" s="104"/>
      <c r="I266" s="235">
        <f t="shared" si="348"/>
        <v>0</v>
      </c>
      <c r="J266" s="104"/>
      <c r="K266" s="105"/>
      <c r="L266" s="235">
        <f t="shared" si="349"/>
        <v>0</v>
      </c>
      <c r="M266" s="238"/>
      <c r="N266" s="105"/>
      <c r="O266" s="235">
        <f t="shared" si="350"/>
        <v>0</v>
      </c>
      <c r="P266" s="236"/>
    </row>
    <row r="267" spans="1:16" ht="13.5" hidden="1" customHeight="1" x14ac:dyDescent="0.25">
      <c r="A267" s="119">
        <v>6423</v>
      </c>
      <c r="B267" s="98" t="s">
        <v>288</v>
      </c>
      <c r="C267" s="99">
        <f t="shared" si="284"/>
        <v>0</v>
      </c>
      <c r="D267" s="237"/>
      <c r="E267" s="458"/>
      <c r="F267" s="509">
        <f t="shared" si="347"/>
        <v>0</v>
      </c>
      <c r="G267" s="237"/>
      <c r="H267" s="104"/>
      <c r="I267" s="235">
        <f t="shared" si="348"/>
        <v>0</v>
      </c>
      <c r="J267" s="104"/>
      <c r="K267" s="105"/>
      <c r="L267" s="235">
        <f t="shared" si="349"/>
        <v>0</v>
      </c>
      <c r="M267" s="238"/>
      <c r="N267" s="105"/>
      <c r="O267" s="235">
        <f t="shared" si="350"/>
        <v>0</v>
      </c>
      <c r="P267" s="236"/>
    </row>
    <row r="268" spans="1:16" ht="36" hidden="1" x14ac:dyDescent="0.25">
      <c r="A268" s="119">
        <v>6424</v>
      </c>
      <c r="B268" s="98" t="s">
        <v>289</v>
      </c>
      <c r="C268" s="99">
        <f t="shared" si="284"/>
        <v>0</v>
      </c>
      <c r="D268" s="237"/>
      <c r="E268" s="458"/>
      <c r="F268" s="509">
        <f t="shared" si="347"/>
        <v>0</v>
      </c>
      <c r="G268" s="237"/>
      <c r="H268" s="104"/>
      <c r="I268" s="235">
        <f t="shared" si="348"/>
        <v>0</v>
      </c>
      <c r="J268" s="104"/>
      <c r="K268" s="105"/>
      <c r="L268" s="235">
        <f t="shared" si="349"/>
        <v>0</v>
      </c>
      <c r="M268" s="238"/>
      <c r="N268" s="105"/>
      <c r="O268" s="235">
        <f t="shared" si="350"/>
        <v>0</v>
      </c>
      <c r="P268" s="236"/>
    </row>
    <row r="269" spans="1:16" ht="36" hidden="1" x14ac:dyDescent="0.25">
      <c r="A269" s="295">
        <v>7000</v>
      </c>
      <c r="B269" s="295" t="s">
        <v>290</v>
      </c>
      <c r="C269" s="296">
        <f t="shared" si="284"/>
        <v>0</v>
      </c>
      <c r="D269" s="297">
        <f>SUM(D270,D281)</f>
        <v>0</v>
      </c>
      <c r="E269" s="468">
        <f t="shared" ref="E269:F269" si="351">SUM(E270,E281)</f>
        <v>0</v>
      </c>
      <c r="F269" s="514">
        <f t="shared" si="351"/>
        <v>0</v>
      </c>
      <c r="G269" s="297">
        <f>SUM(G270,G281)</f>
        <v>0</v>
      </c>
      <c r="H269" s="299">
        <f t="shared" ref="H269:I269" si="352">SUM(H270,H281)</f>
        <v>0</v>
      </c>
      <c r="I269" s="300">
        <f t="shared" si="352"/>
        <v>0</v>
      </c>
      <c r="J269" s="299">
        <f>SUM(J270,J281)</f>
        <v>0</v>
      </c>
      <c r="K269" s="298">
        <f t="shared" ref="K269:L269" si="353">SUM(K270,K281)</f>
        <v>0</v>
      </c>
      <c r="L269" s="300">
        <f t="shared" si="353"/>
        <v>0</v>
      </c>
      <c r="M269" s="301">
        <f>SUM(M270,M281)</f>
        <v>0</v>
      </c>
      <c r="N269" s="302">
        <f t="shared" ref="N269:O269" si="354">SUM(N270,N281)</f>
        <v>0</v>
      </c>
      <c r="O269" s="303">
        <f t="shared" si="354"/>
        <v>0</v>
      </c>
      <c r="P269" s="304"/>
    </row>
    <row r="270" spans="1:16" ht="24" hidden="1" x14ac:dyDescent="0.25">
      <c r="A270" s="75">
        <v>7200</v>
      </c>
      <c r="B270" s="206" t="s">
        <v>291</v>
      </c>
      <c r="C270" s="76">
        <f t="shared" si="284"/>
        <v>0</v>
      </c>
      <c r="D270" s="207">
        <f>SUM(D271,D272,D275,D276,D280)</f>
        <v>0</v>
      </c>
      <c r="E270" s="455">
        <f t="shared" ref="E270:F270" si="355">SUM(E271,E272,E275,E276,E280)</f>
        <v>0</v>
      </c>
      <c r="F270" s="506">
        <f t="shared" si="355"/>
        <v>0</v>
      </c>
      <c r="G270" s="207">
        <f>SUM(G271,G272,G275,G276,G280)</f>
        <v>0</v>
      </c>
      <c r="H270" s="84">
        <f t="shared" ref="H270:I270" si="356">SUM(H271,H272,H275,H276,H280)</f>
        <v>0</v>
      </c>
      <c r="I270" s="208">
        <f t="shared" si="356"/>
        <v>0</v>
      </c>
      <c r="J270" s="84">
        <f>SUM(J271,J272,J275,J276,J280)</f>
        <v>0</v>
      </c>
      <c r="K270" s="85">
        <f t="shared" ref="K270:L270" si="357">SUM(K271,K272,K275,K276,K280)</f>
        <v>0</v>
      </c>
      <c r="L270" s="208">
        <f t="shared" si="357"/>
        <v>0</v>
      </c>
      <c r="M270" s="209">
        <f>SUM(M271,M272,M275,M276,M280)</f>
        <v>0</v>
      </c>
      <c r="N270" s="210">
        <f t="shared" ref="N270:O270" si="358">SUM(N271,N272,N275,N276,N280)</f>
        <v>0</v>
      </c>
      <c r="O270" s="211">
        <f t="shared" si="358"/>
        <v>0</v>
      </c>
      <c r="P270" s="212"/>
    </row>
    <row r="271" spans="1:16" ht="24" hidden="1" x14ac:dyDescent="0.25">
      <c r="A271" s="342">
        <v>7210</v>
      </c>
      <c r="B271" s="87" t="s">
        <v>292</v>
      </c>
      <c r="C271" s="88">
        <f t="shared" si="284"/>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4"/>
        <v>0</v>
      </c>
      <c r="D272" s="232">
        <f>SUM(D273:D274)</f>
        <v>0</v>
      </c>
      <c r="E272" s="459">
        <f t="shared" ref="E272:F272" si="359">SUM(E273:E274)</f>
        <v>0</v>
      </c>
      <c r="F272" s="509">
        <f t="shared" si="359"/>
        <v>0</v>
      </c>
      <c r="G272" s="232">
        <f>SUM(G273:G274)</f>
        <v>0</v>
      </c>
      <c r="H272" s="234">
        <f t="shared" ref="H272:I272" si="360">SUM(H273:H274)</f>
        <v>0</v>
      </c>
      <c r="I272" s="235">
        <f t="shared" si="360"/>
        <v>0</v>
      </c>
      <c r="J272" s="234">
        <f>SUM(J273:J274)</f>
        <v>0</v>
      </c>
      <c r="K272" s="233">
        <f t="shared" ref="K272:L272" si="361">SUM(K273:K274)</f>
        <v>0</v>
      </c>
      <c r="L272" s="235">
        <f t="shared" si="361"/>
        <v>0</v>
      </c>
      <c r="M272" s="99">
        <f>SUM(M273:M274)</f>
        <v>0</v>
      </c>
      <c r="N272" s="233">
        <f t="shared" ref="N272:O272" si="362">SUM(N273:N274)</f>
        <v>0</v>
      </c>
      <c r="O272" s="235">
        <f t="shared" si="362"/>
        <v>0</v>
      </c>
      <c r="P272" s="236"/>
    </row>
    <row r="273" spans="1:16" s="305" customFormat="1" ht="36" hidden="1" x14ac:dyDescent="0.25">
      <c r="A273" s="119">
        <v>7221</v>
      </c>
      <c r="B273" s="98" t="s">
        <v>294</v>
      </c>
      <c r="C273" s="99">
        <f t="shared" si="284"/>
        <v>0</v>
      </c>
      <c r="D273" s="237"/>
      <c r="E273" s="458"/>
      <c r="F273" s="509">
        <f t="shared" ref="F273:F275" si="363">D273+E273</f>
        <v>0</v>
      </c>
      <c r="G273" s="237"/>
      <c r="H273" s="104"/>
      <c r="I273" s="235">
        <f t="shared" ref="I273:I275" si="364">G273+H273</f>
        <v>0</v>
      </c>
      <c r="J273" s="104"/>
      <c r="K273" s="105"/>
      <c r="L273" s="235">
        <f t="shared" ref="L273:L275" si="365">J273+K273</f>
        <v>0</v>
      </c>
      <c r="M273" s="238"/>
      <c r="N273" s="105"/>
      <c r="O273" s="235">
        <f t="shared" ref="O273:O275" si="366">M273+N273</f>
        <v>0</v>
      </c>
      <c r="P273" s="236"/>
    </row>
    <row r="274" spans="1:16" s="305" customFormat="1" ht="36" hidden="1" x14ac:dyDescent="0.25">
      <c r="A274" s="119">
        <v>7222</v>
      </c>
      <c r="B274" s="98" t="s">
        <v>295</v>
      </c>
      <c r="C274" s="99">
        <f t="shared" si="284"/>
        <v>0</v>
      </c>
      <c r="D274" s="237"/>
      <c r="E274" s="458"/>
      <c r="F274" s="509">
        <f t="shared" si="363"/>
        <v>0</v>
      </c>
      <c r="G274" s="237"/>
      <c r="H274" s="104"/>
      <c r="I274" s="235">
        <f t="shared" si="364"/>
        <v>0</v>
      </c>
      <c r="J274" s="104"/>
      <c r="K274" s="105"/>
      <c r="L274" s="235">
        <f t="shared" si="365"/>
        <v>0</v>
      </c>
      <c r="M274" s="238"/>
      <c r="N274" s="105"/>
      <c r="O274" s="235">
        <f t="shared" si="366"/>
        <v>0</v>
      </c>
      <c r="P274" s="236"/>
    </row>
    <row r="275" spans="1:16" ht="24" hidden="1" x14ac:dyDescent="0.25">
      <c r="A275" s="231">
        <v>7230</v>
      </c>
      <c r="B275" s="98" t="s">
        <v>296</v>
      </c>
      <c r="C275" s="99">
        <f t="shared" si="284"/>
        <v>0</v>
      </c>
      <c r="D275" s="237"/>
      <c r="E275" s="458"/>
      <c r="F275" s="509">
        <f t="shared" si="363"/>
        <v>0</v>
      </c>
      <c r="G275" s="237"/>
      <c r="H275" s="104"/>
      <c r="I275" s="235">
        <f t="shared" si="364"/>
        <v>0</v>
      </c>
      <c r="J275" s="104"/>
      <c r="K275" s="105"/>
      <c r="L275" s="235">
        <f t="shared" si="365"/>
        <v>0</v>
      </c>
      <c r="M275" s="238"/>
      <c r="N275" s="105"/>
      <c r="O275" s="235">
        <f t="shared" si="366"/>
        <v>0</v>
      </c>
      <c r="P275" s="236"/>
    </row>
    <row r="276" spans="1:16" ht="24" hidden="1" x14ac:dyDescent="0.25">
      <c r="A276" s="231">
        <v>7240</v>
      </c>
      <c r="B276" s="98" t="s">
        <v>297</v>
      </c>
      <c r="C276" s="99">
        <f t="shared" si="284"/>
        <v>0</v>
      </c>
      <c r="D276" s="232">
        <f>SUM(D277:D279)</f>
        <v>0</v>
      </c>
      <c r="E276" s="459">
        <f t="shared" ref="E276:O276" si="367">SUM(E277:E279)</f>
        <v>0</v>
      </c>
      <c r="F276" s="509">
        <f t="shared" si="367"/>
        <v>0</v>
      </c>
      <c r="G276" s="232">
        <f t="shared" si="367"/>
        <v>0</v>
      </c>
      <c r="H276" s="234">
        <f t="shared" si="367"/>
        <v>0</v>
      </c>
      <c r="I276" s="235">
        <f t="shared" si="367"/>
        <v>0</v>
      </c>
      <c r="J276" s="234">
        <f>SUM(J277:J279)</f>
        <v>0</v>
      </c>
      <c r="K276" s="233">
        <f t="shared" ref="K276:L276" si="368">SUM(K277:K279)</f>
        <v>0</v>
      </c>
      <c r="L276" s="235">
        <f t="shared" si="368"/>
        <v>0</v>
      </c>
      <c r="M276" s="99">
        <f t="shared" si="367"/>
        <v>0</v>
      </c>
      <c r="N276" s="233">
        <f t="shared" si="367"/>
        <v>0</v>
      </c>
      <c r="O276" s="235">
        <f t="shared" si="367"/>
        <v>0</v>
      </c>
      <c r="P276" s="236"/>
    </row>
    <row r="277" spans="1:16" ht="48" hidden="1" x14ac:dyDescent="0.25">
      <c r="A277" s="119">
        <v>7245</v>
      </c>
      <c r="B277" s="98" t="s">
        <v>298</v>
      </c>
      <c r="C277" s="99">
        <f t="shared" ref="C277:C298" si="369">F277+I277+L277+O277</f>
        <v>0</v>
      </c>
      <c r="D277" s="237"/>
      <c r="E277" s="458"/>
      <c r="F277" s="509">
        <f t="shared" ref="F277:F280" si="370">D277+E277</f>
        <v>0</v>
      </c>
      <c r="G277" s="237"/>
      <c r="H277" s="104"/>
      <c r="I277" s="235">
        <f t="shared" ref="I277:I280" si="371">G277+H277</f>
        <v>0</v>
      </c>
      <c r="J277" s="104"/>
      <c r="K277" s="105"/>
      <c r="L277" s="235">
        <f t="shared" ref="L277:L280" si="372">J277+K277</f>
        <v>0</v>
      </c>
      <c r="M277" s="238"/>
      <c r="N277" s="105"/>
      <c r="O277" s="235">
        <f t="shared" ref="O277:O280" si="373">M277+N277</f>
        <v>0</v>
      </c>
      <c r="P277" s="236"/>
    </row>
    <row r="278" spans="1:16" ht="84.75" hidden="1" customHeight="1" x14ac:dyDescent="0.25">
      <c r="A278" s="119">
        <v>7246</v>
      </c>
      <c r="B278" s="98" t="s">
        <v>299</v>
      </c>
      <c r="C278" s="99">
        <f t="shared" si="369"/>
        <v>0</v>
      </c>
      <c r="D278" s="237"/>
      <c r="E278" s="458"/>
      <c r="F278" s="509">
        <f t="shared" si="370"/>
        <v>0</v>
      </c>
      <c r="G278" s="237"/>
      <c r="H278" s="104"/>
      <c r="I278" s="235">
        <f t="shared" si="371"/>
        <v>0</v>
      </c>
      <c r="J278" s="104"/>
      <c r="K278" s="105"/>
      <c r="L278" s="235">
        <f t="shared" si="372"/>
        <v>0</v>
      </c>
      <c r="M278" s="238"/>
      <c r="N278" s="105"/>
      <c r="O278" s="235">
        <f t="shared" si="373"/>
        <v>0</v>
      </c>
      <c r="P278" s="236"/>
    </row>
    <row r="279" spans="1:16" ht="36" hidden="1" x14ac:dyDescent="0.25">
      <c r="A279" s="119">
        <v>7247</v>
      </c>
      <c r="B279" s="98" t="s">
        <v>300</v>
      </c>
      <c r="C279" s="99">
        <f t="shared" si="369"/>
        <v>0</v>
      </c>
      <c r="D279" s="237"/>
      <c r="E279" s="458"/>
      <c r="F279" s="509">
        <f t="shared" si="370"/>
        <v>0</v>
      </c>
      <c r="G279" s="237"/>
      <c r="H279" s="104"/>
      <c r="I279" s="235">
        <f t="shared" si="371"/>
        <v>0</v>
      </c>
      <c r="J279" s="104"/>
      <c r="K279" s="105"/>
      <c r="L279" s="235">
        <f t="shared" si="372"/>
        <v>0</v>
      </c>
      <c r="M279" s="238"/>
      <c r="N279" s="105"/>
      <c r="O279" s="235">
        <f t="shared" si="373"/>
        <v>0</v>
      </c>
      <c r="P279" s="236"/>
    </row>
    <row r="280" spans="1:16" ht="24" hidden="1" x14ac:dyDescent="0.25">
      <c r="A280" s="342">
        <v>7260</v>
      </c>
      <c r="B280" s="87" t="s">
        <v>301</v>
      </c>
      <c r="C280" s="88">
        <f t="shared" si="369"/>
        <v>0</v>
      </c>
      <c r="D280" s="219"/>
      <c r="E280" s="457"/>
      <c r="F280" s="508">
        <f t="shared" si="370"/>
        <v>0</v>
      </c>
      <c r="G280" s="219"/>
      <c r="H280" s="93"/>
      <c r="I280" s="220">
        <f t="shared" si="371"/>
        <v>0</v>
      </c>
      <c r="J280" s="93"/>
      <c r="K280" s="94"/>
      <c r="L280" s="220">
        <f t="shared" si="372"/>
        <v>0</v>
      </c>
      <c r="M280" s="221"/>
      <c r="N280" s="94"/>
      <c r="O280" s="220">
        <f t="shared" si="373"/>
        <v>0</v>
      </c>
      <c r="P280" s="222"/>
    </row>
    <row r="281" spans="1:16" hidden="1" x14ac:dyDescent="0.25">
      <c r="A281" s="154">
        <v>7700</v>
      </c>
      <c r="B281" s="121" t="s">
        <v>302</v>
      </c>
      <c r="C281" s="122">
        <f t="shared" si="369"/>
        <v>0</v>
      </c>
      <c r="D281" s="306">
        <f>D282</f>
        <v>0</v>
      </c>
      <c r="E281" s="469">
        <f t="shared" ref="E281:O281" si="374">E282</f>
        <v>0</v>
      </c>
      <c r="F281" s="515">
        <f t="shared" si="374"/>
        <v>0</v>
      </c>
      <c r="G281" s="306">
        <f t="shared" si="374"/>
        <v>0</v>
      </c>
      <c r="H281" s="307">
        <f t="shared" si="374"/>
        <v>0</v>
      </c>
      <c r="I281" s="250">
        <f t="shared" si="374"/>
        <v>0</v>
      </c>
      <c r="J281" s="307">
        <f t="shared" si="374"/>
        <v>0</v>
      </c>
      <c r="K281" s="249">
        <f t="shared" si="374"/>
        <v>0</v>
      </c>
      <c r="L281" s="250">
        <f t="shared" si="374"/>
        <v>0</v>
      </c>
      <c r="M281" s="122">
        <f t="shared" si="374"/>
        <v>0</v>
      </c>
      <c r="N281" s="249">
        <f t="shared" si="374"/>
        <v>0</v>
      </c>
      <c r="O281" s="250">
        <f t="shared" si="374"/>
        <v>0</v>
      </c>
      <c r="P281" s="251"/>
    </row>
    <row r="282" spans="1:16" hidden="1" x14ac:dyDescent="0.25">
      <c r="A282" s="213">
        <v>7720</v>
      </c>
      <c r="B282" s="87" t="s">
        <v>303</v>
      </c>
      <c r="C282" s="110">
        <f t="shared" si="369"/>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9"/>
        <v>0</v>
      </c>
      <c r="D283" s="232">
        <f>SUM(D284:D285)</f>
        <v>0</v>
      </c>
      <c r="E283" s="459">
        <f t="shared" ref="E283:F283" si="375">SUM(E284:E285)</f>
        <v>0</v>
      </c>
      <c r="F283" s="509">
        <f t="shared" si="375"/>
        <v>0</v>
      </c>
      <c r="G283" s="232">
        <f>SUM(G284:G285)</f>
        <v>0</v>
      </c>
      <c r="H283" s="234">
        <f t="shared" ref="H283:I283" si="376">SUM(H284:H285)</f>
        <v>0</v>
      </c>
      <c r="I283" s="235">
        <f t="shared" si="376"/>
        <v>0</v>
      </c>
      <c r="J283" s="234">
        <f>SUM(J284:J285)</f>
        <v>0</v>
      </c>
      <c r="K283" s="233">
        <f t="shared" ref="K283:L283" si="377">SUM(K284:K285)</f>
        <v>0</v>
      </c>
      <c r="L283" s="235">
        <f t="shared" si="377"/>
        <v>0</v>
      </c>
      <c r="M283" s="99">
        <f>SUM(M284:M285)</f>
        <v>0</v>
      </c>
      <c r="N283" s="233">
        <f t="shared" ref="N283:O283" si="378">SUM(N284:N285)</f>
        <v>0</v>
      </c>
      <c r="O283" s="235">
        <f t="shared" si="378"/>
        <v>0</v>
      </c>
      <c r="P283" s="236"/>
    </row>
    <row r="284" spans="1:16" hidden="1" x14ac:dyDescent="0.25">
      <c r="A284" s="254" t="s">
        <v>305</v>
      </c>
      <c r="B284" s="119" t="s">
        <v>306</v>
      </c>
      <c r="C284" s="99">
        <f t="shared" si="369"/>
        <v>0</v>
      </c>
      <c r="D284" s="237"/>
      <c r="E284" s="458"/>
      <c r="F284" s="509">
        <f t="shared" ref="F284:F285" si="379">D284+E284</f>
        <v>0</v>
      </c>
      <c r="G284" s="237"/>
      <c r="H284" s="104"/>
      <c r="I284" s="235">
        <f t="shared" ref="I284:I285" si="380">G284+H284</f>
        <v>0</v>
      </c>
      <c r="J284" s="104"/>
      <c r="K284" s="105"/>
      <c r="L284" s="235">
        <f t="shared" ref="L284:L285" si="381">J284+K284</f>
        <v>0</v>
      </c>
      <c r="M284" s="238"/>
      <c r="N284" s="105"/>
      <c r="O284" s="235">
        <f t="shared" ref="O284:O285" si="382">M284+N284</f>
        <v>0</v>
      </c>
      <c r="P284" s="236"/>
    </row>
    <row r="285" spans="1:16" ht="24" hidden="1" x14ac:dyDescent="0.25">
      <c r="A285" s="254" t="s">
        <v>307</v>
      </c>
      <c r="B285" s="310" t="s">
        <v>308</v>
      </c>
      <c r="C285" s="88">
        <f t="shared" si="369"/>
        <v>0</v>
      </c>
      <c r="D285" s="219"/>
      <c r="E285" s="457"/>
      <c r="F285" s="508">
        <f t="shared" si="379"/>
        <v>0</v>
      </c>
      <c r="G285" s="219"/>
      <c r="H285" s="93"/>
      <c r="I285" s="220">
        <f t="shared" si="380"/>
        <v>0</v>
      </c>
      <c r="J285" s="93"/>
      <c r="K285" s="94"/>
      <c r="L285" s="220">
        <f t="shared" si="381"/>
        <v>0</v>
      </c>
      <c r="M285" s="221"/>
      <c r="N285" s="94"/>
      <c r="O285" s="220">
        <f t="shared" si="382"/>
        <v>0</v>
      </c>
      <c r="P285" s="222"/>
    </row>
    <row r="286" spans="1:16" ht="12.75" thickBot="1" x14ac:dyDescent="0.3">
      <c r="A286" s="311"/>
      <c r="B286" s="311" t="s">
        <v>309</v>
      </c>
      <c r="C286" s="312">
        <f t="shared" si="369"/>
        <v>199043</v>
      </c>
      <c r="D286" s="313">
        <f t="shared" ref="D286:O286" si="383">SUM(D283,D269,D230,D195,D187,D173,D75,D53)</f>
        <v>202118</v>
      </c>
      <c r="E286" s="471">
        <f t="shared" si="383"/>
        <v>-3075</v>
      </c>
      <c r="F286" s="517">
        <f t="shared" si="383"/>
        <v>199043</v>
      </c>
      <c r="G286" s="313">
        <f t="shared" si="383"/>
        <v>0</v>
      </c>
      <c r="H286" s="315">
        <f t="shared" si="383"/>
        <v>0</v>
      </c>
      <c r="I286" s="316">
        <f t="shared" si="383"/>
        <v>0</v>
      </c>
      <c r="J286" s="315">
        <f t="shared" si="383"/>
        <v>0</v>
      </c>
      <c r="K286" s="314">
        <f t="shared" si="383"/>
        <v>0</v>
      </c>
      <c r="L286" s="316">
        <f t="shared" si="383"/>
        <v>0</v>
      </c>
      <c r="M286" s="312">
        <f t="shared" si="383"/>
        <v>0</v>
      </c>
      <c r="N286" s="314">
        <f t="shared" si="383"/>
        <v>0</v>
      </c>
      <c r="O286" s="316">
        <f t="shared" si="383"/>
        <v>0</v>
      </c>
      <c r="P286" s="317"/>
    </row>
    <row r="287" spans="1:16" s="27" customFormat="1" ht="13.5" hidden="1" thickTop="1" thickBot="1" x14ac:dyDescent="0.3">
      <c r="A287" s="1253" t="s">
        <v>310</v>
      </c>
      <c r="B287" s="1254"/>
      <c r="C287" s="318">
        <f t="shared" si="369"/>
        <v>0</v>
      </c>
      <c r="D287" s="319">
        <f>SUM(D24,D25,D41)-D51</f>
        <v>0</v>
      </c>
      <c r="E287" s="472">
        <f t="shared" ref="E287:F287" si="384">SUM(E24,E25,E41)-E51</f>
        <v>0</v>
      </c>
      <c r="F287" s="518">
        <f t="shared" si="384"/>
        <v>0</v>
      </c>
      <c r="G287" s="319">
        <f>SUM(G24,G25,G41)-G51</f>
        <v>0</v>
      </c>
      <c r="H287" s="321">
        <f t="shared" ref="H287:I287" si="385">SUM(H24,H25,H41)-H51</f>
        <v>0</v>
      </c>
      <c r="I287" s="322">
        <f t="shared" si="385"/>
        <v>0</v>
      </c>
      <c r="J287" s="321">
        <f>(J26+J43)-J51</f>
        <v>0</v>
      </c>
      <c r="K287" s="320">
        <f t="shared" ref="K287:L287" si="386">(K26+K43)-K51</f>
        <v>0</v>
      </c>
      <c r="L287" s="322">
        <f t="shared" si="386"/>
        <v>0</v>
      </c>
      <c r="M287" s="318">
        <f>M45-M51</f>
        <v>0</v>
      </c>
      <c r="N287" s="320">
        <f t="shared" ref="N287:O287" si="387">N45-N51</f>
        <v>0</v>
      </c>
      <c r="O287" s="322">
        <f t="shared" si="387"/>
        <v>0</v>
      </c>
      <c r="P287" s="323"/>
    </row>
    <row r="288" spans="1:16" s="27" customFormat="1" ht="12.75" hidden="1" thickTop="1" x14ac:dyDescent="0.25">
      <c r="A288" s="1255" t="s">
        <v>311</v>
      </c>
      <c r="B288" s="1256"/>
      <c r="C288" s="324">
        <f t="shared" si="369"/>
        <v>0</v>
      </c>
      <c r="D288" s="325">
        <f t="shared" ref="D288:O288" si="388">SUM(D289,D290)-D297+D298</f>
        <v>0</v>
      </c>
      <c r="E288" s="473">
        <f t="shared" si="388"/>
        <v>0</v>
      </c>
      <c r="F288" s="519">
        <f t="shared" si="388"/>
        <v>0</v>
      </c>
      <c r="G288" s="325">
        <f t="shared" si="388"/>
        <v>0</v>
      </c>
      <c r="H288" s="327">
        <f t="shared" si="388"/>
        <v>0</v>
      </c>
      <c r="I288" s="328">
        <f t="shared" si="388"/>
        <v>0</v>
      </c>
      <c r="J288" s="327">
        <f t="shared" si="388"/>
        <v>0</v>
      </c>
      <c r="K288" s="326">
        <f t="shared" si="388"/>
        <v>0</v>
      </c>
      <c r="L288" s="328">
        <f t="shared" si="388"/>
        <v>0</v>
      </c>
      <c r="M288" s="324">
        <f t="shared" si="388"/>
        <v>0</v>
      </c>
      <c r="N288" s="326">
        <f t="shared" si="388"/>
        <v>0</v>
      </c>
      <c r="O288" s="328">
        <f t="shared" si="388"/>
        <v>0</v>
      </c>
      <c r="P288" s="329"/>
    </row>
    <row r="289" spans="1:16" s="27" customFormat="1" ht="13.5" hidden="1" thickTop="1" thickBot="1" x14ac:dyDescent="0.3">
      <c r="A289" s="177" t="s">
        <v>312</v>
      </c>
      <c r="B289" s="177" t="s">
        <v>313</v>
      </c>
      <c r="C289" s="178">
        <f t="shared" si="369"/>
        <v>0</v>
      </c>
      <c r="D289" s="179">
        <f t="shared" ref="D289:O289" si="389">D21-D283</f>
        <v>0</v>
      </c>
      <c r="E289" s="451">
        <f t="shared" si="389"/>
        <v>0</v>
      </c>
      <c r="F289" s="502">
        <f t="shared" si="389"/>
        <v>0</v>
      </c>
      <c r="G289" s="179">
        <f t="shared" si="389"/>
        <v>0</v>
      </c>
      <c r="H289" s="181">
        <f t="shared" si="389"/>
        <v>0</v>
      </c>
      <c r="I289" s="182">
        <f t="shared" si="389"/>
        <v>0</v>
      </c>
      <c r="J289" s="181">
        <f t="shared" si="389"/>
        <v>0</v>
      </c>
      <c r="K289" s="180">
        <f t="shared" si="389"/>
        <v>0</v>
      </c>
      <c r="L289" s="182">
        <f t="shared" si="389"/>
        <v>0</v>
      </c>
      <c r="M289" s="178">
        <f t="shared" si="389"/>
        <v>0</v>
      </c>
      <c r="N289" s="180">
        <f t="shared" si="389"/>
        <v>0</v>
      </c>
      <c r="O289" s="182">
        <f t="shared" si="389"/>
        <v>0</v>
      </c>
      <c r="P289" s="183"/>
    </row>
    <row r="290" spans="1:16" s="27" customFormat="1" ht="12.75" hidden="1" thickTop="1" x14ac:dyDescent="0.25">
      <c r="A290" s="330" t="s">
        <v>314</v>
      </c>
      <c r="B290" s="330" t="s">
        <v>315</v>
      </c>
      <c r="C290" s="324">
        <f t="shared" si="369"/>
        <v>0</v>
      </c>
      <c r="D290" s="325">
        <f t="shared" ref="D290:O290" si="390">SUM(D291,D293,D295)-SUM(D292,D294,D296)</f>
        <v>0</v>
      </c>
      <c r="E290" s="473">
        <f t="shared" si="390"/>
        <v>0</v>
      </c>
      <c r="F290" s="519">
        <f t="shared" si="390"/>
        <v>0</v>
      </c>
      <c r="G290" s="325">
        <f t="shared" si="390"/>
        <v>0</v>
      </c>
      <c r="H290" s="327">
        <f t="shared" si="390"/>
        <v>0</v>
      </c>
      <c r="I290" s="328">
        <f t="shared" si="390"/>
        <v>0</v>
      </c>
      <c r="J290" s="327">
        <f t="shared" si="390"/>
        <v>0</v>
      </c>
      <c r="K290" s="326">
        <f t="shared" si="390"/>
        <v>0</v>
      </c>
      <c r="L290" s="328">
        <f t="shared" si="390"/>
        <v>0</v>
      </c>
      <c r="M290" s="324">
        <f t="shared" si="390"/>
        <v>0</v>
      </c>
      <c r="N290" s="326">
        <f t="shared" si="390"/>
        <v>0</v>
      </c>
      <c r="O290" s="328">
        <f t="shared" si="390"/>
        <v>0</v>
      </c>
      <c r="P290" s="329"/>
    </row>
    <row r="291" spans="1:16" ht="12.75" hidden="1" thickTop="1" x14ac:dyDescent="0.25">
      <c r="A291" s="331" t="s">
        <v>316</v>
      </c>
      <c r="B291" s="162" t="s">
        <v>317</v>
      </c>
      <c r="C291" s="110">
        <f t="shared" si="369"/>
        <v>0</v>
      </c>
      <c r="D291" s="308"/>
      <c r="E291" s="470"/>
      <c r="F291" s="516">
        <f t="shared" ref="F291:F298" si="391">D291+E291</f>
        <v>0</v>
      </c>
      <c r="G291" s="308"/>
      <c r="H291" s="115"/>
      <c r="I291" s="270">
        <f t="shared" ref="I291:I298" si="392">G291+H291</f>
        <v>0</v>
      </c>
      <c r="J291" s="115"/>
      <c r="K291" s="116"/>
      <c r="L291" s="270">
        <f t="shared" ref="L291:L298" si="393">J291+K291</f>
        <v>0</v>
      </c>
      <c r="M291" s="309"/>
      <c r="N291" s="116"/>
      <c r="O291" s="270">
        <f t="shared" ref="O291:O298" si="394">M291+N291</f>
        <v>0</v>
      </c>
      <c r="P291" s="271"/>
    </row>
    <row r="292" spans="1:16" ht="24.75" hidden="1" thickTop="1" x14ac:dyDescent="0.25">
      <c r="A292" s="254" t="s">
        <v>318</v>
      </c>
      <c r="B292" s="97" t="s">
        <v>319</v>
      </c>
      <c r="C292" s="99">
        <f t="shared" si="369"/>
        <v>0</v>
      </c>
      <c r="D292" s="237"/>
      <c r="E292" s="458"/>
      <c r="F292" s="509">
        <f t="shared" si="391"/>
        <v>0</v>
      </c>
      <c r="G292" s="237"/>
      <c r="H292" s="104"/>
      <c r="I292" s="235">
        <f t="shared" si="392"/>
        <v>0</v>
      </c>
      <c r="J292" s="104"/>
      <c r="K292" s="105"/>
      <c r="L292" s="235">
        <f t="shared" si="393"/>
        <v>0</v>
      </c>
      <c r="M292" s="238"/>
      <c r="N292" s="105"/>
      <c r="O292" s="235">
        <f t="shared" si="394"/>
        <v>0</v>
      </c>
      <c r="P292" s="236"/>
    </row>
    <row r="293" spans="1:16" ht="12.75" hidden="1" thickTop="1" x14ac:dyDescent="0.25">
      <c r="A293" s="254" t="s">
        <v>320</v>
      </c>
      <c r="B293" s="97" t="s">
        <v>321</v>
      </c>
      <c r="C293" s="99">
        <f t="shared" si="369"/>
        <v>0</v>
      </c>
      <c r="D293" s="237"/>
      <c r="E293" s="458"/>
      <c r="F293" s="509">
        <f t="shared" si="391"/>
        <v>0</v>
      </c>
      <c r="G293" s="237"/>
      <c r="H293" s="104"/>
      <c r="I293" s="235">
        <f t="shared" si="392"/>
        <v>0</v>
      </c>
      <c r="J293" s="104"/>
      <c r="K293" s="105"/>
      <c r="L293" s="235">
        <f t="shared" si="393"/>
        <v>0</v>
      </c>
      <c r="M293" s="238"/>
      <c r="N293" s="105"/>
      <c r="O293" s="235">
        <f t="shared" si="394"/>
        <v>0</v>
      </c>
      <c r="P293" s="236"/>
    </row>
    <row r="294" spans="1:16" ht="24.75" hidden="1" thickTop="1" x14ac:dyDescent="0.25">
      <c r="A294" s="254" t="s">
        <v>322</v>
      </c>
      <c r="B294" s="97" t="s">
        <v>323</v>
      </c>
      <c r="C294" s="99">
        <f>F294+I294+L294+O294</f>
        <v>0</v>
      </c>
      <c r="D294" s="237"/>
      <c r="E294" s="458"/>
      <c r="F294" s="509">
        <f t="shared" si="391"/>
        <v>0</v>
      </c>
      <c r="G294" s="237"/>
      <c r="H294" s="104"/>
      <c r="I294" s="235">
        <f t="shared" si="392"/>
        <v>0</v>
      </c>
      <c r="J294" s="104"/>
      <c r="K294" s="105"/>
      <c r="L294" s="235">
        <f t="shared" si="393"/>
        <v>0</v>
      </c>
      <c r="M294" s="238"/>
      <c r="N294" s="105"/>
      <c r="O294" s="235">
        <f t="shared" si="394"/>
        <v>0</v>
      </c>
      <c r="P294" s="236"/>
    </row>
    <row r="295" spans="1:16" ht="12.75" hidden="1" thickTop="1" x14ac:dyDescent="0.25">
      <c r="A295" s="254" t="s">
        <v>324</v>
      </c>
      <c r="B295" s="97" t="s">
        <v>325</v>
      </c>
      <c r="C295" s="99">
        <f t="shared" si="369"/>
        <v>0</v>
      </c>
      <c r="D295" s="237"/>
      <c r="E295" s="458"/>
      <c r="F295" s="509">
        <f t="shared" si="391"/>
        <v>0</v>
      </c>
      <c r="G295" s="237"/>
      <c r="H295" s="104"/>
      <c r="I295" s="235">
        <f t="shared" si="392"/>
        <v>0</v>
      </c>
      <c r="J295" s="104"/>
      <c r="K295" s="105"/>
      <c r="L295" s="235">
        <f t="shared" si="393"/>
        <v>0</v>
      </c>
      <c r="M295" s="238"/>
      <c r="N295" s="105"/>
      <c r="O295" s="235">
        <f t="shared" si="394"/>
        <v>0</v>
      </c>
      <c r="P295" s="236"/>
    </row>
    <row r="296" spans="1:16" ht="24.75" hidden="1" thickTop="1" x14ac:dyDescent="0.25">
      <c r="A296" s="332" t="s">
        <v>326</v>
      </c>
      <c r="B296" s="333" t="s">
        <v>327</v>
      </c>
      <c r="C296" s="274">
        <f t="shared" si="369"/>
        <v>0</v>
      </c>
      <c r="D296" s="279"/>
      <c r="E296" s="466"/>
      <c r="F296" s="512">
        <f t="shared" si="391"/>
        <v>0</v>
      </c>
      <c r="G296" s="279"/>
      <c r="H296" s="281"/>
      <c r="I296" s="276">
        <f t="shared" si="392"/>
        <v>0</v>
      </c>
      <c r="J296" s="281"/>
      <c r="K296" s="280"/>
      <c r="L296" s="276">
        <f t="shared" si="393"/>
        <v>0</v>
      </c>
      <c r="M296" s="282"/>
      <c r="N296" s="280"/>
      <c r="O296" s="276">
        <f t="shared" si="394"/>
        <v>0</v>
      </c>
      <c r="P296" s="277"/>
    </row>
    <row r="297" spans="1:16" s="27" customFormat="1" ht="13.5" hidden="1" thickTop="1" thickBot="1" x14ac:dyDescent="0.3">
      <c r="A297" s="334" t="s">
        <v>328</v>
      </c>
      <c r="B297" s="334" t="s">
        <v>329</v>
      </c>
      <c r="C297" s="318">
        <f t="shared" si="369"/>
        <v>0</v>
      </c>
      <c r="D297" s="335"/>
      <c r="E297" s="474"/>
      <c r="F297" s="518">
        <f t="shared" si="391"/>
        <v>0</v>
      </c>
      <c r="G297" s="335"/>
      <c r="H297" s="337"/>
      <c r="I297" s="322">
        <f t="shared" si="392"/>
        <v>0</v>
      </c>
      <c r="J297" s="337"/>
      <c r="K297" s="336"/>
      <c r="L297" s="322">
        <f t="shared" si="393"/>
        <v>0</v>
      </c>
      <c r="M297" s="338"/>
      <c r="N297" s="336"/>
      <c r="O297" s="322">
        <f t="shared" si="394"/>
        <v>0</v>
      </c>
      <c r="P297" s="323"/>
    </row>
    <row r="298" spans="1:16" s="27" customFormat="1" ht="48.75" hidden="1" thickTop="1" x14ac:dyDescent="0.25">
      <c r="A298" s="330" t="s">
        <v>330</v>
      </c>
      <c r="B298" s="339" t="s">
        <v>331</v>
      </c>
      <c r="C298" s="324">
        <f t="shared" si="369"/>
        <v>0</v>
      </c>
      <c r="D298" s="265"/>
      <c r="E298" s="465"/>
      <c r="F298" s="506">
        <f t="shared" si="391"/>
        <v>0</v>
      </c>
      <c r="G298" s="265"/>
      <c r="H298" s="267"/>
      <c r="I298" s="208">
        <f t="shared" si="392"/>
        <v>0</v>
      </c>
      <c r="J298" s="267"/>
      <c r="K298" s="266"/>
      <c r="L298" s="208">
        <f t="shared" si="393"/>
        <v>0</v>
      </c>
      <c r="M298" s="268"/>
      <c r="N298" s="266"/>
      <c r="O298" s="208">
        <f t="shared" si="394"/>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sheetData>
  <sheetProtection algorithmName="SHA-512" hashValue="2p3ztrIxSorW7FnK8wBHrpVT0AJgHvoOGlbTwAEVHJ364iTIREuzeTm4xIe78wDDKr4N9Hs/P9XHLNtaEc3NUQ==" saltValue="BQ4n6adEL45utyrb8esh5g==" spinCount="100000" sheet="1" objects="1" scenarios="1" formatCells="0" formatColumns="0" formatRows="0"/>
  <autoFilter ref="A18:P298">
    <filterColumn colId="2">
      <filters>
        <filter val="299 91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Roman,Regular"&amp;9 132.pielikums Jūrmalas pilsētas domes
2019.gada 21.februāra saistošajiem noteikumiem Nr.8
(protokols Nr.2, 34.punkts)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9" sqref="U9"/>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848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849</v>
      </c>
      <c r="D3" s="1296"/>
      <c r="E3" s="1296"/>
      <c r="F3" s="1296"/>
      <c r="G3" s="1296"/>
      <c r="H3" s="1296"/>
      <c r="I3" s="1296"/>
      <c r="J3" s="1296"/>
      <c r="K3" s="1296"/>
      <c r="L3" s="1296"/>
      <c r="M3" s="1296"/>
      <c r="N3" s="1296"/>
      <c r="O3" s="1296"/>
      <c r="P3" s="1297"/>
      <c r="Q3" s="525"/>
    </row>
    <row r="4" spans="1:17" ht="12.75" customHeight="1" x14ac:dyDescent="0.25">
      <c r="A4" s="5" t="s">
        <v>4</v>
      </c>
      <c r="B4" s="6"/>
      <c r="C4" s="1296" t="s">
        <v>850</v>
      </c>
      <c r="D4" s="1296"/>
      <c r="E4" s="1296"/>
      <c r="F4" s="1296"/>
      <c r="G4" s="1296"/>
      <c r="H4" s="1296"/>
      <c r="I4" s="1296"/>
      <c r="J4" s="1296"/>
      <c r="K4" s="1296"/>
      <c r="L4" s="1296"/>
      <c r="M4" s="1296"/>
      <c r="N4" s="1296"/>
      <c r="O4" s="1296"/>
      <c r="P4" s="1297"/>
      <c r="Q4" s="525"/>
    </row>
    <row r="5" spans="1:17" ht="12.75" customHeight="1" x14ac:dyDescent="0.25">
      <c r="A5" s="7" t="s">
        <v>6</v>
      </c>
      <c r="B5" s="8"/>
      <c r="C5" s="1291" t="s">
        <v>851</v>
      </c>
      <c r="D5" s="1291"/>
      <c r="E5" s="1291"/>
      <c r="F5" s="1291"/>
      <c r="G5" s="1291"/>
      <c r="H5" s="1291"/>
      <c r="I5" s="1291"/>
      <c r="J5" s="1291"/>
      <c r="K5" s="1291"/>
      <c r="L5" s="1291"/>
      <c r="M5" s="1291"/>
      <c r="N5" s="1291"/>
      <c r="O5" s="1291"/>
      <c r="P5" s="1292"/>
      <c r="Q5" s="525"/>
    </row>
    <row r="6" spans="1:17" ht="12.75" customHeight="1" x14ac:dyDescent="0.25">
      <c r="A6" s="7" t="s">
        <v>8</v>
      </c>
      <c r="B6" s="8"/>
      <c r="C6" s="1357" t="s">
        <v>9</v>
      </c>
      <c r="D6" s="1291"/>
      <c r="E6" s="1291"/>
      <c r="F6" s="1291"/>
      <c r="G6" s="1291"/>
      <c r="H6" s="1291"/>
      <c r="I6" s="1291"/>
      <c r="J6" s="1291"/>
      <c r="K6" s="1291"/>
      <c r="L6" s="1291"/>
      <c r="M6" s="1291"/>
      <c r="N6" s="1291"/>
      <c r="O6" s="1291"/>
      <c r="P6" s="1292"/>
      <c r="Q6" s="525"/>
    </row>
    <row r="7" spans="1:17" ht="24.7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852</v>
      </c>
      <c r="D9" s="1291"/>
      <c r="E9" s="1291"/>
      <c r="F9" s="1291"/>
      <c r="G9" s="1291"/>
      <c r="H9" s="1291"/>
      <c r="I9" s="1291"/>
      <c r="J9" s="1291"/>
      <c r="K9" s="1291"/>
      <c r="L9" s="1291"/>
      <c r="M9" s="1291"/>
      <c r="N9" s="1291"/>
      <c r="O9" s="1291"/>
      <c r="P9" s="1292"/>
      <c r="Q9" s="525"/>
    </row>
    <row r="10" spans="1:17" ht="12.75" customHeight="1" x14ac:dyDescent="0.25">
      <c r="A10" s="7"/>
      <c r="B10" s="8" t="s">
        <v>15</v>
      </c>
      <c r="C10" s="1291" t="s">
        <v>853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854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318644</v>
      </c>
      <c r="D20" s="33">
        <f>SUM(D21,D24,D25,D41,D43)</f>
        <v>302309</v>
      </c>
      <c r="E20" s="432">
        <f>SUM(E21,E24,E25,E41,E43)</f>
        <v>0</v>
      </c>
      <c r="F20" s="483">
        <f>SUM(F21,F24,F25,F41,F43)</f>
        <v>302309</v>
      </c>
      <c r="G20" s="33">
        <f>SUM(G21,G24,G43)</f>
        <v>16201</v>
      </c>
      <c r="H20" s="35">
        <f>SUM(H21,H24,H43)</f>
        <v>0</v>
      </c>
      <c r="I20" s="36">
        <f>SUM(I21,I24,I43)</f>
        <v>16201</v>
      </c>
      <c r="J20" s="35">
        <f>SUM(J21,J26,J43)</f>
        <v>134</v>
      </c>
      <c r="K20" s="34">
        <f>SUM(K21,K26,K43)</f>
        <v>0</v>
      </c>
      <c r="L20" s="36">
        <f>SUM(L21,L26,L43)</f>
        <v>134</v>
      </c>
      <c r="M20" s="32">
        <f>SUM(M21,M45)</f>
        <v>0</v>
      </c>
      <c r="N20" s="34">
        <f>SUM(N21,N45)</f>
        <v>0</v>
      </c>
      <c r="O20" s="36">
        <f>SUM(O21,O45)</f>
        <v>0</v>
      </c>
      <c r="P20" s="37"/>
    </row>
    <row r="21" spans="1:16" ht="12.75" thickTop="1" x14ac:dyDescent="0.25">
      <c r="A21" s="38"/>
      <c r="B21" s="39" t="s">
        <v>41</v>
      </c>
      <c r="C21" s="40">
        <f t="shared" ref="C21:C84" si="0">F21+I21+L21+O21</f>
        <v>40</v>
      </c>
      <c r="D21" s="41">
        <f t="shared" ref="D21:O21" si="1">SUM(D22:D23)</f>
        <v>0</v>
      </c>
      <c r="E21" s="433">
        <f t="shared" si="1"/>
        <v>0</v>
      </c>
      <c r="F21" s="484">
        <f t="shared" si="1"/>
        <v>0</v>
      </c>
      <c r="G21" s="41">
        <f t="shared" si="1"/>
        <v>0</v>
      </c>
      <c r="H21" s="43">
        <f t="shared" si="1"/>
        <v>0</v>
      </c>
      <c r="I21" s="44">
        <f t="shared" si="1"/>
        <v>0</v>
      </c>
      <c r="J21" s="43">
        <f t="shared" si="1"/>
        <v>40</v>
      </c>
      <c r="K21" s="42">
        <f t="shared" si="1"/>
        <v>0</v>
      </c>
      <c r="L21" s="44">
        <f t="shared" si="1"/>
        <v>40</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x14ac:dyDescent="0.2">
      <c r="A23" s="55"/>
      <c r="B23" s="56" t="s">
        <v>43</v>
      </c>
      <c r="C23" s="57">
        <f t="shared" si="0"/>
        <v>40</v>
      </c>
      <c r="D23" s="58"/>
      <c r="E23" s="435"/>
      <c r="F23" s="486">
        <f>D23+E23</f>
        <v>0</v>
      </c>
      <c r="G23" s="58"/>
      <c r="H23" s="60"/>
      <c r="I23" s="61">
        <f>G23+H23</f>
        <v>0</v>
      </c>
      <c r="J23" s="60">
        <v>40</v>
      </c>
      <c r="K23" s="59"/>
      <c r="L23" s="61">
        <f>J23+K23</f>
        <v>40</v>
      </c>
      <c r="M23" s="62"/>
      <c r="N23" s="59"/>
      <c r="O23" s="61">
        <f>M23+N23</f>
        <v>0</v>
      </c>
      <c r="P23" s="1136"/>
    </row>
    <row r="24" spans="1:16" s="27" customFormat="1" ht="24.75" thickBot="1" x14ac:dyDescent="0.3">
      <c r="A24" s="64">
        <v>19300</v>
      </c>
      <c r="B24" s="64" t="s">
        <v>44</v>
      </c>
      <c r="C24" s="65">
        <f>F24+I24</f>
        <v>318510</v>
      </c>
      <c r="D24" s="66">
        <v>302309</v>
      </c>
      <c r="E24" s="475"/>
      <c r="F24" s="520">
        <f>D24+E24</f>
        <v>302309</v>
      </c>
      <c r="G24" s="66">
        <v>16201</v>
      </c>
      <c r="H24" s="67"/>
      <c r="I24" s="68">
        <f>G24+H24</f>
        <v>16201</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92</v>
      </c>
      <c r="D26" s="78" t="s">
        <v>45</v>
      </c>
      <c r="E26" s="438" t="s">
        <v>45</v>
      </c>
      <c r="F26" s="489" t="s">
        <v>45</v>
      </c>
      <c r="G26" s="78" t="s">
        <v>45</v>
      </c>
      <c r="H26" s="79" t="s">
        <v>45</v>
      </c>
      <c r="I26" s="80" t="s">
        <v>45</v>
      </c>
      <c r="J26" s="84">
        <f>SUM(J27,J31,J33,J36)</f>
        <v>92</v>
      </c>
      <c r="K26" s="85">
        <f>SUM(K27,K31,K33,K36)</f>
        <v>0</v>
      </c>
      <c r="L26" s="208">
        <f>SUM(L27,L31,L33,L36)</f>
        <v>92</v>
      </c>
      <c r="M26" s="82" t="s">
        <v>45</v>
      </c>
      <c r="N26" s="81" t="s">
        <v>45</v>
      </c>
      <c r="O26" s="80" t="s">
        <v>45</v>
      </c>
      <c r="P26" s="83"/>
    </row>
    <row r="27" spans="1:16" s="27" customFormat="1" ht="24" hidden="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7" s="27" customFormat="1" x14ac:dyDescent="0.25">
      <c r="A33" s="86">
        <v>21380</v>
      </c>
      <c r="B33" s="75" t="s">
        <v>54</v>
      </c>
      <c r="C33" s="76">
        <f t="shared" si="2"/>
        <v>92</v>
      </c>
      <c r="D33" s="78" t="s">
        <v>45</v>
      </c>
      <c r="E33" s="438" t="s">
        <v>45</v>
      </c>
      <c r="F33" s="489" t="s">
        <v>45</v>
      </c>
      <c r="G33" s="78" t="s">
        <v>45</v>
      </c>
      <c r="H33" s="79" t="s">
        <v>45</v>
      </c>
      <c r="I33" s="80" t="s">
        <v>45</v>
      </c>
      <c r="J33" s="84">
        <f>SUM(J34:J35)</f>
        <v>92</v>
      </c>
      <c r="K33" s="85">
        <f>SUM(K34:K35)</f>
        <v>0</v>
      </c>
      <c r="L33" s="208">
        <f>SUM(L34:L35)</f>
        <v>92</v>
      </c>
      <c r="M33" s="82" t="s">
        <v>45</v>
      </c>
      <c r="N33" s="81" t="s">
        <v>45</v>
      </c>
      <c r="O33" s="80" t="s">
        <v>45</v>
      </c>
      <c r="P33" s="83"/>
    </row>
    <row r="34" spans="1:17" x14ac:dyDescent="0.25">
      <c r="A34" s="47">
        <v>21381</v>
      </c>
      <c r="B34" s="87" t="s">
        <v>55</v>
      </c>
      <c r="C34" s="88">
        <f t="shared" si="2"/>
        <v>92</v>
      </c>
      <c r="D34" s="89" t="s">
        <v>45</v>
      </c>
      <c r="E34" s="439" t="s">
        <v>45</v>
      </c>
      <c r="F34" s="490" t="s">
        <v>45</v>
      </c>
      <c r="G34" s="89" t="s">
        <v>45</v>
      </c>
      <c r="H34" s="91" t="s">
        <v>45</v>
      </c>
      <c r="I34" s="92" t="s">
        <v>45</v>
      </c>
      <c r="J34" s="93">
        <v>92</v>
      </c>
      <c r="K34" s="94"/>
      <c r="L34" s="52">
        <f>J34+K34</f>
        <v>92</v>
      </c>
      <c r="M34" s="95" t="s">
        <v>45</v>
      </c>
      <c r="N34" s="90" t="s">
        <v>45</v>
      </c>
      <c r="O34" s="92" t="s">
        <v>45</v>
      </c>
      <c r="P34" s="96"/>
    </row>
    <row r="35" spans="1:17" ht="24" hidden="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7" s="27" customFormat="1" ht="25.5" hidden="1" customHeight="1" x14ac:dyDescent="0.25">
      <c r="A36" s="86">
        <v>21390</v>
      </c>
      <c r="B36" s="75" t="s">
        <v>57</v>
      </c>
      <c r="C36" s="76">
        <f t="shared" si="2"/>
        <v>0</v>
      </c>
      <c r="D36" s="78" t="s">
        <v>45</v>
      </c>
      <c r="E36" s="438" t="s">
        <v>45</v>
      </c>
      <c r="F36" s="489" t="s">
        <v>45</v>
      </c>
      <c r="G36" s="78" t="s">
        <v>45</v>
      </c>
      <c r="H36" s="79" t="s">
        <v>45</v>
      </c>
      <c r="I36" s="80" t="s">
        <v>45</v>
      </c>
      <c r="J36" s="84">
        <f>SUM(J37:J40)</f>
        <v>0</v>
      </c>
      <c r="K36" s="85">
        <f>SUM(K37:K40)</f>
        <v>0</v>
      </c>
      <c r="L36" s="208">
        <f>SUM(L37:L40)</f>
        <v>0</v>
      </c>
      <c r="M36" s="82" t="s">
        <v>45</v>
      </c>
      <c r="N36" s="81" t="s">
        <v>45</v>
      </c>
      <c r="O36" s="80" t="s">
        <v>45</v>
      </c>
      <c r="P36" s="83"/>
    </row>
    <row r="37" spans="1:17"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7"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7"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7" ht="24" hidden="1" x14ac:dyDescent="0.25">
      <c r="A40" s="120">
        <v>21399</v>
      </c>
      <c r="B40" s="121" t="s">
        <v>61</v>
      </c>
      <c r="C40" s="122">
        <f t="shared" si="2"/>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7"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7"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7" s="27" customFormat="1" ht="24" x14ac:dyDescent="0.25">
      <c r="A43" s="86">
        <v>21490</v>
      </c>
      <c r="B43" s="75" t="s">
        <v>64</v>
      </c>
      <c r="C43" s="143">
        <f>F43+I43+L43</f>
        <v>2</v>
      </c>
      <c r="D43" s="144">
        <f>D44</f>
        <v>0</v>
      </c>
      <c r="E43" s="480">
        <f>E44</f>
        <v>0</v>
      </c>
      <c r="F43" s="524">
        <f>F44</f>
        <v>0</v>
      </c>
      <c r="G43" s="144">
        <f t="shared" ref="G43:L43" si="3">G44</f>
        <v>0</v>
      </c>
      <c r="H43" s="146">
        <f t="shared" si="3"/>
        <v>0</v>
      </c>
      <c r="I43" s="147">
        <f t="shared" si="3"/>
        <v>0</v>
      </c>
      <c r="J43" s="146">
        <f t="shared" si="3"/>
        <v>2</v>
      </c>
      <c r="K43" s="145">
        <f t="shared" si="3"/>
        <v>0</v>
      </c>
      <c r="L43" s="147">
        <f t="shared" si="3"/>
        <v>2</v>
      </c>
      <c r="M43" s="82" t="s">
        <v>45</v>
      </c>
      <c r="N43" s="81" t="s">
        <v>45</v>
      </c>
      <c r="O43" s="80" t="s">
        <v>45</v>
      </c>
      <c r="P43" s="83"/>
    </row>
    <row r="44" spans="1:17" s="27" customFormat="1" ht="24" x14ac:dyDescent="0.25">
      <c r="A44" s="56">
        <v>21499</v>
      </c>
      <c r="B44" s="223" t="s">
        <v>65</v>
      </c>
      <c r="C44" s="407">
        <f>F44+I44+L44</f>
        <v>2</v>
      </c>
      <c r="D44" s="408"/>
      <c r="E44" s="446"/>
      <c r="F44" s="498">
        <f>D44+E44</f>
        <v>0</v>
      </c>
      <c r="G44" s="408"/>
      <c r="H44" s="410"/>
      <c r="I44" s="411">
        <f>G44+H44</f>
        <v>0</v>
      </c>
      <c r="J44" s="410">
        <v>2</v>
      </c>
      <c r="K44" s="409"/>
      <c r="L44" s="411">
        <f>J44+K44</f>
        <v>2</v>
      </c>
      <c r="M44" s="412" t="s">
        <v>45</v>
      </c>
      <c r="N44" s="413" t="s">
        <v>45</v>
      </c>
      <c r="O44" s="414" t="s">
        <v>45</v>
      </c>
      <c r="P44" s="230"/>
      <c r="Q44" s="656"/>
    </row>
    <row r="45" spans="1:17"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7"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7"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7"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318644</v>
      </c>
      <c r="D50" s="179">
        <f t="shared" ref="D50:O50" si="4">SUM(D51,D283)</f>
        <v>302309</v>
      </c>
      <c r="E50" s="451">
        <f t="shared" si="4"/>
        <v>0</v>
      </c>
      <c r="F50" s="502">
        <f t="shared" si="4"/>
        <v>302309</v>
      </c>
      <c r="G50" s="179">
        <f t="shared" si="4"/>
        <v>16201</v>
      </c>
      <c r="H50" s="181">
        <f t="shared" si="4"/>
        <v>0</v>
      </c>
      <c r="I50" s="182">
        <f t="shared" si="4"/>
        <v>16201</v>
      </c>
      <c r="J50" s="181">
        <f t="shared" si="4"/>
        <v>134</v>
      </c>
      <c r="K50" s="180">
        <f t="shared" si="4"/>
        <v>0</v>
      </c>
      <c r="L50" s="182">
        <f t="shared" si="4"/>
        <v>134</v>
      </c>
      <c r="M50" s="178">
        <f t="shared" si="4"/>
        <v>0</v>
      </c>
      <c r="N50" s="180">
        <f t="shared" si="4"/>
        <v>0</v>
      </c>
      <c r="O50" s="182">
        <f t="shared" si="4"/>
        <v>0</v>
      </c>
      <c r="P50" s="183"/>
    </row>
    <row r="51" spans="1:16" s="27" customFormat="1" ht="36.75" thickTop="1" x14ac:dyDescent="0.25">
      <c r="A51" s="184"/>
      <c r="B51" s="185" t="s">
        <v>71</v>
      </c>
      <c r="C51" s="186">
        <f t="shared" si="0"/>
        <v>318644</v>
      </c>
      <c r="D51" s="187">
        <f t="shared" ref="D51:O51" si="5">SUM(D52,D194)</f>
        <v>302309</v>
      </c>
      <c r="E51" s="452">
        <f t="shared" si="5"/>
        <v>0</v>
      </c>
      <c r="F51" s="503">
        <f t="shared" si="5"/>
        <v>302309</v>
      </c>
      <c r="G51" s="187">
        <f t="shared" si="5"/>
        <v>16201</v>
      </c>
      <c r="H51" s="189">
        <f t="shared" si="5"/>
        <v>0</v>
      </c>
      <c r="I51" s="190">
        <f t="shared" si="5"/>
        <v>16201</v>
      </c>
      <c r="J51" s="189">
        <f t="shared" si="5"/>
        <v>134</v>
      </c>
      <c r="K51" s="188">
        <f t="shared" si="5"/>
        <v>0</v>
      </c>
      <c r="L51" s="190">
        <f t="shared" si="5"/>
        <v>134</v>
      </c>
      <c r="M51" s="186">
        <f t="shared" si="5"/>
        <v>0</v>
      </c>
      <c r="N51" s="188">
        <f t="shared" si="5"/>
        <v>0</v>
      </c>
      <c r="O51" s="190">
        <f t="shared" si="5"/>
        <v>0</v>
      </c>
      <c r="P51" s="191"/>
    </row>
    <row r="52" spans="1:16" s="27" customFormat="1" ht="24" x14ac:dyDescent="0.25">
      <c r="A52" s="192"/>
      <c r="B52" s="20" t="s">
        <v>72</v>
      </c>
      <c r="C52" s="193">
        <f t="shared" si="0"/>
        <v>316890</v>
      </c>
      <c r="D52" s="194">
        <f t="shared" ref="D52:O52" si="6">SUM(D53,D75,D173,D187)</f>
        <v>300631</v>
      </c>
      <c r="E52" s="453">
        <f t="shared" si="6"/>
        <v>0</v>
      </c>
      <c r="F52" s="504">
        <f t="shared" si="6"/>
        <v>300631</v>
      </c>
      <c r="G52" s="194">
        <f t="shared" si="6"/>
        <v>16125</v>
      </c>
      <c r="H52" s="196">
        <f t="shared" si="6"/>
        <v>0</v>
      </c>
      <c r="I52" s="197">
        <f t="shared" si="6"/>
        <v>16125</v>
      </c>
      <c r="J52" s="196">
        <f t="shared" si="6"/>
        <v>134</v>
      </c>
      <c r="K52" s="195">
        <f t="shared" si="6"/>
        <v>0</v>
      </c>
      <c r="L52" s="197">
        <f t="shared" si="6"/>
        <v>134</v>
      </c>
      <c r="M52" s="193">
        <f t="shared" si="6"/>
        <v>0</v>
      </c>
      <c r="N52" s="195">
        <f t="shared" si="6"/>
        <v>0</v>
      </c>
      <c r="O52" s="197">
        <f t="shared" si="6"/>
        <v>0</v>
      </c>
      <c r="P52" s="198"/>
    </row>
    <row r="53" spans="1:16" s="27" customFormat="1" x14ac:dyDescent="0.25">
      <c r="A53" s="199">
        <v>1000</v>
      </c>
      <c r="B53" s="199" t="s">
        <v>73</v>
      </c>
      <c r="C53" s="200">
        <f t="shared" si="0"/>
        <v>285531</v>
      </c>
      <c r="D53" s="201">
        <f t="shared" ref="D53:O53" si="7">SUM(D54,D67)</f>
        <v>269703</v>
      </c>
      <c r="E53" s="454">
        <f t="shared" si="7"/>
        <v>0</v>
      </c>
      <c r="F53" s="505">
        <f t="shared" si="7"/>
        <v>269703</v>
      </c>
      <c r="G53" s="201">
        <f t="shared" si="7"/>
        <v>15828</v>
      </c>
      <c r="H53" s="203">
        <f t="shared" si="7"/>
        <v>0</v>
      </c>
      <c r="I53" s="204">
        <f t="shared" si="7"/>
        <v>15828</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215707</v>
      </c>
      <c r="D54" s="207">
        <f t="shared" ref="D54:O54" si="8">SUM(D55,D58,D66)</f>
        <v>202955</v>
      </c>
      <c r="E54" s="455">
        <f t="shared" si="8"/>
        <v>0</v>
      </c>
      <c r="F54" s="506">
        <f t="shared" si="8"/>
        <v>202955</v>
      </c>
      <c r="G54" s="207">
        <f t="shared" si="8"/>
        <v>12552</v>
      </c>
      <c r="H54" s="84">
        <f t="shared" si="8"/>
        <v>200</v>
      </c>
      <c r="I54" s="208">
        <f t="shared" si="8"/>
        <v>12752</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193395</v>
      </c>
      <c r="D55" s="214">
        <f t="shared" ref="D55:O55" si="9">SUM(D56:D57)</f>
        <v>181366</v>
      </c>
      <c r="E55" s="456">
        <f t="shared" si="9"/>
        <v>0</v>
      </c>
      <c r="F55" s="507">
        <f t="shared" si="9"/>
        <v>181366</v>
      </c>
      <c r="G55" s="214">
        <f t="shared" si="9"/>
        <v>11704</v>
      </c>
      <c r="H55" s="216">
        <f t="shared" si="9"/>
        <v>325</v>
      </c>
      <c r="I55" s="217">
        <f t="shared" si="9"/>
        <v>12029</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36" x14ac:dyDescent="0.25">
      <c r="A57" s="119">
        <v>1119</v>
      </c>
      <c r="B57" s="98" t="s">
        <v>77</v>
      </c>
      <c r="C57" s="99">
        <f t="shared" si="0"/>
        <v>193395</v>
      </c>
      <c r="D57" s="237">
        <v>181366</v>
      </c>
      <c r="E57" s="458"/>
      <c r="F57" s="509">
        <f>D57+E57</f>
        <v>181366</v>
      </c>
      <c r="G57" s="237">
        <v>11704</v>
      </c>
      <c r="H57" s="104">
        <v>325</v>
      </c>
      <c r="I57" s="235">
        <f>G57+H57</f>
        <v>12029</v>
      </c>
      <c r="J57" s="104"/>
      <c r="K57" s="105"/>
      <c r="L57" s="235">
        <f>J57+K57</f>
        <v>0</v>
      </c>
      <c r="M57" s="238"/>
      <c r="N57" s="105"/>
      <c r="O57" s="235">
        <f>M57+N57</f>
        <v>0</v>
      </c>
      <c r="P57" s="245" t="s">
        <v>836</v>
      </c>
    </row>
    <row r="58" spans="1:16" x14ac:dyDescent="0.25">
      <c r="A58" s="368">
        <v>1140</v>
      </c>
      <c r="B58" s="223" t="s">
        <v>78</v>
      </c>
      <c r="C58" s="224">
        <f t="shared" si="0"/>
        <v>20091</v>
      </c>
      <c r="D58" s="572">
        <f t="shared" ref="D58:O58" si="10">SUM(D59:D65)</f>
        <v>19368</v>
      </c>
      <c r="E58" s="573">
        <f t="shared" si="10"/>
        <v>0</v>
      </c>
      <c r="F58" s="486">
        <f t="shared" si="10"/>
        <v>19368</v>
      </c>
      <c r="G58" s="572">
        <f t="shared" si="10"/>
        <v>848</v>
      </c>
      <c r="H58" s="575">
        <f t="shared" si="10"/>
        <v>-125</v>
      </c>
      <c r="I58" s="228">
        <f t="shared" si="10"/>
        <v>723</v>
      </c>
      <c r="J58" s="575">
        <f t="shared" si="10"/>
        <v>0</v>
      </c>
      <c r="K58" s="576">
        <f t="shared" si="10"/>
        <v>0</v>
      </c>
      <c r="L58" s="228">
        <f t="shared" si="10"/>
        <v>0</v>
      </c>
      <c r="M58" s="224">
        <f t="shared" si="10"/>
        <v>0</v>
      </c>
      <c r="N58" s="576">
        <f t="shared" si="10"/>
        <v>0</v>
      </c>
      <c r="O58" s="228">
        <f t="shared" si="10"/>
        <v>0</v>
      </c>
      <c r="P58" s="253"/>
    </row>
    <row r="59" spans="1:16" x14ac:dyDescent="0.25">
      <c r="A59" s="56">
        <v>1141</v>
      </c>
      <c r="B59" s="223" t="s">
        <v>79</v>
      </c>
      <c r="C59" s="224">
        <f t="shared" si="0"/>
        <v>4153</v>
      </c>
      <c r="D59" s="225">
        <v>4153</v>
      </c>
      <c r="E59" s="460"/>
      <c r="F59" s="486">
        <f t="shared" ref="F59:F66" si="11">D59+E59</f>
        <v>4153</v>
      </c>
      <c r="G59" s="225"/>
      <c r="H59" s="227"/>
      <c r="I59" s="228">
        <f t="shared" ref="I59:I66" si="12">G59+H59</f>
        <v>0</v>
      </c>
      <c r="J59" s="227"/>
      <c r="K59" s="226"/>
      <c r="L59" s="228">
        <f t="shared" ref="L59:L66" si="13">J59+K59</f>
        <v>0</v>
      </c>
      <c r="M59" s="229"/>
      <c r="N59" s="226"/>
      <c r="O59" s="228">
        <f t="shared" ref="O59:O66" si="14">M59+N59</f>
        <v>0</v>
      </c>
      <c r="P59" s="253"/>
    </row>
    <row r="60" spans="1:16" ht="24" x14ac:dyDescent="0.25">
      <c r="A60" s="56">
        <v>1142</v>
      </c>
      <c r="B60" s="223" t="s">
        <v>80</v>
      </c>
      <c r="C60" s="224">
        <f t="shared" si="0"/>
        <v>1093</v>
      </c>
      <c r="D60" s="225">
        <v>1093</v>
      </c>
      <c r="E60" s="460"/>
      <c r="F60" s="486">
        <f t="shared" si="11"/>
        <v>1093</v>
      </c>
      <c r="G60" s="225"/>
      <c r="H60" s="227"/>
      <c r="I60" s="228">
        <f t="shared" si="12"/>
        <v>0</v>
      </c>
      <c r="J60" s="227"/>
      <c r="K60" s="226"/>
      <c r="L60" s="228">
        <f>J60+K60</f>
        <v>0</v>
      </c>
      <c r="M60" s="229"/>
      <c r="N60" s="226"/>
      <c r="O60" s="228">
        <f t="shared" si="14"/>
        <v>0</v>
      </c>
      <c r="P60" s="230"/>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x14ac:dyDescent="0.25">
      <c r="A63" s="56">
        <v>1147</v>
      </c>
      <c r="B63" s="223" t="s">
        <v>83</v>
      </c>
      <c r="C63" s="224">
        <f t="shared" si="0"/>
        <v>2336</v>
      </c>
      <c r="D63" s="225">
        <v>2248</v>
      </c>
      <c r="E63" s="460"/>
      <c r="F63" s="486">
        <f t="shared" si="11"/>
        <v>2248</v>
      </c>
      <c r="G63" s="225">
        <v>88</v>
      </c>
      <c r="H63" s="227"/>
      <c r="I63" s="228">
        <f t="shared" si="12"/>
        <v>88</v>
      </c>
      <c r="J63" s="227"/>
      <c r="K63" s="226"/>
      <c r="L63" s="228">
        <f t="shared" si="13"/>
        <v>0</v>
      </c>
      <c r="M63" s="229"/>
      <c r="N63" s="226"/>
      <c r="O63" s="228">
        <f t="shared" si="14"/>
        <v>0</v>
      </c>
      <c r="P63" s="230"/>
    </row>
    <row r="64" spans="1:16" x14ac:dyDescent="0.25">
      <c r="A64" s="119">
        <v>1148</v>
      </c>
      <c r="B64" s="98" t="s">
        <v>84</v>
      </c>
      <c r="C64" s="99">
        <f t="shared" si="0"/>
        <v>9584</v>
      </c>
      <c r="D64" s="237">
        <v>9584</v>
      </c>
      <c r="E64" s="458"/>
      <c r="F64" s="509">
        <f t="shared" si="11"/>
        <v>9584</v>
      </c>
      <c r="G64" s="237"/>
      <c r="H64" s="104"/>
      <c r="I64" s="235">
        <f t="shared" si="12"/>
        <v>0</v>
      </c>
      <c r="J64" s="104"/>
      <c r="K64" s="105"/>
      <c r="L64" s="235">
        <f t="shared" si="13"/>
        <v>0</v>
      </c>
      <c r="M64" s="238"/>
      <c r="N64" s="105"/>
      <c r="O64" s="235">
        <f t="shared" si="14"/>
        <v>0</v>
      </c>
      <c r="P64" s="236"/>
    </row>
    <row r="65" spans="1:16" ht="120" x14ac:dyDescent="0.25">
      <c r="A65" s="119">
        <v>1149</v>
      </c>
      <c r="B65" s="98" t="s">
        <v>85</v>
      </c>
      <c r="C65" s="99">
        <f>F65+I65+L65+O65</f>
        <v>2925</v>
      </c>
      <c r="D65" s="237">
        <v>2290</v>
      </c>
      <c r="E65" s="458"/>
      <c r="F65" s="509">
        <f t="shared" si="11"/>
        <v>2290</v>
      </c>
      <c r="G65" s="237">
        <v>760</v>
      </c>
      <c r="H65" s="104">
        <v>-125</v>
      </c>
      <c r="I65" s="235">
        <f t="shared" si="12"/>
        <v>635</v>
      </c>
      <c r="J65" s="104"/>
      <c r="K65" s="105"/>
      <c r="L65" s="235">
        <f t="shared" si="13"/>
        <v>0</v>
      </c>
      <c r="M65" s="238"/>
      <c r="N65" s="105"/>
      <c r="O65" s="235">
        <f t="shared" si="14"/>
        <v>0</v>
      </c>
      <c r="P65" s="245" t="s">
        <v>855</v>
      </c>
    </row>
    <row r="66" spans="1:16" ht="36" x14ac:dyDescent="0.25">
      <c r="A66" s="419">
        <v>1150</v>
      </c>
      <c r="B66" s="420" t="s">
        <v>87</v>
      </c>
      <c r="C66" s="421">
        <f>F66+I66+L66+O66</f>
        <v>2221</v>
      </c>
      <c r="D66" s="422">
        <v>2221</v>
      </c>
      <c r="E66" s="461"/>
      <c r="F66" s="510">
        <f t="shared" si="11"/>
        <v>2221</v>
      </c>
      <c r="G66" s="422"/>
      <c r="H66" s="424"/>
      <c r="I66" s="425">
        <f t="shared" si="12"/>
        <v>0</v>
      </c>
      <c r="J66" s="424"/>
      <c r="K66" s="423"/>
      <c r="L66" s="425">
        <f t="shared" si="13"/>
        <v>0</v>
      </c>
      <c r="M66" s="426"/>
      <c r="N66" s="423"/>
      <c r="O66" s="425">
        <f t="shared" si="14"/>
        <v>0</v>
      </c>
      <c r="P66" s="427"/>
    </row>
    <row r="67" spans="1:16" ht="24" x14ac:dyDescent="0.25">
      <c r="A67" s="75">
        <v>1200</v>
      </c>
      <c r="B67" s="206" t="s">
        <v>88</v>
      </c>
      <c r="C67" s="76">
        <f t="shared" si="0"/>
        <v>69824</v>
      </c>
      <c r="D67" s="207">
        <f t="shared" ref="D67:O67" si="15">SUM(D68:D69)</f>
        <v>66748</v>
      </c>
      <c r="E67" s="455">
        <f t="shared" si="15"/>
        <v>0</v>
      </c>
      <c r="F67" s="506">
        <f t="shared" si="15"/>
        <v>66748</v>
      </c>
      <c r="G67" s="207">
        <f t="shared" si="15"/>
        <v>3276</v>
      </c>
      <c r="H67" s="84">
        <f t="shared" si="15"/>
        <v>-200</v>
      </c>
      <c r="I67" s="208">
        <f t="shared" si="15"/>
        <v>3076</v>
      </c>
      <c r="J67" s="84">
        <f t="shared" si="15"/>
        <v>0</v>
      </c>
      <c r="K67" s="85">
        <f t="shared" si="15"/>
        <v>0</v>
      </c>
      <c r="L67" s="208">
        <f t="shared" si="15"/>
        <v>0</v>
      </c>
      <c r="M67" s="76">
        <f t="shared" si="15"/>
        <v>0</v>
      </c>
      <c r="N67" s="85">
        <f t="shared" si="15"/>
        <v>0</v>
      </c>
      <c r="O67" s="208">
        <f t="shared" si="15"/>
        <v>0</v>
      </c>
      <c r="P67" s="243"/>
    </row>
    <row r="68" spans="1:16" ht="24" x14ac:dyDescent="0.25">
      <c r="A68" s="428">
        <v>1210</v>
      </c>
      <c r="B68" s="257" t="s">
        <v>89</v>
      </c>
      <c r="C68" s="258">
        <f t="shared" si="0"/>
        <v>54301</v>
      </c>
      <c r="D68" s="259">
        <v>51225</v>
      </c>
      <c r="E68" s="462"/>
      <c r="F68" s="511">
        <f>D68+E68</f>
        <v>51225</v>
      </c>
      <c r="G68" s="259">
        <v>3076</v>
      </c>
      <c r="H68" s="261"/>
      <c r="I68" s="262">
        <f>G68+H68</f>
        <v>3076</v>
      </c>
      <c r="J68" s="261"/>
      <c r="K68" s="260"/>
      <c r="L68" s="262">
        <f>J68+K68</f>
        <v>0</v>
      </c>
      <c r="M68" s="263"/>
      <c r="N68" s="260"/>
      <c r="O68" s="262">
        <f>M68+N68</f>
        <v>0</v>
      </c>
      <c r="P68" s="264"/>
    </row>
    <row r="69" spans="1:16" ht="24" x14ac:dyDescent="0.25">
      <c r="A69" s="231">
        <v>1220</v>
      </c>
      <c r="B69" s="98" t="s">
        <v>90</v>
      </c>
      <c r="C69" s="99">
        <f t="shared" si="0"/>
        <v>15523</v>
      </c>
      <c r="D69" s="232">
        <f t="shared" ref="D69:O69" si="16">SUM(D70:D74)</f>
        <v>15523</v>
      </c>
      <c r="E69" s="459">
        <f t="shared" si="16"/>
        <v>0</v>
      </c>
      <c r="F69" s="509">
        <f t="shared" si="16"/>
        <v>15523</v>
      </c>
      <c r="G69" s="232">
        <f t="shared" si="16"/>
        <v>200</v>
      </c>
      <c r="H69" s="234">
        <f t="shared" si="16"/>
        <v>-200</v>
      </c>
      <c r="I69" s="235">
        <f t="shared" si="16"/>
        <v>0</v>
      </c>
      <c r="J69" s="234">
        <f t="shared" si="16"/>
        <v>0</v>
      </c>
      <c r="K69" s="233">
        <f t="shared" si="16"/>
        <v>0</v>
      </c>
      <c r="L69" s="235">
        <f t="shared" si="16"/>
        <v>0</v>
      </c>
      <c r="M69" s="99">
        <f t="shared" si="16"/>
        <v>0</v>
      </c>
      <c r="N69" s="233">
        <f t="shared" si="16"/>
        <v>0</v>
      </c>
      <c r="O69" s="235">
        <f t="shared" si="16"/>
        <v>0</v>
      </c>
      <c r="P69" s="236"/>
    </row>
    <row r="70" spans="1:16" ht="48" x14ac:dyDescent="0.25">
      <c r="A70" s="119">
        <v>1221</v>
      </c>
      <c r="B70" s="98" t="s">
        <v>91</v>
      </c>
      <c r="C70" s="99">
        <f t="shared" si="0"/>
        <v>9582</v>
      </c>
      <c r="D70" s="237">
        <v>9582</v>
      </c>
      <c r="E70" s="458"/>
      <c r="F70" s="509">
        <f>D70+E70</f>
        <v>9582</v>
      </c>
      <c r="G70" s="237">
        <v>200</v>
      </c>
      <c r="H70" s="104">
        <v>-200</v>
      </c>
      <c r="I70" s="235">
        <f>G70+H70</f>
        <v>0</v>
      </c>
      <c r="J70" s="104"/>
      <c r="K70" s="105"/>
      <c r="L70" s="235">
        <f>J70+K70</f>
        <v>0</v>
      </c>
      <c r="M70" s="238"/>
      <c r="N70" s="105"/>
      <c r="O70" s="235">
        <f>M70+N70</f>
        <v>0</v>
      </c>
      <c r="P70" s="73" t="s">
        <v>837</v>
      </c>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x14ac:dyDescent="0.25">
      <c r="A73" s="56">
        <v>1227</v>
      </c>
      <c r="B73" s="223" t="s">
        <v>94</v>
      </c>
      <c r="C73" s="224">
        <f t="shared" si="0"/>
        <v>5441</v>
      </c>
      <c r="D73" s="225">
        <v>5441</v>
      </c>
      <c r="E73" s="460"/>
      <c r="F73" s="486">
        <f>D73+E73</f>
        <v>5441</v>
      </c>
      <c r="G73" s="225"/>
      <c r="H73" s="227"/>
      <c r="I73" s="228">
        <f>G73+H73</f>
        <v>0</v>
      </c>
      <c r="J73" s="227"/>
      <c r="K73" s="226"/>
      <c r="L73" s="228">
        <f>J73+K73</f>
        <v>0</v>
      </c>
      <c r="M73" s="229"/>
      <c r="N73" s="226"/>
      <c r="O73" s="228">
        <f>M73+N73</f>
        <v>0</v>
      </c>
      <c r="P73" s="590"/>
    </row>
    <row r="74" spans="1:16" ht="48" x14ac:dyDescent="0.25">
      <c r="A74" s="119">
        <v>1228</v>
      </c>
      <c r="B74" s="98" t="s">
        <v>96</v>
      </c>
      <c r="C74" s="99">
        <f t="shared" si="0"/>
        <v>500</v>
      </c>
      <c r="D74" s="237">
        <v>500</v>
      </c>
      <c r="E74" s="458"/>
      <c r="F74" s="509">
        <f>D74+E74</f>
        <v>500</v>
      </c>
      <c r="G74" s="237"/>
      <c r="H74" s="104"/>
      <c r="I74" s="235">
        <f>G74+H74</f>
        <v>0</v>
      </c>
      <c r="J74" s="104"/>
      <c r="K74" s="105"/>
      <c r="L74" s="235">
        <f>J74+K74</f>
        <v>0</v>
      </c>
      <c r="M74" s="238"/>
      <c r="N74" s="105"/>
      <c r="O74" s="235">
        <f>M74+N74</f>
        <v>0</v>
      </c>
      <c r="P74" s="236"/>
    </row>
    <row r="75" spans="1:16" x14ac:dyDescent="0.25">
      <c r="A75" s="199">
        <v>2000</v>
      </c>
      <c r="B75" s="199" t="s">
        <v>97</v>
      </c>
      <c r="C75" s="200">
        <f t="shared" si="0"/>
        <v>31359</v>
      </c>
      <c r="D75" s="201">
        <f t="shared" ref="D75:O75" si="17">SUM(D76,D83,D130,D164,D165,D172)</f>
        <v>30928</v>
      </c>
      <c r="E75" s="454">
        <f t="shared" si="17"/>
        <v>0</v>
      </c>
      <c r="F75" s="505">
        <f t="shared" si="17"/>
        <v>30928</v>
      </c>
      <c r="G75" s="201">
        <f t="shared" si="17"/>
        <v>297</v>
      </c>
      <c r="H75" s="203">
        <f t="shared" si="17"/>
        <v>0</v>
      </c>
      <c r="I75" s="204">
        <f t="shared" si="17"/>
        <v>297</v>
      </c>
      <c r="J75" s="203">
        <f t="shared" si="17"/>
        <v>134</v>
      </c>
      <c r="K75" s="202">
        <f t="shared" si="17"/>
        <v>0</v>
      </c>
      <c r="L75" s="204">
        <f t="shared" si="17"/>
        <v>134</v>
      </c>
      <c r="M75" s="200">
        <f t="shared" si="17"/>
        <v>0</v>
      </c>
      <c r="N75" s="202">
        <f t="shared" si="17"/>
        <v>0</v>
      </c>
      <c r="O75" s="204">
        <f t="shared" si="17"/>
        <v>0</v>
      </c>
      <c r="P75" s="205"/>
    </row>
    <row r="76" spans="1:16" ht="24" hidden="1" x14ac:dyDescent="0.25">
      <c r="A76" s="75">
        <v>2100</v>
      </c>
      <c r="B76" s="206" t="s">
        <v>98</v>
      </c>
      <c r="C76" s="76">
        <f t="shared" si="0"/>
        <v>0</v>
      </c>
      <c r="D76" s="207">
        <f t="shared" ref="D76:O76" si="18">SUM(D77,D80)</f>
        <v>0</v>
      </c>
      <c r="E76" s="455">
        <f t="shared" si="18"/>
        <v>0</v>
      </c>
      <c r="F76" s="506">
        <f t="shared" si="18"/>
        <v>0</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hidden="1" x14ac:dyDescent="0.25">
      <c r="A77" s="342">
        <v>2110</v>
      </c>
      <c r="B77" s="87" t="s">
        <v>99</v>
      </c>
      <c r="C77" s="88">
        <f t="shared" si="0"/>
        <v>0</v>
      </c>
      <c r="D77" s="246">
        <f t="shared" ref="D77:O77" si="19">SUM(D78:D79)</f>
        <v>0</v>
      </c>
      <c r="E77" s="463">
        <f t="shared" si="19"/>
        <v>0</v>
      </c>
      <c r="F77" s="508">
        <f t="shared" si="19"/>
        <v>0</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hidden="1" x14ac:dyDescent="0.25">
      <c r="A79" s="119">
        <v>2112</v>
      </c>
      <c r="B79" s="98" t="s">
        <v>101</v>
      </c>
      <c r="C79" s="99">
        <f t="shared" si="0"/>
        <v>0</v>
      </c>
      <c r="D79" s="237"/>
      <c r="E79" s="458"/>
      <c r="F79" s="509">
        <f>D79+E79</f>
        <v>0</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27007</v>
      </c>
      <c r="D83" s="207">
        <f t="shared" ref="D83:O83" si="21">SUM(D84,D89,D95,D103,D112,D116,D122,D128)</f>
        <v>26873</v>
      </c>
      <c r="E83" s="455">
        <f t="shared" si="21"/>
        <v>0</v>
      </c>
      <c r="F83" s="506">
        <f t="shared" si="21"/>
        <v>26873</v>
      </c>
      <c r="G83" s="207">
        <f t="shared" si="21"/>
        <v>0</v>
      </c>
      <c r="H83" s="84">
        <f t="shared" si="21"/>
        <v>0</v>
      </c>
      <c r="I83" s="208">
        <f t="shared" si="21"/>
        <v>0</v>
      </c>
      <c r="J83" s="84">
        <f t="shared" si="21"/>
        <v>134</v>
      </c>
      <c r="K83" s="85">
        <f t="shared" si="21"/>
        <v>0</v>
      </c>
      <c r="L83" s="208">
        <f t="shared" si="21"/>
        <v>134</v>
      </c>
      <c r="M83" s="122">
        <f t="shared" si="21"/>
        <v>0</v>
      </c>
      <c r="N83" s="249">
        <f t="shared" si="21"/>
        <v>0</v>
      </c>
      <c r="O83" s="250">
        <f t="shared" si="21"/>
        <v>0</v>
      </c>
      <c r="P83" s="251"/>
    </row>
    <row r="84" spans="1:16" ht="24" x14ac:dyDescent="0.25">
      <c r="A84" s="213">
        <v>2210</v>
      </c>
      <c r="B84" s="157" t="s">
        <v>104</v>
      </c>
      <c r="C84" s="163">
        <f t="shared" si="0"/>
        <v>902</v>
      </c>
      <c r="D84" s="214">
        <f t="shared" ref="D84:O84" si="22">SUM(D85:D88)</f>
        <v>900</v>
      </c>
      <c r="E84" s="456">
        <f t="shared" si="22"/>
        <v>0</v>
      </c>
      <c r="F84" s="507">
        <f t="shared" si="22"/>
        <v>900</v>
      </c>
      <c r="G84" s="214">
        <f t="shared" si="22"/>
        <v>0</v>
      </c>
      <c r="H84" s="216">
        <f t="shared" si="22"/>
        <v>0</v>
      </c>
      <c r="I84" s="217">
        <f t="shared" si="22"/>
        <v>0</v>
      </c>
      <c r="J84" s="216">
        <f t="shared" si="22"/>
        <v>2</v>
      </c>
      <c r="K84" s="215">
        <f t="shared" si="22"/>
        <v>0</v>
      </c>
      <c r="L84" s="217">
        <f t="shared" si="22"/>
        <v>2</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56">
        <v>2212</v>
      </c>
      <c r="B86" s="223" t="s">
        <v>106</v>
      </c>
      <c r="C86" s="224">
        <f t="shared" si="23"/>
        <v>760</v>
      </c>
      <c r="D86" s="225">
        <v>758</v>
      </c>
      <c r="E86" s="460"/>
      <c r="F86" s="486">
        <f>D86+E86</f>
        <v>758</v>
      </c>
      <c r="G86" s="225"/>
      <c r="H86" s="227"/>
      <c r="I86" s="228">
        <f>G86+H86</f>
        <v>0</v>
      </c>
      <c r="J86" s="227">
        <v>2</v>
      </c>
      <c r="K86" s="226"/>
      <c r="L86" s="228">
        <f>J86+K86</f>
        <v>2</v>
      </c>
      <c r="M86" s="229"/>
      <c r="N86" s="226"/>
      <c r="O86" s="228">
        <f>M86+N86</f>
        <v>0</v>
      </c>
      <c r="P86" s="230"/>
    </row>
    <row r="87" spans="1:16" ht="24" hidden="1" x14ac:dyDescent="0.25">
      <c r="A87" s="119">
        <v>2214</v>
      </c>
      <c r="B87" s="98" t="s">
        <v>107</v>
      </c>
      <c r="C87" s="99">
        <f t="shared" si="23"/>
        <v>0</v>
      </c>
      <c r="D87" s="237"/>
      <c r="E87" s="458"/>
      <c r="F87" s="509">
        <f>D87+E87</f>
        <v>0</v>
      </c>
      <c r="G87" s="237"/>
      <c r="H87" s="104"/>
      <c r="I87" s="235">
        <f>G87+H87</f>
        <v>0</v>
      </c>
      <c r="J87" s="104"/>
      <c r="K87" s="105"/>
      <c r="L87" s="235">
        <f>J87+K87</f>
        <v>0</v>
      </c>
      <c r="M87" s="238"/>
      <c r="N87" s="105"/>
      <c r="O87" s="235">
        <f>M87+N87</f>
        <v>0</v>
      </c>
      <c r="P87" s="236"/>
    </row>
    <row r="88" spans="1:16" x14ac:dyDescent="0.25">
      <c r="A88" s="119">
        <v>2219</v>
      </c>
      <c r="B88" s="98" t="s">
        <v>108</v>
      </c>
      <c r="C88" s="99">
        <f t="shared" si="23"/>
        <v>142</v>
      </c>
      <c r="D88" s="237">
        <v>142</v>
      </c>
      <c r="E88" s="458"/>
      <c r="F88" s="509">
        <f>D88+E88</f>
        <v>142</v>
      </c>
      <c r="G88" s="237"/>
      <c r="H88" s="104"/>
      <c r="I88" s="235">
        <f>G88+H88</f>
        <v>0</v>
      </c>
      <c r="J88" s="104"/>
      <c r="K88" s="105"/>
      <c r="L88" s="235">
        <f>J88+K88</f>
        <v>0</v>
      </c>
      <c r="M88" s="238"/>
      <c r="N88" s="105"/>
      <c r="O88" s="235">
        <f>M88+N88</f>
        <v>0</v>
      </c>
      <c r="P88" s="236"/>
    </row>
    <row r="89" spans="1:16" ht="24" x14ac:dyDescent="0.25">
      <c r="A89" s="231">
        <v>2220</v>
      </c>
      <c r="B89" s="98" t="s">
        <v>109</v>
      </c>
      <c r="C89" s="99">
        <f t="shared" si="23"/>
        <v>20052</v>
      </c>
      <c r="D89" s="232">
        <f t="shared" ref="D89:O89" si="24">SUM(D90:D94)</f>
        <v>19920</v>
      </c>
      <c r="E89" s="459">
        <f t="shared" si="24"/>
        <v>0</v>
      </c>
      <c r="F89" s="509">
        <f t="shared" si="24"/>
        <v>19920</v>
      </c>
      <c r="G89" s="232">
        <f t="shared" si="24"/>
        <v>0</v>
      </c>
      <c r="H89" s="234">
        <f t="shared" si="24"/>
        <v>0</v>
      </c>
      <c r="I89" s="235">
        <f t="shared" si="24"/>
        <v>0</v>
      </c>
      <c r="J89" s="234">
        <f t="shared" si="24"/>
        <v>132</v>
      </c>
      <c r="K89" s="233">
        <f t="shared" si="24"/>
        <v>0</v>
      </c>
      <c r="L89" s="235">
        <f t="shared" si="24"/>
        <v>132</v>
      </c>
      <c r="M89" s="99">
        <f t="shared" si="24"/>
        <v>0</v>
      </c>
      <c r="N89" s="233">
        <f t="shared" si="24"/>
        <v>0</v>
      </c>
      <c r="O89" s="235">
        <f t="shared" si="24"/>
        <v>0</v>
      </c>
      <c r="P89" s="236"/>
    </row>
    <row r="90" spans="1:16" ht="24" x14ac:dyDescent="0.25">
      <c r="A90" s="56">
        <v>2221</v>
      </c>
      <c r="B90" s="223" t="s">
        <v>110</v>
      </c>
      <c r="C90" s="224">
        <f t="shared" si="23"/>
        <v>9073</v>
      </c>
      <c r="D90" s="225">
        <v>9027</v>
      </c>
      <c r="E90" s="460"/>
      <c r="F90" s="486">
        <f>D90+E90</f>
        <v>9027</v>
      </c>
      <c r="G90" s="225"/>
      <c r="H90" s="227"/>
      <c r="I90" s="228">
        <f>G90+H90</f>
        <v>0</v>
      </c>
      <c r="J90" s="227">
        <v>46</v>
      </c>
      <c r="K90" s="226"/>
      <c r="L90" s="228">
        <f>J90+K90</f>
        <v>46</v>
      </c>
      <c r="M90" s="229"/>
      <c r="N90" s="226"/>
      <c r="O90" s="228">
        <f>M90+N90</f>
        <v>0</v>
      </c>
      <c r="P90" s="230"/>
    </row>
    <row r="91" spans="1:16" x14ac:dyDescent="0.25">
      <c r="A91" s="56">
        <v>2222</v>
      </c>
      <c r="B91" s="223" t="s">
        <v>112</v>
      </c>
      <c r="C91" s="224">
        <f t="shared" si="23"/>
        <v>2009</v>
      </c>
      <c r="D91" s="225">
        <v>2009</v>
      </c>
      <c r="E91" s="460"/>
      <c r="F91" s="486">
        <f>D91+E91</f>
        <v>2009</v>
      </c>
      <c r="G91" s="225"/>
      <c r="H91" s="227"/>
      <c r="I91" s="228">
        <f>G91+H91</f>
        <v>0</v>
      </c>
      <c r="J91" s="227"/>
      <c r="K91" s="226"/>
      <c r="L91" s="228">
        <f>J91+K91</f>
        <v>0</v>
      </c>
      <c r="M91" s="229"/>
      <c r="N91" s="226"/>
      <c r="O91" s="228">
        <f>M91+N91</f>
        <v>0</v>
      </c>
      <c r="P91" s="1137"/>
    </row>
    <row r="92" spans="1:16" x14ac:dyDescent="0.25">
      <c r="A92" s="56">
        <v>2223</v>
      </c>
      <c r="B92" s="223" t="s">
        <v>113</v>
      </c>
      <c r="C92" s="224">
        <f t="shared" si="23"/>
        <v>8410</v>
      </c>
      <c r="D92" s="225">
        <v>8364</v>
      </c>
      <c r="E92" s="460"/>
      <c r="F92" s="486">
        <f>D92+E92</f>
        <v>8364</v>
      </c>
      <c r="G92" s="225"/>
      <c r="H92" s="227"/>
      <c r="I92" s="228">
        <f>G92+H92</f>
        <v>0</v>
      </c>
      <c r="J92" s="227">
        <v>46</v>
      </c>
      <c r="K92" s="226"/>
      <c r="L92" s="228">
        <f>J92+K92</f>
        <v>46</v>
      </c>
      <c r="M92" s="229"/>
      <c r="N92" s="226"/>
      <c r="O92" s="228">
        <f>M92+N92</f>
        <v>0</v>
      </c>
      <c r="P92" s="230"/>
    </row>
    <row r="93" spans="1:16" ht="48" x14ac:dyDescent="0.25">
      <c r="A93" s="56">
        <v>2224</v>
      </c>
      <c r="B93" s="223" t="s">
        <v>114</v>
      </c>
      <c r="C93" s="224">
        <f t="shared" si="23"/>
        <v>560</v>
      </c>
      <c r="D93" s="225">
        <v>520</v>
      </c>
      <c r="E93" s="460"/>
      <c r="F93" s="486">
        <f>D93+E93</f>
        <v>520</v>
      </c>
      <c r="G93" s="225"/>
      <c r="H93" s="227"/>
      <c r="I93" s="228">
        <f>G93+H93</f>
        <v>0</v>
      </c>
      <c r="J93" s="227">
        <v>40</v>
      </c>
      <c r="K93" s="226"/>
      <c r="L93" s="228">
        <f>J93+K93</f>
        <v>40</v>
      </c>
      <c r="M93" s="229"/>
      <c r="N93" s="226"/>
      <c r="O93" s="228">
        <f>M93+N93</f>
        <v>0</v>
      </c>
      <c r="P93" s="1137"/>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998</v>
      </c>
      <c r="D95" s="232">
        <f t="shared" ref="D95:O95" si="25">SUM(D96:D102)</f>
        <v>998</v>
      </c>
      <c r="E95" s="459">
        <f t="shared" si="25"/>
        <v>0</v>
      </c>
      <c r="F95" s="509">
        <f t="shared" si="25"/>
        <v>998</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x14ac:dyDescent="0.25">
      <c r="A102" s="119">
        <v>2239</v>
      </c>
      <c r="B102" s="98" t="s">
        <v>123</v>
      </c>
      <c r="C102" s="99">
        <f t="shared" si="23"/>
        <v>998</v>
      </c>
      <c r="D102" s="237">
        <v>998</v>
      </c>
      <c r="E102" s="458"/>
      <c r="F102" s="509">
        <f t="shared" si="26"/>
        <v>998</v>
      </c>
      <c r="G102" s="237"/>
      <c r="H102" s="104"/>
      <c r="I102" s="235">
        <f t="shared" si="27"/>
        <v>0</v>
      </c>
      <c r="J102" s="104"/>
      <c r="K102" s="105"/>
      <c r="L102" s="235">
        <f t="shared" si="28"/>
        <v>0</v>
      </c>
      <c r="M102" s="238"/>
      <c r="N102" s="105"/>
      <c r="O102" s="235">
        <f t="shared" si="29"/>
        <v>0</v>
      </c>
      <c r="P102" s="236"/>
    </row>
    <row r="103" spans="1:16" ht="36" x14ac:dyDescent="0.25">
      <c r="A103" s="231">
        <v>2240</v>
      </c>
      <c r="B103" s="98" t="s">
        <v>124</v>
      </c>
      <c r="C103" s="99">
        <f t="shared" si="23"/>
        <v>4813</v>
      </c>
      <c r="D103" s="232">
        <f t="shared" ref="D103:O103" si="30">SUM(D104:D111)</f>
        <v>4813</v>
      </c>
      <c r="E103" s="459">
        <f t="shared" si="30"/>
        <v>0</v>
      </c>
      <c r="F103" s="509">
        <f t="shared" si="30"/>
        <v>4813</v>
      </c>
      <c r="G103" s="232">
        <f t="shared" si="30"/>
        <v>0</v>
      </c>
      <c r="H103" s="234">
        <f t="shared" si="30"/>
        <v>0</v>
      </c>
      <c r="I103" s="235">
        <f t="shared" si="30"/>
        <v>0</v>
      </c>
      <c r="J103" s="234">
        <f t="shared" si="30"/>
        <v>0</v>
      </c>
      <c r="K103" s="233">
        <f t="shared" si="30"/>
        <v>0</v>
      </c>
      <c r="L103" s="235">
        <f t="shared" si="30"/>
        <v>0</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ht="24" x14ac:dyDescent="0.25">
      <c r="A106" s="119">
        <v>2243</v>
      </c>
      <c r="B106" s="98" t="s">
        <v>127</v>
      </c>
      <c r="C106" s="99">
        <f t="shared" si="23"/>
        <v>465</v>
      </c>
      <c r="D106" s="237">
        <v>465</v>
      </c>
      <c r="E106" s="458"/>
      <c r="F106" s="509">
        <f t="shared" si="31"/>
        <v>465</v>
      </c>
      <c r="G106" s="237"/>
      <c r="H106" s="104"/>
      <c r="I106" s="235">
        <f t="shared" si="32"/>
        <v>0</v>
      </c>
      <c r="J106" s="104"/>
      <c r="K106" s="105"/>
      <c r="L106" s="235">
        <f t="shared" si="33"/>
        <v>0</v>
      </c>
      <c r="M106" s="238"/>
      <c r="N106" s="105"/>
      <c r="O106" s="235">
        <f t="shared" si="34"/>
        <v>0</v>
      </c>
      <c r="P106" s="236"/>
    </row>
    <row r="107" spans="1:16" x14ac:dyDescent="0.25">
      <c r="A107" s="119">
        <v>2244</v>
      </c>
      <c r="B107" s="98" t="s">
        <v>128</v>
      </c>
      <c r="C107" s="99">
        <f t="shared" si="23"/>
        <v>4348</v>
      </c>
      <c r="D107" s="237">
        <v>4348</v>
      </c>
      <c r="E107" s="458"/>
      <c r="F107" s="509">
        <f t="shared" si="31"/>
        <v>4348</v>
      </c>
      <c r="G107" s="237"/>
      <c r="H107" s="104"/>
      <c r="I107" s="235">
        <f t="shared" si="32"/>
        <v>0</v>
      </c>
      <c r="J107" s="104"/>
      <c r="K107" s="105"/>
      <c r="L107" s="235">
        <f t="shared" si="33"/>
        <v>0</v>
      </c>
      <c r="M107" s="238"/>
      <c r="N107" s="105"/>
      <c r="O107" s="235">
        <f t="shared" si="34"/>
        <v>0</v>
      </c>
      <c r="P107" s="236"/>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x14ac:dyDescent="0.25">
      <c r="A112" s="231">
        <v>2250</v>
      </c>
      <c r="B112" s="98" t="s">
        <v>133</v>
      </c>
      <c r="C112" s="99">
        <f t="shared" si="23"/>
        <v>166</v>
      </c>
      <c r="D112" s="232">
        <f t="shared" ref="D112:O112" si="35">SUM(D113:D115)</f>
        <v>166</v>
      </c>
      <c r="E112" s="459">
        <f t="shared" si="35"/>
        <v>0</v>
      </c>
      <c r="F112" s="509">
        <f t="shared" si="35"/>
        <v>166</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x14ac:dyDescent="0.25">
      <c r="A113" s="119">
        <v>2251</v>
      </c>
      <c r="B113" s="98" t="s">
        <v>134</v>
      </c>
      <c r="C113" s="99">
        <f t="shared" si="23"/>
        <v>166</v>
      </c>
      <c r="D113" s="237">
        <v>166</v>
      </c>
      <c r="E113" s="458"/>
      <c r="F113" s="509">
        <f>D113+E113</f>
        <v>166</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26</v>
      </c>
      <c r="D116" s="232">
        <f t="shared" ref="D116:O116" si="36">SUM(D117:D121)</f>
        <v>26</v>
      </c>
      <c r="E116" s="459">
        <f t="shared" si="36"/>
        <v>0</v>
      </c>
      <c r="F116" s="509">
        <f t="shared" si="36"/>
        <v>26</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x14ac:dyDescent="0.25">
      <c r="A121" s="119">
        <v>2269</v>
      </c>
      <c r="B121" s="98" t="s">
        <v>142</v>
      </c>
      <c r="C121" s="99">
        <f t="shared" si="23"/>
        <v>26</v>
      </c>
      <c r="D121" s="237">
        <v>26</v>
      </c>
      <c r="E121" s="458"/>
      <c r="F121" s="509">
        <f>D121+E121</f>
        <v>26</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50</v>
      </c>
      <c r="D122" s="232">
        <f t="shared" ref="D122:O122" si="37">SUM(D123:D127)</f>
        <v>50</v>
      </c>
      <c r="E122" s="459">
        <f t="shared" si="37"/>
        <v>0</v>
      </c>
      <c r="F122" s="509">
        <f t="shared" si="37"/>
        <v>50</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236"/>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119">
        <v>2279</v>
      </c>
      <c r="B127" s="98" t="s">
        <v>148</v>
      </c>
      <c r="C127" s="99">
        <f t="shared" si="23"/>
        <v>50</v>
      </c>
      <c r="D127" s="237">
        <v>50</v>
      </c>
      <c r="E127" s="458"/>
      <c r="F127" s="509">
        <f>D127+E127</f>
        <v>50</v>
      </c>
      <c r="G127" s="237"/>
      <c r="H127" s="104"/>
      <c r="I127" s="235">
        <f>G127+H127</f>
        <v>0</v>
      </c>
      <c r="J127" s="104"/>
      <c r="K127" s="105"/>
      <c r="L127" s="235">
        <f>J127+K127</f>
        <v>0</v>
      </c>
      <c r="M127" s="238"/>
      <c r="N127" s="105"/>
      <c r="O127" s="235">
        <f>M127+N127</f>
        <v>0</v>
      </c>
      <c r="P127" s="236"/>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4352</v>
      </c>
      <c r="D130" s="207">
        <f t="shared" ref="D130:O130" si="39">SUM(D131,D136,D140,D141,D144,D151,D159,D160,D163)</f>
        <v>4055</v>
      </c>
      <c r="E130" s="455">
        <f t="shared" si="39"/>
        <v>0</v>
      </c>
      <c r="F130" s="506">
        <f t="shared" si="39"/>
        <v>4055</v>
      </c>
      <c r="G130" s="207">
        <f t="shared" si="39"/>
        <v>297</v>
      </c>
      <c r="H130" s="84">
        <f t="shared" si="39"/>
        <v>0</v>
      </c>
      <c r="I130" s="208">
        <f t="shared" si="39"/>
        <v>297</v>
      </c>
      <c r="J130" s="84">
        <f t="shared" si="39"/>
        <v>0</v>
      </c>
      <c r="K130" s="85">
        <f t="shared" si="39"/>
        <v>0</v>
      </c>
      <c r="L130" s="208">
        <f t="shared" si="39"/>
        <v>0</v>
      </c>
      <c r="M130" s="76">
        <f t="shared" si="39"/>
        <v>0</v>
      </c>
      <c r="N130" s="85">
        <f t="shared" si="39"/>
        <v>0</v>
      </c>
      <c r="O130" s="208">
        <f t="shared" si="39"/>
        <v>0</v>
      </c>
      <c r="P130" s="243"/>
    </row>
    <row r="131" spans="1:16" ht="24" x14ac:dyDescent="0.25">
      <c r="A131" s="342">
        <v>2310</v>
      </c>
      <c r="B131" s="87" t="s">
        <v>152</v>
      </c>
      <c r="C131" s="88">
        <f t="shared" si="23"/>
        <v>557</v>
      </c>
      <c r="D131" s="246">
        <f t="shared" ref="D131:O131" si="40">SUM(D132:D135)</f>
        <v>557</v>
      </c>
      <c r="E131" s="463">
        <f t="shared" si="40"/>
        <v>0</v>
      </c>
      <c r="F131" s="508">
        <f t="shared" si="40"/>
        <v>557</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x14ac:dyDescent="0.25">
      <c r="A132" s="119">
        <v>2311</v>
      </c>
      <c r="B132" s="98" t="s">
        <v>153</v>
      </c>
      <c r="C132" s="99">
        <f t="shared" si="23"/>
        <v>300</v>
      </c>
      <c r="D132" s="237">
        <v>300</v>
      </c>
      <c r="E132" s="458"/>
      <c r="F132" s="509">
        <f>D132+E132</f>
        <v>300</v>
      </c>
      <c r="G132" s="237"/>
      <c r="H132" s="104"/>
      <c r="I132" s="235">
        <f>G132+H132</f>
        <v>0</v>
      </c>
      <c r="J132" s="104"/>
      <c r="K132" s="105"/>
      <c r="L132" s="235">
        <f>J132+K132</f>
        <v>0</v>
      </c>
      <c r="M132" s="238"/>
      <c r="N132" s="105"/>
      <c r="O132" s="235">
        <f>M132+N132</f>
        <v>0</v>
      </c>
      <c r="P132" s="236"/>
    </row>
    <row r="133" spans="1:16" x14ac:dyDescent="0.25">
      <c r="A133" s="119">
        <v>2312</v>
      </c>
      <c r="B133" s="98" t="s">
        <v>154</v>
      </c>
      <c r="C133" s="99">
        <f t="shared" si="23"/>
        <v>257</v>
      </c>
      <c r="D133" s="237">
        <v>257</v>
      </c>
      <c r="E133" s="458"/>
      <c r="F133" s="509">
        <f>D133+E133</f>
        <v>257</v>
      </c>
      <c r="G133" s="237"/>
      <c r="H133" s="104"/>
      <c r="I133" s="235">
        <f>G133+H133</f>
        <v>0</v>
      </c>
      <c r="J133" s="104"/>
      <c r="K133" s="105"/>
      <c r="L133" s="235">
        <f>J133+K133</f>
        <v>0</v>
      </c>
      <c r="M133" s="238"/>
      <c r="N133" s="105"/>
      <c r="O133" s="235">
        <f>M133+N133</f>
        <v>0</v>
      </c>
      <c r="P133" s="236"/>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80</v>
      </c>
      <c r="D136" s="232">
        <f t="shared" ref="D136:O136" si="41">SUM(D137:D139)</f>
        <v>80</v>
      </c>
      <c r="E136" s="459">
        <f t="shared" si="41"/>
        <v>0</v>
      </c>
      <c r="F136" s="509">
        <f t="shared" si="41"/>
        <v>80</v>
      </c>
      <c r="G136" s="232">
        <f t="shared" si="41"/>
        <v>0</v>
      </c>
      <c r="H136" s="234">
        <f t="shared" si="41"/>
        <v>0</v>
      </c>
      <c r="I136" s="235">
        <f t="shared" si="41"/>
        <v>0</v>
      </c>
      <c r="J136" s="234">
        <f t="shared" si="41"/>
        <v>0</v>
      </c>
      <c r="K136" s="233">
        <f t="shared" si="41"/>
        <v>0</v>
      </c>
      <c r="L136" s="235">
        <f t="shared" si="41"/>
        <v>0</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x14ac:dyDescent="0.25">
      <c r="A138" s="119">
        <v>2322</v>
      </c>
      <c r="B138" s="98" t="s">
        <v>159</v>
      </c>
      <c r="C138" s="99">
        <f t="shared" si="23"/>
        <v>80</v>
      </c>
      <c r="D138" s="237">
        <v>80</v>
      </c>
      <c r="E138" s="458"/>
      <c r="F138" s="509">
        <f>D138+E138</f>
        <v>80</v>
      </c>
      <c r="G138" s="237"/>
      <c r="H138" s="104"/>
      <c r="I138" s="235">
        <f>G138+H138</f>
        <v>0</v>
      </c>
      <c r="J138" s="104"/>
      <c r="K138" s="105"/>
      <c r="L138" s="235">
        <f>J138+K138</f>
        <v>0</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72</v>
      </c>
      <c r="D141" s="232">
        <f t="shared" ref="D141:O141" si="42">SUM(D142:D143)</f>
        <v>72</v>
      </c>
      <c r="E141" s="459">
        <f t="shared" si="42"/>
        <v>0</v>
      </c>
      <c r="F141" s="509">
        <f t="shared" si="42"/>
        <v>72</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72</v>
      </c>
      <c r="D142" s="237">
        <v>72</v>
      </c>
      <c r="E142" s="458"/>
      <c r="F142" s="509">
        <f>D142+E142</f>
        <v>72</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2115</v>
      </c>
      <c r="D144" s="214">
        <f t="shared" ref="D144:O144" si="43">SUM(D145:D150)</f>
        <v>2115</v>
      </c>
      <c r="E144" s="456">
        <f t="shared" si="43"/>
        <v>0</v>
      </c>
      <c r="F144" s="507">
        <f t="shared" si="43"/>
        <v>2115</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x14ac:dyDescent="0.25">
      <c r="A145" s="47">
        <v>2351</v>
      </c>
      <c r="B145" s="87" t="s">
        <v>166</v>
      </c>
      <c r="C145" s="88">
        <f t="shared" si="23"/>
        <v>300</v>
      </c>
      <c r="D145" s="219">
        <v>300</v>
      </c>
      <c r="E145" s="457"/>
      <c r="F145" s="508">
        <f t="shared" ref="F145:F150" si="44">D145+E145</f>
        <v>300</v>
      </c>
      <c r="G145" s="219"/>
      <c r="H145" s="93"/>
      <c r="I145" s="220">
        <f t="shared" ref="I145:I150" si="45">G145+H145</f>
        <v>0</v>
      </c>
      <c r="J145" s="93"/>
      <c r="K145" s="94"/>
      <c r="L145" s="220">
        <f t="shared" ref="L145:L150" si="46">J145+K145</f>
        <v>0</v>
      </c>
      <c r="M145" s="221"/>
      <c r="N145" s="94"/>
      <c r="O145" s="220">
        <f t="shared" ref="O145:O150" si="47">M145+N145</f>
        <v>0</v>
      </c>
      <c r="P145" s="222"/>
    </row>
    <row r="146" spans="1:16" x14ac:dyDescent="0.25">
      <c r="A146" s="119">
        <v>2352</v>
      </c>
      <c r="B146" s="98" t="s">
        <v>167</v>
      </c>
      <c r="C146" s="99">
        <f t="shared" si="23"/>
        <v>1815</v>
      </c>
      <c r="D146" s="237">
        <v>1815</v>
      </c>
      <c r="E146" s="458"/>
      <c r="F146" s="509">
        <f t="shared" si="44"/>
        <v>1815</v>
      </c>
      <c r="G146" s="237"/>
      <c r="H146" s="104"/>
      <c r="I146" s="235">
        <f t="shared" si="45"/>
        <v>0</v>
      </c>
      <c r="J146" s="104"/>
      <c r="K146" s="105"/>
      <c r="L146" s="235">
        <f t="shared" si="46"/>
        <v>0</v>
      </c>
      <c r="M146" s="238"/>
      <c r="N146" s="105"/>
      <c r="O146" s="235">
        <f t="shared" si="47"/>
        <v>0</v>
      </c>
      <c r="P146" s="236"/>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customHeight="1" x14ac:dyDescent="0.25">
      <c r="A151" s="231">
        <v>2360</v>
      </c>
      <c r="B151" s="98" t="s">
        <v>172</v>
      </c>
      <c r="C151" s="99">
        <f t="shared" si="48"/>
        <v>150</v>
      </c>
      <c r="D151" s="232">
        <f t="shared" ref="D151:O151" si="49">SUM(D152:D158)</f>
        <v>150</v>
      </c>
      <c r="E151" s="459">
        <f t="shared" si="49"/>
        <v>0</v>
      </c>
      <c r="F151" s="509">
        <f t="shared" si="49"/>
        <v>150</v>
      </c>
      <c r="G151" s="232">
        <f t="shared" si="49"/>
        <v>0</v>
      </c>
      <c r="H151" s="234">
        <f t="shared" si="49"/>
        <v>0</v>
      </c>
      <c r="I151" s="235">
        <f t="shared" si="49"/>
        <v>0</v>
      </c>
      <c r="J151" s="234">
        <f t="shared" si="49"/>
        <v>0</v>
      </c>
      <c r="K151" s="233">
        <f t="shared" si="49"/>
        <v>0</v>
      </c>
      <c r="L151" s="235">
        <f t="shared" si="49"/>
        <v>0</v>
      </c>
      <c r="M151" s="99">
        <f t="shared" si="49"/>
        <v>0</v>
      </c>
      <c r="N151" s="233">
        <f t="shared" si="49"/>
        <v>0</v>
      </c>
      <c r="O151" s="235">
        <f t="shared" si="49"/>
        <v>0</v>
      </c>
      <c r="P151" s="236"/>
    </row>
    <row r="152" spans="1:16" hidden="1" x14ac:dyDescent="0.25">
      <c r="A152" s="97">
        <v>2361</v>
      </c>
      <c r="B152" s="98" t="s">
        <v>173</v>
      </c>
      <c r="C152" s="99">
        <f t="shared" si="48"/>
        <v>0</v>
      </c>
      <c r="D152" s="237"/>
      <c r="E152" s="458"/>
      <c r="F152" s="509">
        <f t="shared" ref="F152:F159" si="50">D152+E152</f>
        <v>0</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x14ac:dyDescent="0.25">
      <c r="A153" s="97">
        <v>2362</v>
      </c>
      <c r="B153" s="98" t="s">
        <v>174</v>
      </c>
      <c r="C153" s="99">
        <f t="shared" si="48"/>
        <v>150</v>
      </c>
      <c r="D153" s="237">
        <v>150</v>
      </c>
      <c r="E153" s="458"/>
      <c r="F153" s="509">
        <f t="shared" si="50"/>
        <v>150</v>
      </c>
      <c r="G153" s="237"/>
      <c r="H153" s="104"/>
      <c r="I153" s="235">
        <f t="shared" si="51"/>
        <v>0</v>
      </c>
      <c r="J153" s="104"/>
      <c r="K153" s="105"/>
      <c r="L153" s="235">
        <f t="shared" si="52"/>
        <v>0</v>
      </c>
      <c r="M153" s="238"/>
      <c r="N153" s="105"/>
      <c r="O153" s="235">
        <f t="shared" si="53"/>
        <v>0</v>
      </c>
      <c r="P153" s="236"/>
    </row>
    <row r="154" spans="1:16" hidden="1" x14ac:dyDescent="0.25">
      <c r="A154" s="97">
        <v>2363</v>
      </c>
      <c r="B154" s="98" t="s">
        <v>175</v>
      </c>
      <c r="C154" s="99">
        <f t="shared" si="48"/>
        <v>0</v>
      </c>
      <c r="D154" s="237"/>
      <c r="E154" s="458"/>
      <c r="F154" s="509">
        <f t="shared" si="50"/>
        <v>0</v>
      </c>
      <c r="G154" s="237"/>
      <c r="H154" s="104"/>
      <c r="I154" s="235">
        <f t="shared" si="51"/>
        <v>0</v>
      </c>
      <c r="J154" s="104"/>
      <c r="K154" s="105"/>
      <c r="L154" s="235">
        <f t="shared" si="52"/>
        <v>0</v>
      </c>
      <c r="M154" s="238"/>
      <c r="N154" s="105"/>
      <c r="O154" s="235">
        <f t="shared" si="53"/>
        <v>0</v>
      </c>
      <c r="P154" s="236"/>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x14ac:dyDescent="0.25">
      <c r="A159" s="213">
        <v>2370</v>
      </c>
      <c r="B159" s="157" t="s">
        <v>180</v>
      </c>
      <c r="C159" s="163">
        <f t="shared" si="48"/>
        <v>1378</v>
      </c>
      <c r="D159" s="239">
        <v>1081</v>
      </c>
      <c r="E159" s="464"/>
      <c r="F159" s="507">
        <f t="shared" si="50"/>
        <v>1081</v>
      </c>
      <c r="G159" s="239">
        <v>297</v>
      </c>
      <c r="H159" s="241"/>
      <c r="I159" s="217">
        <f t="shared" si="51"/>
        <v>297</v>
      </c>
      <c r="J159" s="241"/>
      <c r="K159" s="240"/>
      <c r="L159" s="217">
        <f t="shared" si="52"/>
        <v>0</v>
      </c>
      <c r="M159" s="242"/>
      <c r="N159" s="240"/>
      <c r="O159" s="217">
        <f t="shared" si="53"/>
        <v>0</v>
      </c>
      <c r="P159" s="218"/>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SUM(E166,E171)</f>
        <v>0</v>
      </c>
      <c r="F165" s="506">
        <f>SUM(F166,F171)</f>
        <v>0</v>
      </c>
      <c r="G165" s="207">
        <f t="shared" ref="G165:M165" si="55">SUM(G166,G171)</f>
        <v>0</v>
      </c>
      <c r="H165" s="84">
        <f>SUM(H166,H171)</f>
        <v>0</v>
      </c>
      <c r="I165" s="208">
        <f>SUM(I166,I171)</f>
        <v>0</v>
      </c>
      <c r="J165" s="84">
        <f t="shared" si="55"/>
        <v>0</v>
      </c>
      <c r="K165" s="85">
        <f>SUM(K166,K171)</f>
        <v>0</v>
      </c>
      <c r="L165" s="208">
        <f>SUM(L166,L171)</f>
        <v>0</v>
      </c>
      <c r="M165" s="209">
        <f t="shared" si="55"/>
        <v>0</v>
      </c>
      <c r="N165" s="210">
        <f>SUM(N166,N171)</f>
        <v>0</v>
      </c>
      <c r="O165" s="211">
        <f>SUM(O166,O171)</f>
        <v>0</v>
      </c>
      <c r="P165" s="212"/>
    </row>
    <row r="166" spans="1:16" ht="16.5" hidden="1" customHeight="1" x14ac:dyDescent="0.25">
      <c r="A166" s="342">
        <v>2510</v>
      </c>
      <c r="B166" s="87" t="s">
        <v>187</v>
      </c>
      <c r="C166" s="88">
        <f t="shared" si="48"/>
        <v>0</v>
      </c>
      <c r="D166" s="246">
        <f>SUM(D167:D170)</f>
        <v>0</v>
      </c>
      <c r="E166" s="463">
        <f>SUM(E167:E170)</f>
        <v>0</v>
      </c>
      <c r="F166" s="508">
        <f>SUM(F167:F170)</f>
        <v>0</v>
      </c>
      <c r="G166" s="246">
        <f t="shared" ref="G166:M166" si="56">SUM(G167:G170)</f>
        <v>0</v>
      </c>
      <c r="H166" s="248">
        <f>SUM(H167:H170)</f>
        <v>0</v>
      </c>
      <c r="I166" s="220">
        <f>SUM(I167:I170)</f>
        <v>0</v>
      </c>
      <c r="J166" s="248">
        <f t="shared" si="56"/>
        <v>0</v>
      </c>
      <c r="K166" s="247">
        <f>SUM(K167:K170)</f>
        <v>0</v>
      </c>
      <c r="L166" s="220">
        <f>SUM(L167:L170)</f>
        <v>0</v>
      </c>
      <c r="M166" s="110">
        <f t="shared" si="56"/>
        <v>0</v>
      </c>
      <c r="N166" s="269">
        <f>SUM(N167:N170)</f>
        <v>0</v>
      </c>
      <c r="O166" s="270">
        <f>SUM(O167:O170)</f>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SUM(E175,E179)</f>
        <v>0</v>
      </c>
      <c r="F174" s="506">
        <f>SUM(F175,F179)</f>
        <v>0</v>
      </c>
      <c r="G174" s="207">
        <f t="shared" ref="G174:M174" si="62">SUM(G175,G179)</f>
        <v>0</v>
      </c>
      <c r="H174" s="84">
        <f>SUM(H175,H179)</f>
        <v>0</v>
      </c>
      <c r="I174" s="208">
        <f>SUM(I175,I179)</f>
        <v>0</v>
      </c>
      <c r="J174" s="84">
        <f t="shared" si="62"/>
        <v>0</v>
      </c>
      <c r="K174" s="85">
        <f>SUM(K175,K179)</f>
        <v>0</v>
      </c>
      <c r="L174" s="208">
        <f>SUM(L175,L179)</f>
        <v>0</v>
      </c>
      <c r="M174" s="209">
        <f t="shared" si="62"/>
        <v>0</v>
      </c>
      <c r="N174" s="210">
        <f>SUM(N175,N179)</f>
        <v>0</v>
      </c>
      <c r="O174" s="211">
        <f>SUM(O175,O179)</f>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SUM(E180:E183)</f>
        <v>0</v>
      </c>
      <c r="F179" s="508">
        <f>SUM(F180:F183)</f>
        <v>0</v>
      </c>
      <c r="G179" s="246">
        <f t="shared" ref="G179:M179" si="64">SUM(G180:G183)</f>
        <v>0</v>
      </c>
      <c r="H179" s="248">
        <f>SUM(H180:H183)</f>
        <v>0</v>
      </c>
      <c r="I179" s="220">
        <f>SUM(I180:I183)</f>
        <v>0</v>
      </c>
      <c r="J179" s="248">
        <f t="shared" si="64"/>
        <v>0</v>
      </c>
      <c r="K179" s="247">
        <f>SUM(K180:K183)</f>
        <v>0</v>
      </c>
      <c r="L179" s="220">
        <f>SUM(L180:L183)</f>
        <v>0</v>
      </c>
      <c r="M179" s="274">
        <f t="shared" si="64"/>
        <v>0</v>
      </c>
      <c r="N179" s="275">
        <f>SUM(N180:N183)</f>
        <v>0</v>
      </c>
      <c r="O179" s="276">
        <f>SUM(O180:O183)</f>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SUM(E185:E186)</f>
        <v>0</v>
      </c>
      <c r="F184" s="513">
        <f>SUM(F185:F186)</f>
        <v>0</v>
      </c>
      <c r="G184" s="284">
        <f t="shared" ref="G184:M184" si="65">SUM(G185:G186)</f>
        <v>0</v>
      </c>
      <c r="H184" s="285">
        <f>SUM(H185:H186)</f>
        <v>0</v>
      </c>
      <c r="I184" s="211">
        <f>SUM(I185:I186)</f>
        <v>0</v>
      </c>
      <c r="J184" s="285">
        <f t="shared" si="65"/>
        <v>0</v>
      </c>
      <c r="K184" s="210">
        <f>SUM(K185:K186)</f>
        <v>0</v>
      </c>
      <c r="L184" s="211">
        <f>SUM(L185:L186)</f>
        <v>0</v>
      </c>
      <c r="M184" s="209">
        <f t="shared" si="65"/>
        <v>0</v>
      </c>
      <c r="N184" s="210">
        <f>SUM(N185:N186)</f>
        <v>0</v>
      </c>
      <c r="O184" s="211">
        <f>SUM(O185:O186)</f>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1754</v>
      </c>
      <c r="D194" s="194">
        <f t="shared" ref="D194:O194" si="70">SUM(D195,D230,D269)</f>
        <v>1678</v>
      </c>
      <c r="E194" s="453">
        <f t="shared" si="70"/>
        <v>0</v>
      </c>
      <c r="F194" s="504">
        <f t="shared" si="70"/>
        <v>1678</v>
      </c>
      <c r="G194" s="194">
        <f t="shared" si="70"/>
        <v>76</v>
      </c>
      <c r="H194" s="196">
        <f t="shared" si="70"/>
        <v>0</v>
      </c>
      <c r="I194" s="197">
        <f t="shared" si="70"/>
        <v>76</v>
      </c>
      <c r="J194" s="196">
        <f t="shared" si="70"/>
        <v>0</v>
      </c>
      <c r="K194" s="195">
        <f t="shared" si="70"/>
        <v>0</v>
      </c>
      <c r="L194" s="197">
        <f t="shared" si="70"/>
        <v>0</v>
      </c>
      <c r="M194" s="289">
        <f t="shared" si="70"/>
        <v>0</v>
      </c>
      <c r="N194" s="290">
        <f t="shared" si="70"/>
        <v>0</v>
      </c>
      <c r="O194" s="291">
        <f t="shared" si="70"/>
        <v>0</v>
      </c>
      <c r="P194" s="292"/>
    </row>
    <row r="195" spans="1:16" x14ac:dyDescent="0.25">
      <c r="A195" s="199">
        <v>5000</v>
      </c>
      <c r="B195" s="199" t="s">
        <v>216</v>
      </c>
      <c r="C195" s="200">
        <f t="shared" si="48"/>
        <v>1754</v>
      </c>
      <c r="D195" s="201">
        <f t="shared" ref="D195:O195" si="71">D196+D204</f>
        <v>1678</v>
      </c>
      <c r="E195" s="454">
        <f t="shared" si="71"/>
        <v>0</v>
      </c>
      <c r="F195" s="505">
        <f t="shared" si="71"/>
        <v>1678</v>
      </c>
      <c r="G195" s="201">
        <f t="shared" si="71"/>
        <v>76</v>
      </c>
      <c r="H195" s="203">
        <f t="shared" si="71"/>
        <v>0</v>
      </c>
      <c r="I195" s="204">
        <f t="shared" si="71"/>
        <v>76</v>
      </c>
      <c r="J195" s="203">
        <f t="shared" si="71"/>
        <v>0</v>
      </c>
      <c r="K195" s="202">
        <f t="shared" si="71"/>
        <v>0</v>
      </c>
      <c r="L195" s="204">
        <f t="shared" si="71"/>
        <v>0</v>
      </c>
      <c r="M195" s="200">
        <f t="shared" si="71"/>
        <v>0</v>
      </c>
      <c r="N195" s="202">
        <f t="shared" si="71"/>
        <v>0</v>
      </c>
      <c r="O195" s="204">
        <f t="shared" si="71"/>
        <v>0</v>
      </c>
      <c r="P195" s="205"/>
    </row>
    <row r="196" spans="1:16" hidden="1" x14ac:dyDescent="0.25">
      <c r="A196" s="75">
        <v>5100</v>
      </c>
      <c r="B196" s="206" t="s">
        <v>217</v>
      </c>
      <c r="C196" s="76">
        <f t="shared" si="48"/>
        <v>0</v>
      </c>
      <c r="D196" s="207">
        <f t="shared" ref="D196:O196" si="72">D197+D198+D201+D202+D203</f>
        <v>0</v>
      </c>
      <c r="E196" s="455">
        <f t="shared" si="72"/>
        <v>0</v>
      </c>
      <c r="F196" s="506">
        <f t="shared" si="72"/>
        <v>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48"/>
        <v>0</v>
      </c>
      <c r="D198" s="232">
        <f t="shared" ref="D198:O198" si="73">D199+D200</f>
        <v>0</v>
      </c>
      <c r="E198" s="459">
        <f t="shared" si="73"/>
        <v>0</v>
      </c>
      <c r="F198" s="509">
        <f t="shared" si="73"/>
        <v>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hidden="1" x14ac:dyDescent="0.25">
      <c r="A199" s="119">
        <v>5121</v>
      </c>
      <c r="B199" s="98" t="s">
        <v>220</v>
      </c>
      <c r="C199" s="99">
        <f t="shared" si="48"/>
        <v>0</v>
      </c>
      <c r="D199" s="237"/>
      <c r="E199" s="458"/>
      <c r="F199" s="509">
        <f>D199+E199</f>
        <v>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1754</v>
      </c>
      <c r="D204" s="207">
        <f t="shared" ref="D204:O204" si="74">D205+D215+D216+D225+D226+D227+D229</f>
        <v>1678</v>
      </c>
      <c r="E204" s="455">
        <f t="shared" si="74"/>
        <v>0</v>
      </c>
      <c r="F204" s="506">
        <f t="shared" si="74"/>
        <v>1678</v>
      </c>
      <c r="G204" s="207">
        <f t="shared" si="74"/>
        <v>76</v>
      </c>
      <c r="H204" s="84">
        <f t="shared" si="74"/>
        <v>0</v>
      </c>
      <c r="I204" s="208">
        <f t="shared" si="74"/>
        <v>76</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1754</v>
      </c>
      <c r="D216" s="232">
        <f t="shared" ref="D216:O216" si="81">SUM(D217:D224)</f>
        <v>1678</v>
      </c>
      <c r="E216" s="459">
        <f t="shared" si="81"/>
        <v>0</v>
      </c>
      <c r="F216" s="509">
        <f t="shared" si="81"/>
        <v>1678</v>
      </c>
      <c r="G216" s="232">
        <f t="shared" si="81"/>
        <v>76</v>
      </c>
      <c r="H216" s="234">
        <f t="shared" si="81"/>
        <v>0</v>
      </c>
      <c r="I216" s="235">
        <f t="shared" si="81"/>
        <v>76</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x14ac:dyDescent="0.25">
      <c r="A218" s="119">
        <v>5232</v>
      </c>
      <c r="B218" s="98" t="s">
        <v>239</v>
      </c>
      <c r="C218" s="99">
        <f t="shared" si="80"/>
        <v>1621</v>
      </c>
      <c r="D218" s="237">
        <v>1621</v>
      </c>
      <c r="E218" s="458"/>
      <c r="F218" s="509">
        <f t="shared" si="82"/>
        <v>1621</v>
      </c>
      <c r="G218" s="237"/>
      <c r="H218" s="104"/>
      <c r="I218" s="235">
        <f t="shared" si="83"/>
        <v>0</v>
      </c>
      <c r="J218" s="104"/>
      <c r="K218" s="105"/>
      <c r="L218" s="235">
        <f t="shared" si="84"/>
        <v>0</v>
      </c>
      <c r="M218" s="238"/>
      <c r="N218" s="105"/>
      <c r="O218" s="235">
        <f t="shared" si="85"/>
        <v>0</v>
      </c>
      <c r="P218" s="236"/>
    </row>
    <row r="219" spans="1:16" x14ac:dyDescent="0.25">
      <c r="A219" s="119">
        <v>5233</v>
      </c>
      <c r="B219" s="98" t="s">
        <v>240</v>
      </c>
      <c r="C219" s="99">
        <f t="shared" si="80"/>
        <v>133</v>
      </c>
      <c r="D219" s="237">
        <v>57</v>
      </c>
      <c r="E219" s="458"/>
      <c r="F219" s="509">
        <f t="shared" si="82"/>
        <v>57</v>
      </c>
      <c r="G219" s="237">
        <v>76</v>
      </c>
      <c r="H219" s="104"/>
      <c r="I219" s="235">
        <f t="shared" si="83"/>
        <v>76</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hidden="1" x14ac:dyDescent="0.25">
      <c r="A223" s="119">
        <v>5238</v>
      </c>
      <c r="B223" s="98" t="s">
        <v>244</v>
      </c>
      <c r="C223" s="99">
        <f t="shared" si="80"/>
        <v>0</v>
      </c>
      <c r="D223" s="237"/>
      <c r="E223" s="458"/>
      <c r="F223" s="509">
        <f t="shared" si="82"/>
        <v>0</v>
      </c>
      <c r="G223" s="237"/>
      <c r="H223" s="104"/>
      <c r="I223" s="235">
        <f t="shared" si="83"/>
        <v>0</v>
      </c>
      <c r="J223" s="104"/>
      <c r="K223" s="105"/>
      <c r="L223" s="235">
        <f t="shared" si="84"/>
        <v>0</v>
      </c>
      <c r="M223" s="238"/>
      <c r="N223" s="105"/>
      <c r="O223" s="235">
        <f t="shared" si="85"/>
        <v>0</v>
      </c>
      <c r="P223" s="236"/>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SUM(E247:E250)</f>
        <v>0</v>
      </c>
      <c r="F246" s="508">
        <f>SUM(F247:F250)</f>
        <v>0</v>
      </c>
      <c r="G246" s="246">
        <f t="shared" ref="G246:M246" si="96">SUM(G247:G250)</f>
        <v>0</v>
      </c>
      <c r="H246" s="248">
        <f>SUM(H247:H250)</f>
        <v>0</v>
      </c>
      <c r="I246" s="220">
        <f>SUM(I247:I250)</f>
        <v>0</v>
      </c>
      <c r="J246" s="248">
        <f t="shared" si="96"/>
        <v>0</v>
      </c>
      <c r="K246" s="247">
        <f>SUM(K247:K250)</f>
        <v>0</v>
      </c>
      <c r="L246" s="220">
        <f>SUM(L247:L250)</f>
        <v>0</v>
      </c>
      <c r="M246" s="274">
        <f t="shared" si="96"/>
        <v>0</v>
      </c>
      <c r="N246" s="275">
        <f>SUM(N247:N250)</f>
        <v>0</v>
      </c>
      <c r="O246" s="276">
        <f>SUM(O247:O250)</f>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SUM(E252,E257,E258)</f>
        <v>0</v>
      </c>
      <c r="F251" s="506">
        <f>SUM(F252,F257,F258)</f>
        <v>0</v>
      </c>
      <c r="G251" s="207">
        <f t="shared" ref="G251:M251" si="97">SUM(G252,G257,G258)</f>
        <v>0</v>
      </c>
      <c r="H251" s="84">
        <f>SUM(H252,H257,H258)</f>
        <v>0</v>
      </c>
      <c r="I251" s="208">
        <f>SUM(I252,I257,I258)</f>
        <v>0</v>
      </c>
      <c r="J251" s="84">
        <f t="shared" si="97"/>
        <v>0</v>
      </c>
      <c r="K251" s="85">
        <f>SUM(K252,K257,K258)</f>
        <v>0</v>
      </c>
      <c r="L251" s="208">
        <f>SUM(L252,L257,L258)</f>
        <v>0</v>
      </c>
      <c r="M251" s="122">
        <f t="shared" si="97"/>
        <v>0</v>
      </c>
      <c r="N251" s="249">
        <f>SUM(N252,N257,N258)</f>
        <v>0</v>
      </c>
      <c r="O251" s="250">
        <f>SUM(O252,O257,O258)</f>
        <v>0</v>
      </c>
      <c r="P251" s="251"/>
    </row>
    <row r="252" spans="1:16" ht="24" hidden="1" x14ac:dyDescent="0.25">
      <c r="A252" s="342">
        <v>6320</v>
      </c>
      <c r="B252" s="87" t="s">
        <v>273</v>
      </c>
      <c r="C252" s="274">
        <f t="shared" si="80"/>
        <v>0</v>
      </c>
      <c r="D252" s="246">
        <f>SUM(D253:D256)</f>
        <v>0</v>
      </c>
      <c r="E252" s="463">
        <f>SUM(E253:E256)</f>
        <v>0</v>
      </c>
      <c r="F252" s="508">
        <f>SUM(F253:F256)</f>
        <v>0</v>
      </c>
      <c r="G252" s="246">
        <f t="shared" ref="G252:M252" si="98">SUM(G253:G256)</f>
        <v>0</v>
      </c>
      <c r="H252" s="248">
        <f>SUM(H253:H256)</f>
        <v>0</v>
      </c>
      <c r="I252" s="220">
        <f>SUM(I253:I256)</f>
        <v>0</v>
      </c>
      <c r="J252" s="248">
        <f t="shared" si="98"/>
        <v>0</v>
      </c>
      <c r="K252" s="247">
        <f>SUM(K253:K256)</f>
        <v>0</v>
      </c>
      <c r="L252" s="220">
        <f>SUM(L253:L256)</f>
        <v>0</v>
      </c>
      <c r="M252" s="88">
        <f t="shared" si="98"/>
        <v>0</v>
      </c>
      <c r="N252" s="247">
        <f>SUM(N253:N256)</f>
        <v>0</v>
      </c>
      <c r="O252" s="220">
        <f>SUM(O253:O256)</f>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SUM(E260,E264)</f>
        <v>0</v>
      </c>
      <c r="F259" s="506">
        <f>SUM(F260,F264)</f>
        <v>0</v>
      </c>
      <c r="G259" s="207">
        <f t="shared" ref="G259:M259" si="103">SUM(G260,G264)</f>
        <v>0</v>
      </c>
      <c r="H259" s="84">
        <f>SUM(H260,H264)</f>
        <v>0</v>
      </c>
      <c r="I259" s="208">
        <f>SUM(I260,I264)</f>
        <v>0</v>
      </c>
      <c r="J259" s="84">
        <f t="shared" si="103"/>
        <v>0</v>
      </c>
      <c r="K259" s="85">
        <f>SUM(K260,K264)</f>
        <v>0</v>
      </c>
      <c r="L259" s="208">
        <f>SUM(L260,L264)</f>
        <v>0</v>
      </c>
      <c r="M259" s="122">
        <f t="shared" si="103"/>
        <v>0</v>
      </c>
      <c r="N259" s="249">
        <f>SUM(N260,N264)</f>
        <v>0</v>
      </c>
      <c r="O259" s="250">
        <f>SUM(O260,O264)</f>
        <v>0</v>
      </c>
      <c r="P259" s="251"/>
    </row>
    <row r="260" spans="1:16" ht="24" hidden="1" x14ac:dyDescent="0.25">
      <c r="A260" s="342">
        <v>6410</v>
      </c>
      <c r="B260" s="87" t="s">
        <v>281</v>
      </c>
      <c r="C260" s="88">
        <f t="shared" si="80"/>
        <v>0</v>
      </c>
      <c r="D260" s="246">
        <f>SUM(D261:D263)</f>
        <v>0</v>
      </c>
      <c r="E260" s="463">
        <f>SUM(E261:E263)</f>
        <v>0</v>
      </c>
      <c r="F260" s="508">
        <f>SUM(F261:F263)</f>
        <v>0</v>
      </c>
      <c r="G260" s="246">
        <f t="shared" ref="G260:M260" si="104">SUM(G261:G263)</f>
        <v>0</v>
      </c>
      <c r="H260" s="248">
        <f>SUM(H261:H263)</f>
        <v>0</v>
      </c>
      <c r="I260" s="220">
        <f>SUM(I261:I263)</f>
        <v>0</v>
      </c>
      <c r="J260" s="248">
        <f t="shared" si="104"/>
        <v>0</v>
      </c>
      <c r="K260" s="247">
        <f>SUM(K261:K263)</f>
        <v>0</v>
      </c>
      <c r="L260" s="220">
        <f>SUM(L261:L263)</f>
        <v>0</v>
      </c>
      <c r="M260" s="110">
        <f t="shared" si="104"/>
        <v>0</v>
      </c>
      <c r="N260" s="269">
        <f>SUM(N261:N263)</f>
        <v>0</v>
      </c>
      <c r="O260" s="270">
        <f>SUM(O261:O263)</f>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 t="shared" si="109"/>
        <v>0</v>
      </c>
      <c r="K276" s="233">
        <f t="shared" si="109"/>
        <v>0</v>
      </c>
      <c r="L276" s="235">
        <f t="shared" si="109"/>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318644</v>
      </c>
      <c r="D286" s="313">
        <f t="shared" ref="D286:O286" si="113">SUM(D283,D269,D230,D195,D187,D173,D75,D53)</f>
        <v>302309</v>
      </c>
      <c r="E286" s="471">
        <f t="shared" si="113"/>
        <v>0</v>
      </c>
      <c r="F286" s="517">
        <f t="shared" si="113"/>
        <v>302309</v>
      </c>
      <c r="G286" s="313">
        <f t="shared" si="113"/>
        <v>16201</v>
      </c>
      <c r="H286" s="315">
        <f t="shared" si="113"/>
        <v>0</v>
      </c>
      <c r="I286" s="316">
        <f t="shared" si="113"/>
        <v>16201</v>
      </c>
      <c r="J286" s="315">
        <f t="shared" si="113"/>
        <v>134</v>
      </c>
      <c r="K286" s="314">
        <f t="shared" si="113"/>
        <v>0</v>
      </c>
      <c r="L286" s="316">
        <f t="shared" si="113"/>
        <v>134</v>
      </c>
      <c r="M286" s="312">
        <f t="shared" si="113"/>
        <v>0</v>
      </c>
      <c r="N286" s="314">
        <f t="shared" si="113"/>
        <v>0</v>
      </c>
      <c r="O286" s="316">
        <f t="shared" si="113"/>
        <v>0</v>
      </c>
      <c r="P286" s="317"/>
    </row>
    <row r="287" spans="1:16" s="27" customFormat="1" ht="13.5" thickTop="1" thickBot="1" x14ac:dyDescent="0.3">
      <c r="A287" s="1253" t="s">
        <v>310</v>
      </c>
      <c r="B287" s="1254"/>
      <c r="C287" s="318">
        <f t="shared" si="110"/>
        <v>-40</v>
      </c>
      <c r="D287" s="319">
        <f t="shared" ref="D287:I287" si="114">SUM(D24,D25,D41)-D51</f>
        <v>0</v>
      </c>
      <c r="E287" s="472">
        <f t="shared" si="114"/>
        <v>0</v>
      </c>
      <c r="F287" s="518">
        <f t="shared" si="114"/>
        <v>0</v>
      </c>
      <c r="G287" s="319">
        <f t="shared" si="114"/>
        <v>0</v>
      </c>
      <c r="H287" s="321">
        <f t="shared" si="114"/>
        <v>0</v>
      </c>
      <c r="I287" s="322">
        <f t="shared" si="114"/>
        <v>0</v>
      </c>
      <c r="J287" s="321">
        <f>(J26+J43)-J51</f>
        <v>-40</v>
      </c>
      <c r="K287" s="320">
        <f>(K26+K43)-K51</f>
        <v>0</v>
      </c>
      <c r="L287" s="322">
        <f>(L26+L43)-L51</f>
        <v>-40</v>
      </c>
      <c r="M287" s="318">
        <f>M45-M51</f>
        <v>0</v>
      </c>
      <c r="N287" s="320">
        <f>N45-N51</f>
        <v>0</v>
      </c>
      <c r="O287" s="322">
        <f>O45-O51</f>
        <v>0</v>
      </c>
      <c r="P287" s="323"/>
    </row>
    <row r="288" spans="1:16" s="27" customFormat="1" ht="12.75" thickTop="1" x14ac:dyDescent="0.25">
      <c r="A288" s="1255" t="s">
        <v>311</v>
      </c>
      <c r="B288" s="1256"/>
      <c r="C288" s="324">
        <f t="shared" si="110"/>
        <v>40</v>
      </c>
      <c r="D288" s="325">
        <f t="shared" ref="D288:O288" si="115">SUM(D289,D290)-D297+D298</f>
        <v>0</v>
      </c>
      <c r="E288" s="473">
        <f t="shared" si="115"/>
        <v>0</v>
      </c>
      <c r="F288" s="519">
        <f t="shared" si="115"/>
        <v>0</v>
      </c>
      <c r="G288" s="325">
        <f t="shared" si="115"/>
        <v>0</v>
      </c>
      <c r="H288" s="327">
        <f t="shared" si="115"/>
        <v>0</v>
      </c>
      <c r="I288" s="328">
        <f t="shared" si="115"/>
        <v>0</v>
      </c>
      <c r="J288" s="327">
        <f t="shared" si="115"/>
        <v>40</v>
      </c>
      <c r="K288" s="326">
        <f t="shared" si="115"/>
        <v>0</v>
      </c>
      <c r="L288" s="328">
        <f t="shared" si="115"/>
        <v>40</v>
      </c>
      <c r="M288" s="324">
        <f t="shared" si="115"/>
        <v>0</v>
      </c>
      <c r="N288" s="326">
        <f t="shared" si="115"/>
        <v>0</v>
      </c>
      <c r="O288" s="328">
        <f t="shared" si="115"/>
        <v>0</v>
      </c>
      <c r="P288" s="329"/>
    </row>
    <row r="289" spans="1:16" s="27" customFormat="1" ht="12.75" thickBot="1" x14ac:dyDescent="0.3">
      <c r="A289" s="177" t="s">
        <v>312</v>
      </c>
      <c r="B289" s="177" t="s">
        <v>313</v>
      </c>
      <c r="C289" s="178">
        <f t="shared" si="110"/>
        <v>40</v>
      </c>
      <c r="D289" s="179">
        <f t="shared" ref="D289:O289" si="116">D21-D283</f>
        <v>0</v>
      </c>
      <c r="E289" s="451">
        <f t="shared" si="116"/>
        <v>0</v>
      </c>
      <c r="F289" s="502">
        <f t="shared" si="116"/>
        <v>0</v>
      </c>
      <c r="G289" s="179">
        <f t="shared" si="116"/>
        <v>0</v>
      </c>
      <c r="H289" s="181">
        <f t="shared" si="116"/>
        <v>0</v>
      </c>
      <c r="I289" s="182">
        <f t="shared" si="116"/>
        <v>0</v>
      </c>
      <c r="J289" s="181">
        <f t="shared" si="116"/>
        <v>40</v>
      </c>
      <c r="K289" s="180">
        <f t="shared" si="116"/>
        <v>0</v>
      </c>
      <c r="L289" s="182">
        <f t="shared" si="116"/>
        <v>40</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lW/Wl7S9O73vFrfh4x+g3tgW3eu+N3TtqqTAdCUpIxl2VCQJRMgmEtlyPGLObeIcBpUmGlT+GsU07+ccIKqADQ==" saltValue="7ibwBPjTbqMxoSGiIukXSQ==" spinCount="100000" sheet="1" objects="1" scenarios="1" formatCells="0" formatColumns="0" formatRows="0"/>
  <autoFilter ref="A18:P298">
    <filterColumn colId="2">
      <filters blank="1">
        <filter val="1 093"/>
        <filter val="1 378"/>
        <filter val="1 621"/>
        <filter val="1 754"/>
        <filter val="1 815"/>
        <filter val="133"/>
        <filter val="142"/>
        <filter val="15 523"/>
        <filter val="150"/>
        <filter val="166"/>
        <filter val="193 395"/>
        <filter val="2"/>
        <filter val="2 009"/>
        <filter val="2 115"/>
        <filter val="2 221"/>
        <filter val="2 336"/>
        <filter val="2 925"/>
        <filter val="20 052"/>
        <filter val="20 091"/>
        <filter val="215 707"/>
        <filter val="257"/>
        <filter val="26"/>
        <filter val="27 007"/>
        <filter val="285 531"/>
        <filter val="300"/>
        <filter val="31 359"/>
        <filter val="316 890"/>
        <filter val="318 510"/>
        <filter val="318 644"/>
        <filter val="4 153"/>
        <filter val="4 348"/>
        <filter val="4 352"/>
        <filter val="4 813"/>
        <filter val="40"/>
        <filter val="-40"/>
        <filter val="465"/>
        <filter val="5 441"/>
        <filter val="50"/>
        <filter val="500"/>
        <filter val="54 301"/>
        <filter val="557"/>
        <filter val="560"/>
        <filter val="69 824"/>
        <filter val="72"/>
        <filter val="760"/>
        <filter val="8 410"/>
        <filter val="80"/>
        <filter val="9 073"/>
        <filter val="9 582"/>
        <filter val="9 584"/>
        <filter val="902"/>
        <filter val="92"/>
        <filter val="99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Roman,Regular"&amp;9 150.pielikums Jūrmalas pilsētas domes
2019.gada 21.februāra saistošajiem noteikumiem Nr.8
(protokols Nr.2, 34.punkts)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T315"/>
  <sheetViews>
    <sheetView view="pageLayout" zoomScaleNormal="100" workbookViewId="0">
      <selection activeCell="T8" sqref="T8"/>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368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x14ac:dyDescent="0.25">
      <c r="A3" s="5" t="s">
        <v>2</v>
      </c>
      <c r="B3" s="6"/>
      <c r="C3" s="1296" t="s">
        <v>369</v>
      </c>
      <c r="D3" s="1296"/>
      <c r="E3" s="1296"/>
      <c r="F3" s="1296"/>
      <c r="G3" s="1296"/>
      <c r="H3" s="1296"/>
      <c r="I3" s="1296"/>
      <c r="J3" s="1296"/>
      <c r="K3" s="1296"/>
      <c r="L3" s="1296"/>
      <c r="M3" s="1296"/>
      <c r="N3" s="1296"/>
      <c r="O3" s="1296"/>
      <c r="P3" s="1297"/>
      <c r="Q3" s="525"/>
    </row>
    <row r="4" spans="1:17" ht="12.75" customHeight="1" x14ac:dyDescent="0.25">
      <c r="A4" s="5" t="s">
        <v>4</v>
      </c>
      <c r="B4" s="6"/>
      <c r="C4" s="1296" t="s">
        <v>370</v>
      </c>
      <c r="D4" s="1296"/>
      <c r="E4" s="1296"/>
      <c r="F4" s="1296"/>
      <c r="G4" s="1296"/>
      <c r="H4" s="1296"/>
      <c r="I4" s="1296"/>
      <c r="J4" s="1296"/>
      <c r="K4" s="1296"/>
      <c r="L4" s="1296"/>
      <c r="M4" s="1296"/>
      <c r="N4" s="1296"/>
      <c r="O4" s="1296"/>
      <c r="P4" s="1297"/>
      <c r="Q4" s="525"/>
    </row>
    <row r="5" spans="1:17" ht="12.75" customHeight="1" x14ac:dyDescent="0.25">
      <c r="A5" s="7" t="s">
        <v>6</v>
      </c>
      <c r="B5" s="8"/>
      <c r="C5" s="1291" t="s">
        <v>371</v>
      </c>
      <c r="D5" s="1291"/>
      <c r="E5" s="1291"/>
      <c r="F5" s="1291"/>
      <c r="G5" s="1291"/>
      <c r="H5" s="1291"/>
      <c r="I5" s="1291"/>
      <c r="J5" s="1291"/>
      <c r="K5" s="1291"/>
      <c r="L5" s="1291"/>
      <c r="M5" s="1291"/>
      <c r="N5" s="1291"/>
      <c r="O5" s="1291"/>
      <c r="P5" s="1292"/>
      <c r="Q5" s="525"/>
    </row>
    <row r="6" spans="1:17" ht="12.75" customHeight="1" x14ac:dyDescent="0.25">
      <c r="A6" s="7" t="s">
        <v>8</v>
      </c>
      <c r="B6" s="8"/>
      <c r="C6" s="1357" t="s">
        <v>9</v>
      </c>
      <c r="D6" s="1291"/>
      <c r="E6" s="1291"/>
      <c r="F6" s="1291"/>
      <c r="G6" s="1291"/>
      <c r="H6" s="1291"/>
      <c r="I6" s="1291"/>
      <c r="J6" s="1291"/>
      <c r="K6" s="1291"/>
      <c r="L6" s="1291"/>
      <c r="M6" s="1291"/>
      <c r="N6" s="1291"/>
      <c r="O6" s="1291"/>
      <c r="P6" s="1292"/>
      <c r="Q6" s="525"/>
    </row>
    <row r="7" spans="1:17" ht="25.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372</v>
      </c>
      <c r="D9" s="1291"/>
      <c r="E9" s="1291"/>
      <c r="F9" s="1291"/>
      <c r="G9" s="1291"/>
      <c r="H9" s="1291"/>
      <c r="I9" s="1291"/>
      <c r="J9" s="1291"/>
      <c r="K9" s="1291"/>
      <c r="L9" s="1291"/>
      <c r="M9" s="1291"/>
      <c r="N9" s="1291"/>
      <c r="O9" s="1291"/>
      <c r="P9" s="1292"/>
      <c r="Q9" s="525"/>
    </row>
    <row r="10" spans="1:17" ht="12.75" customHeight="1" x14ac:dyDescent="0.25">
      <c r="A10" s="7"/>
      <c r="B10" s="8" t="s">
        <v>15</v>
      </c>
      <c r="C10" s="1291" t="s">
        <v>373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374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308" t="s">
        <v>27</v>
      </c>
      <c r="G16" s="1280" t="s">
        <v>28</v>
      </c>
      <c r="H16" s="1309" t="s">
        <v>29</v>
      </c>
      <c r="I16" s="1304" t="s">
        <v>30</v>
      </c>
      <c r="J16" s="1305" t="s">
        <v>31</v>
      </c>
      <c r="K16" s="1306" t="s">
        <v>32</v>
      </c>
      <c r="L16" s="1310" t="s">
        <v>33</v>
      </c>
      <c r="M16" s="1287" t="s">
        <v>34</v>
      </c>
      <c r="N16" s="1289" t="s">
        <v>35</v>
      </c>
      <c r="O16" s="1283" t="s">
        <v>36</v>
      </c>
      <c r="P16" s="1285" t="s">
        <v>37</v>
      </c>
    </row>
    <row r="17" spans="1:20" s="13" customFormat="1" ht="71.25" customHeight="1" thickBot="1" x14ac:dyDescent="0.3">
      <c r="A17" s="1265"/>
      <c r="B17" s="1267"/>
      <c r="C17" s="1272"/>
      <c r="D17" s="1274"/>
      <c r="E17" s="1276"/>
      <c r="F17" s="1278"/>
      <c r="G17" s="1280"/>
      <c r="H17" s="1309"/>
      <c r="I17" s="1304"/>
      <c r="J17" s="1260"/>
      <c r="K17" s="1307"/>
      <c r="L17" s="1311"/>
      <c r="M17" s="1288"/>
      <c r="N17" s="1290"/>
      <c r="O17" s="1284"/>
      <c r="P17" s="1286"/>
    </row>
    <row r="18" spans="1:20" s="13" customFormat="1" ht="9.75" customHeight="1" thickTop="1" x14ac:dyDescent="0.25">
      <c r="A18" s="14" t="s">
        <v>38</v>
      </c>
      <c r="B18" s="14">
        <v>2</v>
      </c>
      <c r="C18" s="15">
        <v>3</v>
      </c>
      <c r="D18" s="16">
        <v>4</v>
      </c>
      <c r="E18" s="430">
        <v>5</v>
      </c>
      <c r="F18" s="14">
        <v>6</v>
      </c>
      <c r="G18" s="16">
        <v>7</v>
      </c>
      <c r="H18" s="527">
        <v>8</v>
      </c>
      <c r="I18" s="14">
        <v>9</v>
      </c>
      <c r="J18" s="18">
        <v>10</v>
      </c>
      <c r="K18" s="430">
        <v>11</v>
      </c>
      <c r="L18" s="14">
        <v>12</v>
      </c>
      <c r="M18" s="15">
        <v>13</v>
      </c>
      <c r="N18" s="17">
        <v>14</v>
      </c>
      <c r="O18" s="19">
        <v>15</v>
      </c>
      <c r="P18" s="19">
        <v>16</v>
      </c>
    </row>
    <row r="19" spans="1:20" s="27" customFormat="1" x14ac:dyDescent="0.25">
      <c r="A19" s="20"/>
      <c r="B19" s="21" t="s">
        <v>39</v>
      </c>
      <c r="C19" s="22"/>
      <c r="D19" s="23"/>
      <c r="E19" s="431"/>
      <c r="F19" s="192"/>
      <c r="G19" s="23"/>
      <c r="H19" s="528"/>
      <c r="I19" s="192"/>
      <c r="J19" s="25"/>
      <c r="K19" s="431"/>
      <c r="L19" s="192"/>
      <c r="M19" s="28"/>
      <c r="N19" s="24"/>
      <c r="O19" s="26"/>
      <c r="P19" s="29"/>
    </row>
    <row r="20" spans="1:20" s="27" customFormat="1" ht="12.75" thickBot="1" x14ac:dyDescent="0.3">
      <c r="A20" s="30"/>
      <c r="B20" s="31" t="s">
        <v>40</v>
      </c>
      <c r="C20" s="32">
        <f>F20+I20+L20+O20</f>
        <v>340363</v>
      </c>
      <c r="D20" s="33">
        <f>SUM(D21,D24,D25,D41,D43)</f>
        <v>168927</v>
      </c>
      <c r="E20" s="432">
        <f t="shared" ref="E20:F20" si="0">SUM(E21,E24,E25,E41,E43)</f>
        <v>0</v>
      </c>
      <c r="F20" s="483">
        <f t="shared" si="0"/>
        <v>168927</v>
      </c>
      <c r="G20" s="33">
        <f>SUM(G21,G24,G43)</f>
        <v>170253</v>
      </c>
      <c r="H20" s="529">
        <f t="shared" ref="H20:I20" si="1">SUM(H21,H24,H43)</f>
        <v>0</v>
      </c>
      <c r="I20" s="483">
        <f t="shared" si="1"/>
        <v>170253</v>
      </c>
      <c r="J20" s="35">
        <f>SUM(J21,J26,J43)</f>
        <v>1183</v>
      </c>
      <c r="K20" s="432">
        <f t="shared" ref="K20:L20" si="2">SUM(K21,K26,K43)</f>
        <v>0</v>
      </c>
      <c r="L20" s="483">
        <f t="shared" si="2"/>
        <v>1183</v>
      </c>
      <c r="M20" s="32">
        <f>SUM(M21,M45)</f>
        <v>0</v>
      </c>
      <c r="N20" s="34">
        <f t="shared" ref="N20:O20" si="3">SUM(N21,N45)</f>
        <v>0</v>
      </c>
      <c r="O20" s="36">
        <f t="shared" si="3"/>
        <v>0</v>
      </c>
      <c r="P20" s="37"/>
      <c r="R20" s="530"/>
      <c r="S20" s="530"/>
      <c r="T20" s="530"/>
    </row>
    <row r="21" spans="1:20" ht="12.75" thickTop="1" x14ac:dyDescent="0.25">
      <c r="A21" s="38"/>
      <c r="B21" s="39" t="s">
        <v>41</v>
      </c>
      <c r="C21" s="40">
        <f t="shared" ref="C21:C84" si="4">F21+I21+L21+O21</f>
        <v>158</v>
      </c>
      <c r="D21" s="41">
        <f>SUM(D22:D23)</f>
        <v>0</v>
      </c>
      <c r="E21" s="433">
        <f t="shared" ref="E21" si="5">SUM(E22:E23)</f>
        <v>0</v>
      </c>
      <c r="F21" s="484">
        <f>SUM(F22:F23)</f>
        <v>0</v>
      </c>
      <c r="G21" s="41">
        <f>SUM(G22:G23)</f>
        <v>0</v>
      </c>
      <c r="H21" s="531">
        <f t="shared" ref="H21:I21" si="6">SUM(H22:H23)</f>
        <v>0</v>
      </c>
      <c r="I21" s="484">
        <f t="shared" si="6"/>
        <v>0</v>
      </c>
      <c r="J21" s="43">
        <f>SUM(J22:J23)</f>
        <v>158</v>
      </c>
      <c r="K21" s="433">
        <f t="shared" ref="K21:L21" si="7">SUM(K22:K23)</f>
        <v>0</v>
      </c>
      <c r="L21" s="484">
        <f t="shared" si="7"/>
        <v>158</v>
      </c>
      <c r="M21" s="40">
        <f>SUM(M22:M23)</f>
        <v>0</v>
      </c>
      <c r="N21" s="42">
        <f t="shared" ref="N21:O21" si="8">SUM(N22:N23)</f>
        <v>0</v>
      </c>
      <c r="O21" s="44">
        <f t="shared" si="8"/>
        <v>0</v>
      </c>
      <c r="P21" s="45"/>
      <c r="R21" s="530"/>
      <c r="S21" s="530"/>
      <c r="T21" s="530"/>
    </row>
    <row r="22" spans="1:20" hidden="1" x14ac:dyDescent="0.25">
      <c r="A22" s="46"/>
      <c r="B22" s="47" t="s">
        <v>42</v>
      </c>
      <c r="C22" s="48">
        <f t="shared" si="4"/>
        <v>0</v>
      </c>
      <c r="D22" s="49"/>
      <c r="E22" s="50"/>
      <c r="F22" s="532">
        <f>D22+E22</f>
        <v>0</v>
      </c>
      <c r="G22" s="49"/>
      <c r="H22" s="51"/>
      <c r="I22" s="52">
        <f>G22+H22</f>
        <v>0</v>
      </c>
      <c r="J22" s="51"/>
      <c r="K22" s="50"/>
      <c r="L22" s="533">
        <f>J22+K22</f>
        <v>0</v>
      </c>
      <c r="M22" s="53"/>
      <c r="N22" s="50"/>
      <c r="O22" s="52">
        <f>M22+N22</f>
        <v>0</v>
      </c>
      <c r="P22" s="54"/>
      <c r="R22" s="530"/>
      <c r="S22" s="530"/>
      <c r="T22" s="530"/>
    </row>
    <row r="23" spans="1:20" x14ac:dyDescent="0.25">
      <c r="A23" s="55"/>
      <c r="B23" s="56" t="s">
        <v>43</v>
      </c>
      <c r="C23" s="57">
        <f t="shared" si="4"/>
        <v>158</v>
      </c>
      <c r="D23" s="58"/>
      <c r="E23" s="435"/>
      <c r="F23" s="486">
        <f>D23+E23</f>
        <v>0</v>
      </c>
      <c r="G23" s="58"/>
      <c r="H23" s="534"/>
      <c r="I23" s="535">
        <f>G23+H23</f>
        <v>0</v>
      </c>
      <c r="J23" s="60">
        <v>158</v>
      </c>
      <c r="K23" s="435"/>
      <c r="L23" s="535">
        <f>J23+K23</f>
        <v>158</v>
      </c>
      <c r="M23" s="62"/>
      <c r="N23" s="59"/>
      <c r="O23" s="61">
        <f>M23+N23</f>
        <v>0</v>
      </c>
      <c r="P23" s="536"/>
      <c r="R23" s="530"/>
      <c r="S23" s="530"/>
      <c r="T23" s="530"/>
    </row>
    <row r="24" spans="1:20" s="27" customFormat="1" ht="24.75" thickBot="1" x14ac:dyDescent="0.3">
      <c r="A24" s="64">
        <v>19300</v>
      </c>
      <c r="B24" s="64" t="s">
        <v>44</v>
      </c>
      <c r="C24" s="65">
        <f>F24+I24</f>
        <v>339180</v>
      </c>
      <c r="D24" s="66">
        <v>168927</v>
      </c>
      <c r="E24" s="475"/>
      <c r="F24" s="520">
        <f>D24+E24</f>
        <v>168927</v>
      </c>
      <c r="G24" s="66">
        <v>170253</v>
      </c>
      <c r="H24" s="537"/>
      <c r="I24" s="520">
        <f>G24+H24</f>
        <v>170253</v>
      </c>
      <c r="J24" s="69" t="s">
        <v>45</v>
      </c>
      <c r="K24" s="538" t="s">
        <v>45</v>
      </c>
      <c r="L24" s="539" t="s">
        <v>45</v>
      </c>
      <c r="M24" s="71" t="s">
        <v>45</v>
      </c>
      <c r="N24" s="70" t="s">
        <v>45</v>
      </c>
      <c r="O24" s="72" t="s">
        <v>45</v>
      </c>
      <c r="P24" s="375"/>
      <c r="R24" s="530"/>
      <c r="S24" s="530"/>
      <c r="T24" s="530"/>
    </row>
    <row r="25" spans="1:20" s="27" customFormat="1" ht="24.75" hidden="1" thickTop="1" x14ac:dyDescent="0.25">
      <c r="A25" s="74"/>
      <c r="B25" s="75" t="s">
        <v>46</v>
      </c>
      <c r="C25" s="76">
        <f>F25</f>
        <v>0</v>
      </c>
      <c r="D25" s="77"/>
      <c r="E25" s="540"/>
      <c r="F25" s="541">
        <f>D25+E25</f>
        <v>0</v>
      </c>
      <c r="G25" s="78" t="s">
        <v>45</v>
      </c>
      <c r="H25" s="79" t="s">
        <v>45</v>
      </c>
      <c r="I25" s="80" t="s">
        <v>45</v>
      </c>
      <c r="J25" s="79" t="s">
        <v>45</v>
      </c>
      <c r="K25" s="81" t="s">
        <v>45</v>
      </c>
      <c r="L25" s="542" t="s">
        <v>45</v>
      </c>
      <c r="M25" s="82" t="s">
        <v>45</v>
      </c>
      <c r="N25" s="81" t="s">
        <v>45</v>
      </c>
      <c r="O25" s="80" t="s">
        <v>45</v>
      </c>
      <c r="P25" s="83"/>
      <c r="R25" s="530"/>
      <c r="S25" s="530"/>
      <c r="T25" s="530"/>
    </row>
    <row r="26" spans="1:20" s="27" customFormat="1" ht="36.75" thickTop="1" x14ac:dyDescent="0.25">
      <c r="A26" s="75">
        <v>21300</v>
      </c>
      <c r="B26" s="75" t="s">
        <v>47</v>
      </c>
      <c r="C26" s="76">
        <f>L26</f>
        <v>1025</v>
      </c>
      <c r="D26" s="78" t="s">
        <v>45</v>
      </c>
      <c r="E26" s="438" t="s">
        <v>45</v>
      </c>
      <c r="F26" s="489" t="s">
        <v>45</v>
      </c>
      <c r="G26" s="78" t="s">
        <v>45</v>
      </c>
      <c r="H26" s="542" t="s">
        <v>45</v>
      </c>
      <c r="I26" s="489" t="s">
        <v>45</v>
      </c>
      <c r="J26" s="84">
        <f>SUM(J27,J31,J33,J36)</f>
        <v>1025</v>
      </c>
      <c r="K26" s="455">
        <f t="shared" ref="K26:L26" si="9">SUM(K27,K31,K33,K36)</f>
        <v>0</v>
      </c>
      <c r="L26" s="506">
        <f t="shared" si="9"/>
        <v>1025</v>
      </c>
      <c r="M26" s="82" t="s">
        <v>45</v>
      </c>
      <c r="N26" s="81" t="s">
        <v>45</v>
      </c>
      <c r="O26" s="80" t="s">
        <v>45</v>
      </c>
      <c r="P26" s="83"/>
      <c r="R26" s="530"/>
      <c r="S26" s="530"/>
      <c r="T26" s="530"/>
    </row>
    <row r="27" spans="1:20" s="27" customFormat="1" ht="24" hidden="1" x14ac:dyDescent="0.25">
      <c r="A27" s="86">
        <v>21350</v>
      </c>
      <c r="B27" s="75" t="s">
        <v>48</v>
      </c>
      <c r="C27" s="76">
        <f t="shared" ref="C27:C40" si="10">L27</f>
        <v>0</v>
      </c>
      <c r="D27" s="78" t="s">
        <v>45</v>
      </c>
      <c r="E27" s="81" t="s">
        <v>45</v>
      </c>
      <c r="F27" s="543" t="s">
        <v>45</v>
      </c>
      <c r="G27" s="78" t="s">
        <v>45</v>
      </c>
      <c r="H27" s="79" t="s">
        <v>45</v>
      </c>
      <c r="I27" s="80" t="s">
        <v>45</v>
      </c>
      <c r="J27" s="84">
        <f>SUM(J28:J30)</f>
        <v>0</v>
      </c>
      <c r="K27" s="85">
        <f t="shared" ref="K27:L27" si="11">SUM(K28:K30)</f>
        <v>0</v>
      </c>
      <c r="L27" s="544">
        <f t="shared" si="11"/>
        <v>0</v>
      </c>
      <c r="M27" s="82" t="s">
        <v>45</v>
      </c>
      <c r="N27" s="81" t="s">
        <v>45</v>
      </c>
      <c r="O27" s="80" t="s">
        <v>45</v>
      </c>
      <c r="P27" s="83"/>
      <c r="R27" s="530"/>
      <c r="S27" s="530"/>
      <c r="T27" s="530"/>
    </row>
    <row r="28" spans="1:20" hidden="1" x14ac:dyDescent="0.25">
      <c r="A28" s="46">
        <v>21351</v>
      </c>
      <c r="B28" s="87" t="s">
        <v>49</v>
      </c>
      <c r="C28" s="88">
        <f t="shared" si="10"/>
        <v>0</v>
      </c>
      <c r="D28" s="89" t="s">
        <v>45</v>
      </c>
      <c r="E28" s="90" t="s">
        <v>45</v>
      </c>
      <c r="F28" s="545" t="s">
        <v>45</v>
      </c>
      <c r="G28" s="89" t="s">
        <v>45</v>
      </c>
      <c r="H28" s="91" t="s">
        <v>45</v>
      </c>
      <c r="I28" s="92" t="s">
        <v>45</v>
      </c>
      <c r="J28" s="93"/>
      <c r="K28" s="94"/>
      <c r="L28" s="533">
        <f>J28+K28</f>
        <v>0</v>
      </c>
      <c r="M28" s="95" t="s">
        <v>45</v>
      </c>
      <c r="N28" s="90" t="s">
        <v>45</v>
      </c>
      <c r="O28" s="92" t="s">
        <v>45</v>
      </c>
      <c r="P28" s="96"/>
      <c r="R28" s="530"/>
      <c r="S28" s="530"/>
      <c r="T28" s="530"/>
    </row>
    <row r="29" spans="1:20" hidden="1" x14ac:dyDescent="0.25">
      <c r="A29" s="97">
        <v>21352</v>
      </c>
      <c r="B29" s="98" t="s">
        <v>50</v>
      </c>
      <c r="C29" s="99">
        <f t="shared" si="10"/>
        <v>0</v>
      </c>
      <c r="D29" s="100" t="s">
        <v>45</v>
      </c>
      <c r="E29" s="101" t="s">
        <v>45</v>
      </c>
      <c r="F29" s="546" t="s">
        <v>45</v>
      </c>
      <c r="G29" s="100" t="s">
        <v>45</v>
      </c>
      <c r="H29" s="102" t="s">
        <v>45</v>
      </c>
      <c r="I29" s="103" t="s">
        <v>45</v>
      </c>
      <c r="J29" s="104"/>
      <c r="K29" s="105"/>
      <c r="L29" s="547">
        <f>J29+K29</f>
        <v>0</v>
      </c>
      <c r="M29" s="106" t="s">
        <v>45</v>
      </c>
      <c r="N29" s="101" t="s">
        <v>45</v>
      </c>
      <c r="O29" s="103" t="s">
        <v>45</v>
      </c>
      <c r="P29" s="107"/>
      <c r="R29" s="530"/>
      <c r="S29" s="530"/>
      <c r="T29" s="530"/>
    </row>
    <row r="30" spans="1:20" ht="24" hidden="1" x14ac:dyDescent="0.25">
      <c r="A30" s="97">
        <v>21359</v>
      </c>
      <c r="B30" s="98" t="s">
        <v>51</v>
      </c>
      <c r="C30" s="99">
        <f t="shared" si="10"/>
        <v>0</v>
      </c>
      <c r="D30" s="100" t="s">
        <v>45</v>
      </c>
      <c r="E30" s="101" t="s">
        <v>45</v>
      </c>
      <c r="F30" s="546" t="s">
        <v>45</v>
      </c>
      <c r="G30" s="100" t="s">
        <v>45</v>
      </c>
      <c r="H30" s="102" t="s">
        <v>45</v>
      </c>
      <c r="I30" s="103" t="s">
        <v>45</v>
      </c>
      <c r="J30" s="104"/>
      <c r="K30" s="105"/>
      <c r="L30" s="547">
        <f>J30+K30</f>
        <v>0</v>
      </c>
      <c r="M30" s="106" t="s">
        <v>45</v>
      </c>
      <c r="N30" s="101" t="s">
        <v>45</v>
      </c>
      <c r="O30" s="103" t="s">
        <v>45</v>
      </c>
      <c r="P30" s="107"/>
      <c r="R30" s="530"/>
      <c r="S30" s="530"/>
      <c r="T30" s="530"/>
    </row>
    <row r="31" spans="1:20" s="27" customFormat="1" ht="36" hidden="1" x14ac:dyDescent="0.25">
      <c r="A31" s="86">
        <v>21370</v>
      </c>
      <c r="B31" s="75" t="s">
        <v>52</v>
      </c>
      <c r="C31" s="76">
        <f t="shared" si="10"/>
        <v>0</v>
      </c>
      <c r="D31" s="78" t="s">
        <v>45</v>
      </c>
      <c r="E31" s="81" t="s">
        <v>45</v>
      </c>
      <c r="F31" s="543" t="s">
        <v>45</v>
      </c>
      <c r="G31" s="78" t="s">
        <v>45</v>
      </c>
      <c r="H31" s="79" t="s">
        <v>45</v>
      </c>
      <c r="I31" s="80" t="s">
        <v>45</v>
      </c>
      <c r="J31" s="84">
        <f>SUM(J32)</f>
        <v>0</v>
      </c>
      <c r="K31" s="85">
        <f t="shared" ref="K31:L31" si="12">SUM(K32)</f>
        <v>0</v>
      </c>
      <c r="L31" s="544">
        <f t="shared" si="12"/>
        <v>0</v>
      </c>
      <c r="M31" s="82" t="s">
        <v>45</v>
      </c>
      <c r="N31" s="81" t="s">
        <v>45</v>
      </c>
      <c r="O31" s="80" t="s">
        <v>45</v>
      </c>
      <c r="P31" s="83"/>
      <c r="R31" s="530"/>
      <c r="S31" s="530"/>
      <c r="T31" s="530"/>
    </row>
    <row r="32" spans="1:20" ht="36" hidden="1" x14ac:dyDescent="0.25">
      <c r="A32" s="108">
        <v>21379</v>
      </c>
      <c r="B32" s="109" t="s">
        <v>53</v>
      </c>
      <c r="C32" s="110">
        <f t="shared" si="10"/>
        <v>0</v>
      </c>
      <c r="D32" s="111" t="s">
        <v>45</v>
      </c>
      <c r="E32" s="112" t="s">
        <v>45</v>
      </c>
      <c r="F32" s="548" t="s">
        <v>45</v>
      </c>
      <c r="G32" s="111" t="s">
        <v>45</v>
      </c>
      <c r="H32" s="113" t="s">
        <v>45</v>
      </c>
      <c r="I32" s="114" t="s">
        <v>45</v>
      </c>
      <c r="J32" s="115"/>
      <c r="K32" s="116"/>
      <c r="L32" s="549">
        <f>J32+K32</f>
        <v>0</v>
      </c>
      <c r="M32" s="117" t="s">
        <v>45</v>
      </c>
      <c r="N32" s="112" t="s">
        <v>45</v>
      </c>
      <c r="O32" s="114" t="s">
        <v>45</v>
      </c>
      <c r="P32" s="118"/>
      <c r="R32" s="530"/>
      <c r="S32" s="530"/>
      <c r="T32" s="530"/>
    </row>
    <row r="33" spans="1:20" s="27" customFormat="1" hidden="1" x14ac:dyDescent="0.25">
      <c r="A33" s="86">
        <v>21380</v>
      </c>
      <c r="B33" s="75" t="s">
        <v>54</v>
      </c>
      <c r="C33" s="76">
        <f t="shared" si="10"/>
        <v>0</v>
      </c>
      <c r="D33" s="78" t="s">
        <v>45</v>
      </c>
      <c r="E33" s="81" t="s">
        <v>45</v>
      </c>
      <c r="F33" s="543" t="s">
        <v>45</v>
      </c>
      <c r="G33" s="78" t="s">
        <v>45</v>
      </c>
      <c r="H33" s="79" t="s">
        <v>45</v>
      </c>
      <c r="I33" s="80" t="s">
        <v>45</v>
      </c>
      <c r="J33" s="84">
        <f>SUM(J34:J35)</f>
        <v>0</v>
      </c>
      <c r="K33" s="85">
        <f t="shared" ref="K33:L33" si="13">SUM(K34:K35)</f>
        <v>0</v>
      </c>
      <c r="L33" s="544">
        <f t="shared" si="13"/>
        <v>0</v>
      </c>
      <c r="M33" s="82" t="s">
        <v>45</v>
      </c>
      <c r="N33" s="81" t="s">
        <v>45</v>
      </c>
      <c r="O33" s="80" t="s">
        <v>45</v>
      </c>
      <c r="P33" s="83"/>
      <c r="R33" s="530"/>
      <c r="S33" s="530"/>
      <c r="T33" s="530"/>
    </row>
    <row r="34" spans="1:20" hidden="1" x14ac:dyDescent="0.25">
      <c r="A34" s="47">
        <v>21381</v>
      </c>
      <c r="B34" s="87" t="s">
        <v>55</v>
      </c>
      <c r="C34" s="88">
        <f t="shared" si="10"/>
        <v>0</v>
      </c>
      <c r="D34" s="89" t="s">
        <v>45</v>
      </c>
      <c r="E34" s="90" t="s">
        <v>45</v>
      </c>
      <c r="F34" s="545" t="s">
        <v>45</v>
      </c>
      <c r="G34" s="89" t="s">
        <v>45</v>
      </c>
      <c r="H34" s="91" t="s">
        <v>45</v>
      </c>
      <c r="I34" s="92" t="s">
        <v>45</v>
      </c>
      <c r="J34" s="93"/>
      <c r="K34" s="94"/>
      <c r="L34" s="533">
        <f>J34+K34</f>
        <v>0</v>
      </c>
      <c r="M34" s="95" t="s">
        <v>45</v>
      </c>
      <c r="N34" s="90" t="s">
        <v>45</v>
      </c>
      <c r="O34" s="92" t="s">
        <v>45</v>
      </c>
      <c r="P34" s="96"/>
      <c r="R34" s="530"/>
      <c r="S34" s="530"/>
      <c r="T34" s="530"/>
    </row>
    <row r="35" spans="1:20" ht="24" hidden="1" x14ac:dyDescent="0.25">
      <c r="A35" s="119">
        <v>21383</v>
      </c>
      <c r="B35" s="98" t="s">
        <v>56</v>
      </c>
      <c r="C35" s="99">
        <f t="shared" si="10"/>
        <v>0</v>
      </c>
      <c r="D35" s="100" t="s">
        <v>45</v>
      </c>
      <c r="E35" s="101" t="s">
        <v>45</v>
      </c>
      <c r="F35" s="546" t="s">
        <v>45</v>
      </c>
      <c r="G35" s="100" t="s">
        <v>45</v>
      </c>
      <c r="H35" s="102" t="s">
        <v>45</v>
      </c>
      <c r="I35" s="103" t="s">
        <v>45</v>
      </c>
      <c r="J35" s="104"/>
      <c r="K35" s="105"/>
      <c r="L35" s="547">
        <f>J35+K35</f>
        <v>0</v>
      </c>
      <c r="M35" s="106" t="s">
        <v>45</v>
      </c>
      <c r="N35" s="101" t="s">
        <v>45</v>
      </c>
      <c r="O35" s="103" t="s">
        <v>45</v>
      </c>
      <c r="P35" s="107"/>
      <c r="R35" s="530"/>
      <c r="S35" s="530"/>
      <c r="T35" s="530"/>
    </row>
    <row r="36" spans="1:20" s="27" customFormat="1" ht="25.5" customHeight="1" x14ac:dyDescent="0.25">
      <c r="A36" s="86">
        <v>21390</v>
      </c>
      <c r="B36" s="75" t="s">
        <v>57</v>
      </c>
      <c r="C36" s="76">
        <f t="shared" si="10"/>
        <v>1025</v>
      </c>
      <c r="D36" s="78" t="s">
        <v>45</v>
      </c>
      <c r="E36" s="438" t="s">
        <v>45</v>
      </c>
      <c r="F36" s="489" t="s">
        <v>45</v>
      </c>
      <c r="G36" s="78" t="s">
        <v>45</v>
      </c>
      <c r="H36" s="542" t="s">
        <v>45</v>
      </c>
      <c r="I36" s="489" t="s">
        <v>45</v>
      </c>
      <c r="J36" s="84">
        <f>SUM(J37:J40)</f>
        <v>1025</v>
      </c>
      <c r="K36" s="455">
        <f t="shared" ref="K36:L36" si="14">SUM(K37:K40)</f>
        <v>0</v>
      </c>
      <c r="L36" s="506">
        <f t="shared" si="14"/>
        <v>1025</v>
      </c>
      <c r="M36" s="82" t="s">
        <v>45</v>
      </c>
      <c r="N36" s="81" t="s">
        <v>45</v>
      </c>
      <c r="O36" s="80" t="s">
        <v>45</v>
      </c>
      <c r="P36" s="83"/>
      <c r="R36" s="530"/>
      <c r="S36" s="530"/>
      <c r="T36" s="530"/>
    </row>
    <row r="37" spans="1:20" ht="24" hidden="1" x14ac:dyDescent="0.25">
      <c r="A37" s="47">
        <v>21391</v>
      </c>
      <c r="B37" s="87" t="s">
        <v>58</v>
      </c>
      <c r="C37" s="88">
        <f t="shared" si="10"/>
        <v>0</v>
      </c>
      <c r="D37" s="89" t="s">
        <v>45</v>
      </c>
      <c r="E37" s="90" t="s">
        <v>45</v>
      </c>
      <c r="F37" s="545" t="s">
        <v>45</v>
      </c>
      <c r="G37" s="89" t="s">
        <v>45</v>
      </c>
      <c r="H37" s="91" t="s">
        <v>45</v>
      </c>
      <c r="I37" s="92" t="s">
        <v>45</v>
      </c>
      <c r="J37" s="93"/>
      <c r="K37" s="94"/>
      <c r="L37" s="533">
        <f>J37+K37</f>
        <v>0</v>
      </c>
      <c r="M37" s="95" t="s">
        <v>45</v>
      </c>
      <c r="N37" s="90" t="s">
        <v>45</v>
      </c>
      <c r="O37" s="92" t="s">
        <v>45</v>
      </c>
      <c r="P37" s="96"/>
      <c r="R37" s="530"/>
      <c r="S37" s="530"/>
      <c r="T37" s="530"/>
    </row>
    <row r="38" spans="1:20" hidden="1" x14ac:dyDescent="0.25">
      <c r="A38" s="119">
        <v>21393</v>
      </c>
      <c r="B38" s="98" t="s">
        <v>59</v>
      </c>
      <c r="C38" s="99">
        <f t="shared" si="10"/>
        <v>0</v>
      </c>
      <c r="D38" s="100" t="s">
        <v>45</v>
      </c>
      <c r="E38" s="101" t="s">
        <v>45</v>
      </c>
      <c r="F38" s="546" t="s">
        <v>45</v>
      </c>
      <c r="G38" s="100" t="s">
        <v>45</v>
      </c>
      <c r="H38" s="102" t="s">
        <v>45</v>
      </c>
      <c r="I38" s="103" t="s">
        <v>45</v>
      </c>
      <c r="J38" s="104"/>
      <c r="K38" s="105"/>
      <c r="L38" s="547">
        <f>J38+K38</f>
        <v>0</v>
      </c>
      <c r="M38" s="106" t="s">
        <v>45</v>
      </c>
      <c r="N38" s="101" t="s">
        <v>45</v>
      </c>
      <c r="O38" s="103" t="s">
        <v>45</v>
      </c>
      <c r="P38" s="107"/>
      <c r="R38" s="530"/>
      <c r="S38" s="530"/>
      <c r="T38" s="530"/>
    </row>
    <row r="39" spans="1:20" hidden="1" x14ac:dyDescent="0.25">
      <c r="A39" s="119">
        <v>21395</v>
      </c>
      <c r="B39" s="98" t="s">
        <v>60</v>
      </c>
      <c r="C39" s="99">
        <f t="shared" si="10"/>
        <v>0</v>
      </c>
      <c r="D39" s="100" t="s">
        <v>45</v>
      </c>
      <c r="E39" s="101" t="s">
        <v>45</v>
      </c>
      <c r="F39" s="546" t="s">
        <v>45</v>
      </c>
      <c r="G39" s="100" t="s">
        <v>45</v>
      </c>
      <c r="H39" s="102" t="s">
        <v>45</v>
      </c>
      <c r="I39" s="103" t="s">
        <v>45</v>
      </c>
      <c r="J39" s="104"/>
      <c r="K39" s="105"/>
      <c r="L39" s="547">
        <f>J39+K39</f>
        <v>0</v>
      </c>
      <c r="M39" s="106" t="s">
        <v>45</v>
      </c>
      <c r="N39" s="101" t="s">
        <v>45</v>
      </c>
      <c r="O39" s="103" t="s">
        <v>45</v>
      </c>
      <c r="P39" s="107"/>
      <c r="R39" s="530"/>
      <c r="S39" s="530"/>
      <c r="T39" s="530"/>
    </row>
    <row r="40" spans="1:20" ht="24" x14ac:dyDescent="0.25">
      <c r="A40" s="120">
        <v>21399</v>
      </c>
      <c r="B40" s="121" t="s">
        <v>61</v>
      </c>
      <c r="C40" s="122">
        <f t="shared" si="10"/>
        <v>1025</v>
      </c>
      <c r="D40" s="123" t="s">
        <v>45</v>
      </c>
      <c r="E40" s="477" t="s">
        <v>45</v>
      </c>
      <c r="F40" s="521" t="s">
        <v>45</v>
      </c>
      <c r="G40" s="123" t="s">
        <v>45</v>
      </c>
      <c r="H40" s="550" t="s">
        <v>45</v>
      </c>
      <c r="I40" s="521" t="s">
        <v>45</v>
      </c>
      <c r="J40" s="127">
        <v>1025</v>
      </c>
      <c r="K40" s="551"/>
      <c r="L40" s="552">
        <f>J40+K40</f>
        <v>1025</v>
      </c>
      <c r="M40" s="129" t="s">
        <v>45</v>
      </c>
      <c r="N40" s="124" t="s">
        <v>45</v>
      </c>
      <c r="O40" s="126" t="s">
        <v>45</v>
      </c>
      <c r="P40" s="130"/>
      <c r="R40" s="530"/>
      <c r="S40" s="530"/>
      <c r="T40" s="530"/>
    </row>
    <row r="41" spans="1:20" s="27" customFormat="1" ht="26.25" hidden="1" customHeight="1" x14ac:dyDescent="0.25">
      <c r="A41" s="131">
        <v>21420</v>
      </c>
      <c r="B41" s="132" t="s">
        <v>62</v>
      </c>
      <c r="C41" s="133">
        <f>F41</f>
        <v>0</v>
      </c>
      <c r="D41" s="134">
        <f>SUM(D42)</f>
        <v>0</v>
      </c>
      <c r="E41" s="553">
        <f t="shared" ref="E41:F41" si="15">SUM(E42)</f>
        <v>0</v>
      </c>
      <c r="F41" s="554">
        <f t="shared" si="15"/>
        <v>0</v>
      </c>
      <c r="G41" s="135" t="s">
        <v>45</v>
      </c>
      <c r="H41" s="136" t="s">
        <v>45</v>
      </c>
      <c r="I41" s="137" t="s">
        <v>45</v>
      </c>
      <c r="J41" s="136" t="s">
        <v>45</v>
      </c>
      <c r="K41" s="138" t="s">
        <v>45</v>
      </c>
      <c r="L41" s="555" t="s">
        <v>45</v>
      </c>
      <c r="M41" s="139" t="s">
        <v>45</v>
      </c>
      <c r="N41" s="138" t="s">
        <v>45</v>
      </c>
      <c r="O41" s="137" t="s">
        <v>45</v>
      </c>
      <c r="P41" s="140"/>
      <c r="R41" s="530"/>
      <c r="S41" s="530"/>
      <c r="T41" s="530"/>
    </row>
    <row r="42" spans="1:20" s="27" customFormat="1" ht="26.25" hidden="1" customHeight="1" x14ac:dyDescent="0.25">
      <c r="A42" s="120">
        <v>21429</v>
      </c>
      <c r="B42" s="121" t="s">
        <v>63</v>
      </c>
      <c r="C42" s="122">
        <f>F42</f>
        <v>0</v>
      </c>
      <c r="D42" s="141"/>
      <c r="E42" s="556"/>
      <c r="F42" s="142">
        <f>D42+E42</f>
        <v>0</v>
      </c>
      <c r="G42" s="123" t="s">
        <v>45</v>
      </c>
      <c r="H42" s="125" t="s">
        <v>45</v>
      </c>
      <c r="I42" s="126" t="s">
        <v>45</v>
      </c>
      <c r="J42" s="125" t="s">
        <v>45</v>
      </c>
      <c r="K42" s="124" t="s">
        <v>45</v>
      </c>
      <c r="L42" s="550" t="s">
        <v>45</v>
      </c>
      <c r="M42" s="129" t="s">
        <v>45</v>
      </c>
      <c r="N42" s="124" t="s">
        <v>45</v>
      </c>
      <c r="O42" s="126" t="s">
        <v>45</v>
      </c>
      <c r="P42" s="130"/>
      <c r="R42" s="530"/>
      <c r="S42" s="530"/>
      <c r="T42" s="530"/>
    </row>
    <row r="43" spans="1:20" s="27" customFormat="1" ht="24" hidden="1" x14ac:dyDescent="0.25">
      <c r="A43" s="86">
        <v>21490</v>
      </c>
      <c r="B43" s="75" t="s">
        <v>64</v>
      </c>
      <c r="C43" s="143">
        <f>F43+I43+L43</f>
        <v>0</v>
      </c>
      <c r="D43" s="144">
        <f>D44</f>
        <v>0</v>
      </c>
      <c r="E43" s="145">
        <f t="shared" ref="E43:L43" si="16">E44</f>
        <v>0</v>
      </c>
      <c r="F43" s="557">
        <f t="shared" si="16"/>
        <v>0</v>
      </c>
      <c r="G43" s="144">
        <f t="shared" si="16"/>
        <v>0</v>
      </c>
      <c r="H43" s="146">
        <f t="shared" si="16"/>
        <v>0</v>
      </c>
      <c r="I43" s="147">
        <f t="shared" si="16"/>
        <v>0</v>
      </c>
      <c r="J43" s="146">
        <f t="shared" si="16"/>
        <v>0</v>
      </c>
      <c r="K43" s="145">
        <f t="shared" si="16"/>
        <v>0</v>
      </c>
      <c r="L43" s="558">
        <f t="shared" si="16"/>
        <v>0</v>
      </c>
      <c r="M43" s="82" t="s">
        <v>45</v>
      </c>
      <c r="N43" s="81" t="s">
        <v>45</v>
      </c>
      <c r="O43" s="80" t="s">
        <v>45</v>
      </c>
      <c r="P43" s="83"/>
      <c r="R43" s="530"/>
      <c r="S43" s="530"/>
      <c r="T43" s="530"/>
    </row>
    <row r="44" spans="1:20" s="27" customFormat="1" ht="24" hidden="1" x14ac:dyDescent="0.25">
      <c r="A44" s="119">
        <v>21499</v>
      </c>
      <c r="B44" s="98" t="s">
        <v>65</v>
      </c>
      <c r="C44" s="148">
        <f>F44+I44+L44</f>
        <v>0</v>
      </c>
      <c r="D44" s="149"/>
      <c r="E44" s="150"/>
      <c r="F44" s="559">
        <f>D44+E44</f>
        <v>0</v>
      </c>
      <c r="G44" s="149"/>
      <c r="H44" s="151"/>
      <c r="I44" s="152">
        <f>G44+H44</f>
        <v>0</v>
      </c>
      <c r="J44" s="151"/>
      <c r="K44" s="150"/>
      <c r="L44" s="549">
        <f>J44+K44</f>
        <v>0</v>
      </c>
      <c r="M44" s="117" t="s">
        <v>45</v>
      </c>
      <c r="N44" s="112" t="s">
        <v>45</v>
      </c>
      <c r="O44" s="114" t="s">
        <v>45</v>
      </c>
      <c r="P44" s="118"/>
      <c r="R44" s="530"/>
      <c r="S44" s="530"/>
      <c r="T44" s="530"/>
    </row>
    <row r="45" spans="1:20" ht="12.75" hidden="1" customHeight="1" x14ac:dyDescent="0.25">
      <c r="A45" s="153">
        <v>23000</v>
      </c>
      <c r="B45" s="154" t="s">
        <v>66</v>
      </c>
      <c r="C45" s="143">
        <f>O45</f>
        <v>0</v>
      </c>
      <c r="D45" s="78" t="s">
        <v>45</v>
      </c>
      <c r="E45" s="81" t="s">
        <v>45</v>
      </c>
      <c r="F45" s="543" t="s">
        <v>45</v>
      </c>
      <c r="G45" s="78" t="s">
        <v>45</v>
      </c>
      <c r="H45" s="79" t="s">
        <v>45</v>
      </c>
      <c r="I45" s="80" t="s">
        <v>45</v>
      </c>
      <c r="J45" s="79" t="s">
        <v>45</v>
      </c>
      <c r="K45" s="81" t="s">
        <v>45</v>
      </c>
      <c r="L45" s="542" t="s">
        <v>45</v>
      </c>
      <c r="M45" s="143">
        <f>SUM(M46:M47)</f>
        <v>0</v>
      </c>
      <c r="N45" s="145">
        <f t="shared" ref="N45:O45" si="17">SUM(N46:N47)</f>
        <v>0</v>
      </c>
      <c r="O45" s="147">
        <f t="shared" si="17"/>
        <v>0</v>
      </c>
      <c r="P45" s="155"/>
      <c r="R45" s="530"/>
      <c r="S45" s="530"/>
      <c r="T45" s="530"/>
    </row>
    <row r="46" spans="1:20" ht="24" hidden="1" x14ac:dyDescent="0.25">
      <c r="A46" s="156">
        <v>23410</v>
      </c>
      <c r="B46" s="157" t="s">
        <v>67</v>
      </c>
      <c r="C46" s="133">
        <f t="shared" ref="C46:C47" si="18">O46</f>
        <v>0</v>
      </c>
      <c r="D46" s="135" t="s">
        <v>45</v>
      </c>
      <c r="E46" s="138" t="s">
        <v>45</v>
      </c>
      <c r="F46" s="560" t="s">
        <v>45</v>
      </c>
      <c r="G46" s="135" t="s">
        <v>45</v>
      </c>
      <c r="H46" s="136" t="s">
        <v>45</v>
      </c>
      <c r="I46" s="137" t="s">
        <v>45</v>
      </c>
      <c r="J46" s="136" t="s">
        <v>45</v>
      </c>
      <c r="K46" s="138" t="s">
        <v>45</v>
      </c>
      <c r="L46" s="555" t="s">
        <v>45</v>
      </c>
      <c r="M46" s="158"/>
      <c r="N46" s="159"/>
      <c r="O46" s="160">
        <f>M46+N46</f>
        <v>0</v>
      </c>
      <c r="P46" s="161"/>
      <c r="R46" s="530"/>
      <c r="S46" s="530"/>
      <c r="T46" s="530"/>
    </row>
    <row r="47" spans="1:20" ht="24" hidden="1" x14ac:dyDescent="0.25">
      <c r="A47" s="156">
        <v>23510</v>
      </c>
      <c r="B47" s="157" t="s">
        <v>68</v>
      </c>
      <c r="C47" s="133">
        <f t="shared" si="18"/>
        <v>0</v>
      </c>
      <c r="D47" s="135" t="s">
        <v>45</v>
      </c>
      <c r="E47" s="138" t="s">
        <v>45</v>
      </c>
      <c r="F47" s="560" t="s">
        <v>45</v>
      </c>
      <c r="G47" s="135" t="s">
        <v>45</v>
      </c>
      <c r="H47" s="136" t="s">
        <v>45</v>
      </c>
      <c r="I47" s="137" t="s">
        <v>45</v>
      </c>
      <c r="J47" s="136" t="s">
        <v>45</v>
      </c>
      <c r="K47" s="138" t="s">
        <v>45</v>
      </c>
      <c r="L47" s="555" t="s">
        <v>45</v>
      </c>
      <c r="M47" s="158"/>
      <c r="N47" s="159"/>
      <c r="O47" s="160">
        <f>M47+N47</f>
        <v>0</v>
      </c>
      <c r="P47" s="161"/>
      <c r="R47" s="530"/>
      <c r="S47" s="530"/>
      <c r="T47" s="530"/>
    </row>
    <row r="48" spans="1:20" x14ac:dyDescent="0.25">
      <c r="A48" s="162"/>
      <c r="B48" s="157"/>
      <c r="C48" s="163"/>
      <c r="D48" s="164"/>
      <c r="E48" s="449"/>
      <c r="F48" s="500"/>
      <c r="G48" s="164"/>
      <c r="H48" s="561"/>
      <c r="I48" s="562"/>
      <c r="J48" s="167"/>
      <c r="K48" s="563"/>
      <c r="L48" s="523"/>
      <c r="M48" s="158"/>
      <c r="N48" s="159"/>
      <c r="O48" s="160"/>
      <c r="P48" s="161"/>
      <c r="R48" s="530"/>
      <c r="S48" s="530"/>
      <c r="T48" s="530"/>
    </row>
    <row r="49" spans="1:20" s="27" customFormat="1" x14ac:dyDescent="0.25">
      <c r="A49" s="168"/>
      <c r="B49" s="169" t="s">
        <v>69</v>
      </c>
      <c r="C49" s="170"/>
      <c r="D49" s="171"/>
      <c r="E49" s="450"/>
      <c r="F49" s="501"/>
      <c r="G49" s="171"/>
      <c r="H49" s="564"/>
      <c r="I49" s="501"/>
      <c r="J49" s="173"/>
      <c r="K49" s="450"/>
      <c r="L49" s="501"/>
      <c r="M49" s="175"/>
      <c r="N49" s="172"/>
      <c r="O49" s="174"/>
      <c r="P49" s="176"/>
      <c r="R49" s="530"/>
      <c r="S49" s="530"/>
      <c r="T49" s="530"/>
    </row>
    <row r="50" spans="1:20" s="27" customFormat="1" ht="12.75" thickBot="1" x14ac:dyDescent="0.3">
      <c r="A50" s="177"/>
      <c r="B50" s="30" t="s">
        <v>70</v>
      </c>
      <c r="C50" s="178">
        <f t="shared" si="4"/>
        <v>340363</v>
      </c>
      <c r="D50" s="179">
        <f>SUM(D51,D283)</f>
        <v>168927</v>
      </c>
      <c r="E50" s="451">
        <f t="shared" ref="E50:F50" si="19">SUM(E51,E283)</f>
        <v>0</v>
      </c>
      <c r="F50" s="502">
        <f t="shared" si="19"/>
        <v>168927</v>
      </c>
      <c r="G50" s="179">
        <f>SUM(G51,G283)</f>
        <v>170253</v>
      </c>
      <c r="H50" s="565">
        <f t="shared" ref="H50:I50" si="20">SUM(H51,H283)</f>
        <v>0</v>
      </c>
      <c r="I50" s="502">
        <f t="shared" si="20"/>
        <v>170253</v>
      </c>
      <c r="J50" s="181">
        <f>SUM(J51,J283)</f>
        <v>1183</v>
      </c>
      <c r="K50" s="451">
        <f t="shared" ref="K50:L50" si="21">SUM(K51,K283)</f>
        <v>0</v>
      </c>
      <c r="L50" s="502">
        <f t="shared" si="21"/>
        <v>1183</v>
      </c>
      <c r="M50" s="178">
        <f>SUM(M51,M283)</f>
        <v>0</v>
      </c>
      <c r="N50" s="180">
        <f t="shared" ref="N50:O50" si="22">SUM(N51,N283)</f>
        <v>0</v>
      </c>
      <c r="O50" s="182">
        <f t="shared" si="22"/>
        <v>0</v>
      </c>
      <c r="P50" s="183"/>
      <c r="R50" s="530"/>
      <c r="S50" s="530"/>
      <c r="T50" s="530"/>
    </row>
    <row r="51" spans="1:20" s="27" customFormat="1" ht="36.75" thickTop="1" x14ac:dyDescent="0.25">
      <c r="A51" s="184"/>
      <c r="B51" s="185" t="s">
        <v>71</v>
      </c>
      <c r="C51" s="186">
        <f t="shared" si="4"/>
        <v>340363</v>
      </c>
      <c r="D51" s="187">
        <f>SUM(D52,D194)</f>
        <v>168927</v>
      </c>
      <c r="E51" s="452">
        <f t="shared" ref="E51:F51" si="23">SUM(E52,E194)</f>
        <v>0</v>
      </c>
      <c r="F51" s="503">
        <f t="shared" si="23"/>
        <v>168927</v>
      </c>
      <c r="G51" s="187">
        <f>SUM(G52,G194)</f>
        <v>170253</v>
      </c>
      <c r="H51" s="566">
        <f t="shared" ref="H51:I51" si="24">SUM(H52,H194)</f>
        <v>0</v>
      </c>
      <c r="I51" s="503">
        <f t="shared" si="24"/>
        <v>170253</v>
      </c>
      <c r="J51" s="189">
        <f>SUM(J52,J194)</f>
        <v>1183</v>
      </c>
      <c r="K51" s="452">
        <f t="shared" ref="K51:L51" si="25">SUM(K52,K194)</f>
        <v>0</v>
      </c>
      <c r="L51" s="503">
        <f t="shared" si="25"/>
        <v>1183</v>
      </c>
      <c r="M51" s="186">
        <f>SUM(M52,M194)</f>
        <v>0</v>
      </c>
      <c r="N51" s="188">
        <f t="shared" ref="N51:O51" si="26">SUM(N52,N194)</f>
        <v>0</v>
      </c>
      <c r="O51" s="190">
        <f t="shared" si="26"/>
        <v>0</v>
      </c>
      <c r="P51" s="191"/>
      <c r="R51" s="530"/>
      <c r="S51" s="530"/>
      <c r="T51" s="530"/>
    </row>
    <row r="52" spans="1:20" s="27" customFormat="1" ht="24" x14ac:dyDescent="0.25">
      <c r="A52" s="192"/>
      <c r="B52" s="20" t="s">
        <v>72</v>
      </c>
      <c r="C52" s="193">
        <f t="shared" si="4"/>
        <v>338547</v>
      </c>
      <c r="D52" s="194">
        <f>SUM(D53,D75,D173,D187)</f>
        <v>167747</v>
      </c>
      <c r="E52" s="453">
        <f t="shared" ref="E52:F52" si="27">SUM(E53,E75,E173,E187)</f>
        <v>0</v>
      </c>
      <c r="F52" s="504">
        <f t="shared" si="27"/>
        <v>167747</v>
      </c>
      <c r="G52" s="194">
        <f>SUM(G53,G75,G173,G187)</f>
        <v>169617</v>
      </c>
      <c r="H52" s="530">
        <f t="shared" ref="H52:I52" si="28">SUM(H53,H75,H173,H187)</f>
        <v>0</v>
      </c>
      <c r="I52" s="504">
        <f t="shared" si="28"/>
        <v>169617</v>
      </c>
      <c r="J52" s="196">
        <f>SUM(J53,J75,J173,J187)</f>
        <v>1183</v>
      </c>
      <c r="K52" s="453">
        <f t="shared" ref="K52:L52" si="29">SUM(K53,K75,K173,K187)</f>
        <v>0</v>
      </c>
      <c r="L52" s="504">
        <f t="shared" si="29"/>
        <v>1183</v>
      </c>
      <c r="M52" s="193">
        <f>SUM(M53,M75,M173,M187)</f>
        <v>0</v>
      </c>
      <c r="N52" s="195">
        <f t="shared" ref="N52:O52" si="30">SUM(N53,N75,N173,N187)</f>
        <v>0</v>
      </c>
      <c r="O52" s="197">
        <f t="shared" si="30"/>
        <v>0</v>
      </c>
      <c r="P52" s="198"/>
      <c r="R52" s="530"/>
      <c r="S52" s="530"/>
      <c r="T52" s="530"/>
    </row>
    <row r="53" spans="1:20" s="27" customFormat="1" x14ac:dyDescent="0.25">
      <c r="A53" s="199">
        <v>1000</v>
      </c>
      <c r="B53" s="199" t="s">
        <v>73</v>
      </c>
      <c r="C53" s="200">
        <f t="shared" si="4"/>
        <v>311451</v>
      </c>
      <c r="D53" s="201">
        <f>SUM(D54,D67)</f>
        <v>145614</v>
      </c>
      <c r="E53" s="454">
        <f t="shared" ref="E53:F53" si="31">SUM(E54,E67)</f>
        <v>0</v>
      </c>
      <c r="F53" s="505">
        <f t="shared" si="31"/>
        <v>145614</v>
      </c>
      <c r="G53" s="201">
        <f>SUM(G54,G67)</f>
        <v>165837</v>
      </c>
      <c r="H53" s="567">
        <f t="shared" ref="H53:I53" si="32">SUM(H54,H67)</f>
        <v>0</v>
      </c>
      <c r="I53" s="505">
        <f t="shared" si="32"/>
        <v>165837</v>
      </c>
      <c r="J53" s="203">
        <f>SUM(J54,J67)</f>
        <v>0</v>
      </c>
      <c r="K53" s="454">
        <f t="shared" ref="K53:L53" si="33">SUM(K54,K67)</f>
        <v>0</v>
      </c>
      <c r="L53" s="505">
        <f t="shared" si="33"/>
        <v>0</v>
      </c>
      <c r="M53" s="200">
        <f>SUM(M54,M67)</f>
        <v>0</v>
      </c>
      <c r="N53" s="202">
        <f t="shared" ref="N53:O53" si="34">SUM(N54,N67)</f>
        <v>0</v>
      </c>
      <c r="O53" s="204">
        <f t="shared" si="34"/>
        <v>0</v>
      </c>
      <c r="P53" s="205"/>
      <c r="R53" s="530"/>
      <c r="S53" s="530"/>
      <c r="T53" s="530"/>
    </row>
    <row r="54" spans="1:20" x14ac:dyDescent="0.25">
      <c r="A54" s="75">
        <v>1100</v>
      </c>
      <c r="B54" s="206" t="s">
        <v>74</v>
      </c>
      <c r="C54" s="76">
        <f t="shared" si="4"/>
        <v>235531</v>
      </c>
      <c r="D54" s="207">
        <f>SUM(D55,D58,D66)</f>
        <v>103287</v>
      </c>
      <c r="E54" s="455">
        <f t="shared" ref="E54:F54" si="35">SUM(E55,E58,E66)</f>
        <v>0</v>
      </c>
      <c r="F54" s="506">
        <f t="shared" si="35"/>
        <v>103287</v>
      </c>
      <c r="G54" s="207">
        <f>SUM(G55,G58,G66)</f>
        <v>132544</v>
      </c>
      <c r="H54" s="544">
        <f t="shared" ref="H54:I54" si="36">SUM(H55,H58,H66)</f>
        <v>-300</v>
      </c>
      <c r="I54" s="506">
        <f t="shared" si="36"/>
        <v>132244</v>
      </c>
      <c r="J54" s="84">
        <f>SUM(J55,J58,J66)</f>
        <v>0</v>
      </c>
      <c r="K54" s="455">
        <f t="shared" ref="K54:L54" si="37">SUM(K55,K58,K66)</f>
        <v>0</v>
      </c>
      <c r="L54" s="506">
        <f t="shared" si="37"/>
        <v>0</v>
      </c>
      <c r="M54" s="209">
        <f>SUM(M55,M58,M66)</f>
        <v>0</v>
      </c>
      <c r="N54" s="210">
        <f t="shared" ref="N54:O54" si="38">SUM(N55,N58,N66)</f>
        <v>0</v>
      </c>
      <c r="O54" s="211">
        <f t="shared" si="38"/>
        <v>0</v>
      </c>
      <c r="P54" s="212"/>
      <c r="R54" s="530"/>
      <c r="S54" s="530"/>
      <c r="T54" s="530"/>
    </row>
    <row r="55" spans="1:20" x14ac:dyDescent="0.25">
      <c r="A55" s="213">
        <v>1110</v>
      </c>
      <c r="B55" s="157" t="s">
        <v>75</v>
      </c>
      <c r="C55" s="163">
        <f t="shared" si="4"/>
        <v>196907</v>
      </c>
      <c r="D55" s="214">
        <f>SUM(D56:D57)</f>
        <v>81743</v>
      </c>
      <c r="E55" s="456">
        <f t="shared" ref="E55:F55" si="39">SUM(E56:E57)</f>
        <v>0</v>
      </c>
      <c r="F55" s="507">
        <f t="shared" si="39"/>
        <v>81743</v>
      </c>
      <c r="G55" s="214">
        <f>SUM(G56:G57)</f>
        <v>115164</v>
      </c>
      <c r="H55" s="568">
        <f t="shared" ref="H55:I55" si="40">SUM(H56:H57)</f>
        <v>0</v>
      </c>
      <c r="I55" s="507">
        <f t="shared" si="40"/>
        <v>115164</v>
      </c>
      <c r="J55" s="216">
        <f>SUM(J56:J57)</f>
        <v>0</v>
      </c>
      <c r="K55" s="456">
        <f t="shared" ref="K55:L55" si="41">SUM(K56:K57)</f>
        <v>0</v>
      </c>
      <c r="L55" s="507">
        <f t="shared" si="41"/>
        <v>0</v>
      </c>
      <c r="M55" s="163">
        <f>SUM(M56:M57)</f>
        <v>0</v>
      </c>
      <c r="N55" s="215">
        <f t="shared" ref="N55:O55" si="42">SUM(N56:N57)</f>
        <v>0</v>
      </c>
      <c r="O55" s="217">
        <f t="shared" si="42"/>
        <v>0</v>
      </c>
      <c r="P55" s="218"/>
      <c r="R55" s="530"/>
      <c r="S55" s="530"/>
      <c r="T55" s="530"/>
    </row>
    <row r="56" spans="1:20" hidden="1" x14ac:dyDescent="0.25">
      <c r="A56" s="47">
        <v>1111</v>
      </c>
      <c r="B56" s="87" t="s">
        <v>76</v>
      </c>
      <c r="C56" s="88">
        <f t="shared" si="4"/>
        <v>0</v>
      </c>
      <c r="D56" s="219"/>
      <c r="E56" s="94"/>
      <c r="F56" s="569">
        <f t="shared" ref="F56:F57" si="43">D56+E56</f>
        <v>0</v>
      </c>
      <c r="G56" s="219"/>
      <c r="H56" s="93"/>
      <c r="I56" s="220">
        <f t="shared" ref="I56:I57" si="44">G56+H56</f>
        <v>0</v>
      </c>
      <c r="J56" s="93"/>
      <c r="K56" s="94"/>
      <c r="L56" s="570">
        <f t="shared" ref="L56:L57" si="45">J56+K56</f>
        <v>0</v>
      </c>
      <c r="M56" s="221"/>
      <c r="N56" s="94"/>
      <c r="O56" s="220">
        <f>M56+N56</f>
        <v>0</v>
      </c>
      <c r="P56" s="222"/>
      <c r="R56" s="530"/>
      <c r="S56" s="530"/>
      <c r="T56" s="530"/>
    </row>
    <row r="57" spans="1:20" ht="24" x14ac:dyDescent="0.25">
      <c r="A57" s="56">
        <v>1119</v>
      </c>
      <c r="B57" s="223" t="s">
        <v>77</v>
      </c>
      <c r="C57" s="224">
        <f t="shared" si="4"/>
        <v>196907</v>
      </c>
      <c r="D57" s="225">
        <v>81743</v>
      </c>
      <c r="E57" s="460"/>
      <c r="F57" s="486">
        <f t="shared" si="43"/>
        <v>81743</v>
      </c>
      <c r="G57" s="225">
        <v>115164</v>
      </c>
      <c r="H57" s="571"/>
      <c r="I57" s="486">
        <f t="shared" si="44"/>
        <v>115164</v>
      </c>
      <c r="J57" s="227"/>
      <c r="K57" s="460"/>
      <c r="L57" s="486">
        <f t="shared" si="45"/>
        <v>0</v>
      </c>
      <c r="M57" s="229"/>
      <c r="N57" s="226"/>
      <c r="O57" s="228">
        <f>M57+N57</f>
        <v>0</v>
      </c>
      <c r="P57" s="230"/>
      <c r="R57" s="530"/>
      <c r="S57" s="530"/>
      <c r="T57" s="530"/>
    </row>
    <row r="58" spans="1:20" x14ac:dyDescent="0.25">
      <c r="A58" s="368">
        <v>1140</v>
      </c>
      <c r="B58" s="223" t="s">
        <v>78</v>
      </c>
      <c r="C58" s="224">
        <f t="shared" si="4"/>
        <v>35197</v>
      </c>
      <c r="D58" s="572">
        <f>SUM(D59:D65)</f>
        <v>18117</v>
      </c>
      <c r="E58" s="573">
        <f t="shared" ref="E58:F58" si="46">SUM(E59:E65)</f>
        <v>0</v>
      </c>
      <c r="F58" s="486">
        <f t="shared" si="46"/>
        <v>18117</v>
      </c>
      <c r="G58" s="572">
        <f>SUM(G59:G65)</f>
        <v>17380</v>
      </c>
      <c r="H58" s="574">
        <f t="shared" ref="H58:I58" si="47">SUM(H59:H65)</f>
        <v>-300</v>
      </c>
      <c r="I58" s="486">
        <f t="shared" si="47"/>
        <v>17080</v>
      </c>
      <c r="J58" s="575">
        <f>SUM(J59:J65)</f>
        <v>0</v>
      </c>
      <c r="K58" s="573">
        <f t="shared" ref="K58:L58" si="48">SUM(K59:K65)</f>
        <v>0</v>
      </c>
      <c r="L58" s="486">
        <f t="shared" si="48"/>
        <v>0</v>
      </c>
      <c r="M58" s="224">
        <f>SUM(M59:M65)</f>
        <v>0</v>
      </c>
      <c r="N58" s="576">
        <f t="shared" ref="N58:O58" si="49">SUM(N59:N65)</f>
        <v>0</v>
      </c>
      <c r="O58" s="228">
        <f t="shared" si="49"/>
        <v>0</v>
      </c>
      <c r="P58" s="253"/>
      <c r="R58" s="530"/>
      <c r="S58" s="530"/>
      <c r="T58" s="530"/>
    </row>
    <row r="59" spans="1:20" x14ac:dyDescent="0.25">
      <c r="A59" s="56">
        <v>1141</v>
      </c>
      <c r="B59" s="223" t="s">
        <v>79</v>
      </c>
      <c r="C59" s="224">
        <f t="shared" si="4"/>
        <v>4153</v>
      </c>
      <c r="D59" s="225">
        <v>4153</v>
      </c>
      <c r="E59" s="460"/>
      <c r="F59" s="486">
        <f t="shared" ref="F59:F66" si="50">D59+E59</f>
        <v>4153</v>
      </c>
      <c r="G59" s="225"/>
      <c r="H59" s="571"/>
      <c r="I59" s="486">
        <f t="shared" ref="I59:I66" si="51">G59+H59</f>
        <v>0</v>
      </c>
      <c r="J59" s="227"/>
      <c r="K59" s="460"/>
      <c r="L59" s="486">
        <f t="shared" ref="L59:L66" si="52">J59+K59</f>
        <v>0</v>
      </c>
      <c r="M59" s="229"/>
      <c r="N59" s="226"/>
      <c r="O59" s="228">
        <f t="shared" ref="O59:O66" si="53">M59+N59</f>
        <v>0</v>
      </c>
      <c r="P59" s="253"/>
      <c r="R59" s="530"/>
      <c r="S59" s="530"/>
      <c r="T59" s="530"/>
    </row>
    <row r="60" spans="1:20" ht="24" x14ac:dyDescent="0.25">
      <c r="A60" s="56">
        <v>1142</v>
      </c>
      <c r="B60" s="223" t="s">
        <v>80</v>
      </c>
      <c r="C60" s="224">
        <f t="shared" si="4"/>
        <v>1166</v>
      </c>
      <c r="D60" s="225">
        <v>1166</v>
      </c>
      <c r="E60" s="460"/>
      <c r="F60" s="486">
        <f t="shared" si="50"/>
        <v>1166</v>
      </c>
      <c r="G60" s="225"/>
      <c r="H60" s="571"/>
      <c r="I60" s="486">
        <f t="shared" si="51"/>
        <v>0</v>
      </c>
      <c r="J60" s="227"/>
      <c r="K60" s="460"/>
      <c r="L60" s="486">
        <f>J60+K60</f>
        <v>0</v>
      </c>
      <c r="M60" s="229"/>
      <c r="N60" s="226"/>
      <c r="O60" s="228">
        <f t="shared" si="53"/>
        <v>0</v>
      </c>
      <c r="P60" s="230"/>
      <c r="R60" s="530"/>
      <c r="S60" s="530"/>
      <c r="T60" s="530"/>
    </row>
    <row r="61" spans="1:20" ht="144" x14ac:dyDescent="0.25">
      <c r="A61" s="119">
        <v>1145</v>
      </c>
      <c r="B61" s="98" t="s">
        <v>81</v>
      </c>
      <c r="C61" s="99">
        <f t="shared" si="4"/>
        <v>13012</v>
      </c>
      <c r="D61" s="237"/>
      <c r="E61" s="458"/>
      <c r="F61" s="509">
        <f t="shared" si="50"/>
        <v>0</v>
      </c>
      <c r="G61" s="237">
        <v>13312</v>
      </c>
      <c r="H61" s="577">
        <v>-300</v>
      </c>
      <c r="I61" s="509">
        <f t="shared" si="51"/>
        <v>13012</v>
      </c>
      <c r="J61" s="104"/>
      <c r="K61" s="458"/>
      <c r="L61" s="509">
        <f t="shared" si="52"/>
        <v>0</v>
      </c>
      <c r="M61" s="238"/>
      <c r="N61" s="105"/>
      <c r="O61" s="235">
        <f>M61+N61</f>
        <v>0</v>
      </c>
      <c r="P61" s="245" t="s">
        <v>375</v>
      </c>
      <c r="R61" s="530"/>
      <c r="S61" s="530"/>
      <c r="T61" s="530"/>
    </row>
    <row r="62" spans="1:20" ht="27.75" hidden="1" customHeight="1" x14ac:dyDescent="0.25">
      <c r="A62" s="56">
        <v>1146</v>
      </c>
      <c r="B62" s="223" t="s">
        <v>82</v>
      </c>
      <c r="C62" s="224">
        <f t="shared" si="4"/>
        <v>0</v>
      </c>
      <c r="D62" s="225"/>
      <c r="E62" s="226"/>
      <c r="F62" s="578">
        <f t="shared" si="50"/>
        <v>0</v>
      </c>
      <c r="G62" s="225"/>
      <c r="H62" s="227"/>
      <c r="I62" s="228">
        <f t="shared" si="51"/>
        <v>0</v>
      </c>
      <c r="J62" s="227"/>
      <c r="K62" s="226"/>
      <c r="L62" s="574">
        <f t="shared" si="52"/>
        <v>0</v>
      </c>
      <c r="M62" s="229"/>
      <c r="N62" s="226"/>
      <c r="O62" s="228">
        <f t="shared" si="53"/>
        <v>0</v>
      </c>
      <c r="P62" s="253"/>
      <c r="R62" s="530"/>
      <c r="S62" s="530"/>
      <c r="T62" s="530"/>
    </row>
    <row r="63" spans="1:20" x14ac:dyDescent="0.25">
      <c r="A63" s="56">
        <v>1147</v>
      </c>
      <c r="B63" s="223" t="s">
        <v>83</v>
      </c>
      <c r="C63" s="224">
        <f t="shared" si="4"/>
        <v>1689</v>
      </c>
      <c r="D63" s="225">
        <v>1689</v>
      </c>
      <c r="E63" s="460"/>
      <c r="F63" s="486">
        <f t="shared" si="50"/>
        <v>1689</v>
      </c>
      <c r="G63" s="225"/>
      <c r="H63" s="571"/>
      <c r="I63" s="486">
        <f t="shared" si="51"/>
        <v>0</v>
      </c>
      <c r="J63" s="227"/>
      <c r="K63" s="460"/>
      <c r="L63" s="486">
        <f t="shared" si="52"/>
        <v>0</v>
      </c>
      <c r="M63" s="229"/>
      <c r="N63" s="226"/>
      <c r="O63" s="228">
        <f t="shared" si="53"/>
        <v>0</v>
      </c>
      <c r="P63" s="253"/>
      <c r="R63" s="530"/>
      <c r="S63" s="530"/>
      <c r="T63" s="530"/>
    </row>
    <row r="64" spans="1:20" x14ac:dyDescent="0.25">
      <c r="A64" s="56">
        <v>1148</v>
      </c>
      <c r="B64" s="223" t="s">
        <v>84</v>
      </c>
      <c r="C64" s="224">
        <f t="shared" si="4"/>
        <v>11109</v>
      </c>
      <c r="D64" s="225">
        <v>11109</v>
      </c>
      <c r="E64" s="460"/>
      <c r="F64" s="486">
        <f t="shared" si="50"/>
        <v>11109</v>
      </c>
      <c r="G64" s="225"/>
      <c r="H64" s="571"/>
      <c r="I64" s="486">
        <f t="shared" si="51"/>
        <v>0</v>
      </c>
      <c r="J64" s="227"/>
      <c r="K64" s="460"/>
      <c r="L64" s="486">
        <f t="shared" si="52"/>
        <v>0</v>
      </c>
      <c r="M64" s="229"/>
      <c r="N64" s="226"/>
      <c r="O64" s="228">
        <f t="shared" si="53"/>
        <v>0</v>
      </c>
      <c r="P64" s="253"/>
      <c r="R64" s="530"/>
      <c r="S64" s="530"/>
      <c r="T64" s="530"/>
    </row>
    <row r="65" spans="1:20" ht="24" customHeight="1" x14ac:dyDescent="0.25">
      <c r="A65" s="56">
        <v>1149</v>
      </c>
      <c r="B65" s="223" t="s">
        <v>85</v>
      </c>
      <c r="C65" s="224">
        <f>F65+I65+L65+O65</f>
        <v>4068</v>
      </c>
      <c r="D65" s="225"/>
      <c r="E65" s="460"/>
      <c r="F65" s="486">
        <f t="shared" si="50"/>
        <v>0</v>
      </c>
      <c r="G65" s="225">
        <v>4068</v>
      </c>
      <c r="H65" s="571"/>
      <c r="I65" s="486">
        <f t="shared" si="51"/>
        <v>4068</v>
      </c>
      <c r="J65" s="227"/>
      <c r="K65" s="460"/>
      <c r="L65" s="486">
        <f t="shared" si="52"/>
        <v>0</v>
      </c>
      <c r="M65" s="229"/>
      <c r="N65" s="226"/>
      <c r="O65" s="228">
        <f t="shared" si="53"/>
        <v>0</v>
      </c>
      <c r="P65" s="253"/>
      <c r="R65" s="530"/>
      <c r="S65" s="530"/>
      <c r="T65" s="530"/>
    </row>
    <row r="66" spans="1:20" ht="36" x14ac:dyDescent="0.25">
      <c r="A66" s="419">
        <v>1150</v>
      </c>
      <c r="B66" s="420" t="s">
        <v>87</v>
      </c>
      <c r="C66" s="421">
        <f>F66+I66+L66+O66</f>
        <v>3427</v>
      </c>
      <c r="D66" s="422">
        <v>3427</v>
      </c>
      <c r="E66" s="461"/>
      <c r="F66" s="510">
        <f t="shared" si="50"/>
        <v>3427</v>
      </c>
      <c r="G66" s="422"/>
      <c r="H66" s="579"/>
      <c r="I66" s="510">
        <f t="shared" si="51"/>
        <v>0</v>
      </c>
      <c r="J66" s="424"/>
      <c r="K66" s="461"/>
      <c r="L66" s="510">
        <f t="shared" si="52"/>
        <v>0</v>
      </c>
      <c r="M66" s="426"/>
      <c r="N66" s="423"/>
      <c r="O66" s="425">
        <f t="shared" si="53"/>
        <v>0</v>
      </c>
      <c r="P66" s="427"/>
      <c r="R66" s="530"/>
      <c r="S66" s="530"/>
      <c r="T66" s="530"/>
    </row>
    <row r="67" spans="1:20" ht="24" x14ac:dyDescent="0.25">
      <c r="A67" s="380">
        <v>1200</v>
      </c>
      <c r="B67" s="580" t="s">
        <v>88</v>
      </c>
      <c r="C67" s="381">
        <f t="shared" si="4"/>
        <v>75920</v>
      </c>
      <c r="D67" s="581">
        <f>SUM(D68:D69)</f>
        <v>42327</v>
      </c>
      <c r="E67" s="582">
        <f t="shared" ref="E67:F67" si="54">SUM(E68:E69)</f>
        <v>0</v>
      </c>
      <c r="F67" s="488">
        <f t="shared" si="54"/>
        <v>42327</v>
      </c>
      <c r="G67" s="581">
        <f>SUM(G68:G69)</f>
        <v>33293</v>
      </c>
      <c r="H67" s="583">
        <f t="shared" ref="H67:I67" si="55">SUM(H68:H69)</f>
        <v>300</v>
      </c>
      <c r="I67" s="488">
        <f t="shared" si="55"/>
        <v>33593</v>
      </c>
      <c r="J67" s="584">
        <f>SUM(J68:J69)</f>
        <v>0</v>
      </c>
      <c r="K67" s="582">
        <f t="shared" ref="K67:L67" si="56">SUM(K68:K69)</f>
        <v>0</v>
      </c>
      <c r="L67" s="488">
        <f t="shared" si="56"/>
        <v>0</v>
      </c>
      <c r="M67" s="381">
        <f>SUM(M68:M69)</f>
        <v>0</v>
      </c>
      <c r="N67" s="585">
        <f t="shared" ref="N67:O67" si="57">SUM(N68:N69)</f>
        <v>0</v>
      </c>
      <c r="O67" s="586">
        <f t="shared" si="57"/>
        <v>0</v>
      </c>
      <c r="P67" s="587"/>
      <c r="R67" s="530"/>
      <c r="S67" s="530"/>
      <c r="T67" s="530"/>
    </row>
    <row r="68" spans="1:20" ht="24" x14ac:dyDescent="0.25">
      <c r="A68" s="428">
        <v>1210</v>
      </c>
      <c r="B68" s="257" t="s">
        <v>89</v>
      </c>
      <c r="C68" s="258">
        <f t="shared" si="4"/>
        <v>59296</v>
      </c>
      <c r="D68" s="259">
        <v>27103</v>
      </c>
      <c r="E68" s="462"/>
      <c r="F68" s="511">
        <f>D68+E68</f>
        <v>27103</v>
      </c>
      <c r="G68" s="259">
        <v>32193</v>
      </c>
      <c r="H68" s="588"/>
      <c r="I68" s="511">
        <f>G68+H68</f>
        <v>32193</v>
      </c>
      <c r="J68" s="261"/>
      <c r="K68" s="462"/>
      <c r="L68" s="511">
        <f>J68+K68</f>
        <v>0</v>
      </c>
      <c r="M68" s="263"/>
      <c r="N68" s="260"/>
      <c r="O68" s="262">
        <f>M68+N68</f>
        <v>0</v>
      </c>
      <c r="P68" s="589"/>
      <c r="R68" s="530"/>
      <c r="S68" s="530"/>
      <c r="T68" s="530"/>
    </row>
    <row r="69" spans="1:20" ht="24" x14ac:dyDescent="0.25">
      <c r="A69" s="368">
        <v>1220</v>
      </c>
      <c r="B69" s="223" t="s">
        <v>90</v>
      </c>
      <c r="C69" s="224">
        <f t="shared" si="4"/>
        <v>16624</v>
      </c>
      <c r="D69" s="572">
        <f>SUM(D70:D74)</f>
        <v>15224</v>
      </c>
      <c r="E69" s="573">
        <f t="shared" ref="E69:F69" si="58">SUM(E70:E74)</f>
        <v>0</v>
      </c>
      <c r="F69" s="486">
        <f t="shared" si="58"/>
        <v>15224</v>
      </c>
      <c r="G69" s="572">
        <f>SUM(G70:G74)</f>
        <v>1100</v>
      </c>
      <c r="H69" s="574">
        <f t="shared" ref="H69:I69" si="59">SUM(H70:H74)</f>
        <v>300</v>
      </c>
      <c r="I69" s="486">
        <f t="shared" si="59"/>
        <v>1400</v>
      </c>
      <c r="J69" s="575">
        <f>SUM(J70:J74)</f>
        <v>0</v>
      </c>
      <c r="K69" s="573">
        <f t="shared" ref="K69:L69" si="60">SUM(K70:K74)</f>
        <v>0</v>
      </c>
      <c r="L69" s="486">
        <f t="shared" si="60"/>
        <v>0</v>
      </c>
      <c r="M69" s="224">
        <f>SUM(M70:M74)</f>
        <v>0</v>
      </c>
      <c r="N69" s="576">
        <f t="shared" ref="N69:O69" si="61">SUM(N70:N74)</f>
        <v>0</v>
      </c>
      <c r="O69" s="228">
        <f t="shared" si="61"/>
        <v>0</v>
      </c>
      <c r="P69" s="253"/>
      <c r="R69" s="530"/>
      <c r="S69" s="530"/>
      <c r="T69" s="530"/>
    </row>
    <row r="70" spans="1:20" ht="96" x14ac:dyDescent="0.25">
      <c r="A70" s="119">
        <v>1221</v>
      </c>
      <c r="B70" s="98" t="s">
        <v>91</v>
      </c>
      <c r="C70" s="99">
        <f t="shared" si="4"/>
        <v>10621</v>
      </c>
      <c r="D70" s="237">
        <v>9221</v>
      </c>
      <c r="E70" s="458"/>
      <c r="F70" s="509">
        <f t="shared" ref="F70:F74" si="62">D70+E70</f>
        <v>9221</v>
      </c>
      <c r="G70" s="237">
        <v>1100</v>
      </c>
      <c r="H70" s="577">
        <v>300</v>
      </c>
      <c r="I70" s="509">
        <f t="shared" ref="I70:I74" si="63">G70+H70</f>
        <v>1400</v>
      </c>
      <c r="J70" s="104"/>
      <c r="K70" s="458"/>
      <c r="L70" s="509">
        <f t="shared" ref="L70:L74" si="64">J70+K70</f>
        <v>0</v>
      </c>
      <c r="M70" s="238"/>
      <c r="N70" s="105"/>
      <c r="O70" s="235">
        <f t="shared" ref="O70:O74" si="65">M70+N70</f>
        <v>0</v>
      </c>
      <c r="P70" s="245" t="s">
        <v>376</v>
      </c>
      <c r="R70" s="530"/>
      <c r="S70" s="530"/>
      <c r="T70" s="530"/>
    </row>
    <row r="71" spans="1:20" hidden="1" x14ac:dyDescent="0.25">
      <c r="A71" s="56">
        <v>1223</v>
      </c>
      <c r="B71" s="223" t="s">
        <v>92</v>
      </c>
      <c r="C71" s="224">
        <f t="shared" si="4"/>
        <v>0</v>
      </c>
      <c r="D71" s="225"/>
      <c r="E71" s="226"/>
      <c r="F71" s="578">
        <f t="shared" si="62"/>
        <v>0</v>
      </c>
      <c r="G71" s="225"/>
      <c r="H71" s="227"/>
      <c r="I71" s="228">
        <f t="shared" si="63"/>
        <v>0</v>
      </c>
      <c r="J71" s="227"/>
      <c r="K71" s="226"/>
      <c r="L71" s="574">
        <f t="shared" si="64"/>
        <v>0</v>
      </c>
      <c r="M71" s="229"/>
      <c r="N71" s="226"/>
      <c r="O71" s="228">
        <f t="shared" si="65"/>
        <v>0</v>
      </c>
      <c r="P71" s="253"/>
      <c r="R71" s="530"/>
      <c r="S71" s="530"/>
      <c r="T71" s="530"/>
    </row>
    <row r="72" spans="1:20" hidden="1" x14ac:dyDescent="0.25">
      <c r="A72" s="56">
        <v>1225</v>
      </c>
      <c r="B72" s="223" t="s">
        <v>93</v>
      </c>
      <c r="C72" s="224">
        <f t="shared" si="4"/>
        <v>0</v>
      </c>
      <c r="D72" s="225"/>
      <c r="E72" s="226"/>
      <c r="F72" s="578">
        <f t="shared" si="62"/>
        <v>0</v>
      </c>
      <c r="G72" s="225"/>
      <c r="H72" s="227"/>
      <c r="I72" s="228">
        <f t="shared" si="63"/>
        <v>0</v>
      </c>
      <c r="J72" s="227"/>
      <c r="K72" s="226"/>
      <c r="L72" s="574">
        <f t="shared" si="64"/>
        <v>0</v>
      </c>
      <c r="M72" s="229"/>
      <c r="N72" s="226"/>
      <c r="O72" s="228">
        <f t="shared" si="65"/>
        <v>0</v>
      </c>
      <c r="P72" s="253"/>
      <c r="R72" s="530"/>
      <c r="S72" s="530"/>
      <c r="T72" s="530"/>
    </row>
    <row r="73" spans="1:20" ht="36" x14ac:dyDescent="0.25">
      <c r="A73" s="56">
        <v>1227</v>
      </c>
      <c r="B73" s="223" t="s">
        <v>94</v>
      </c>
      <c r="C73" s="224">
        <f t="shared" si="4"/>
        <v>5503</v>
      </c>
      <c r="D73" s="225">
        <v>5503</v>
      </c>
      <c r="E73" s="460"/>
      <c r="F73" s="486">
        <f t="shared" si="62"/>
        <v>5503</v>
      </c>
      <c r="G73" s="225"/>
      <c r="H73" s="571"/>
      <c r="I73" s="486">
        <f t="shared" si="63"/>
        <v>0</v>
      </c>
      <c r="J73" s="227"/>
      <c r="K73" s="460"/>
      <c r="L73" s="486">
        <f t="shared" si="64"/>
        <v>0</v>
      </c>
      <c r="M73" s="229"/>
      <c r="N73" s="226"/>
      <c r="O73" s="228">
        <f t="shared" si="65"/>
        <v>0</v>
      </c>
      <c r="P73" s="590"/>
      <c r="R73" s="530"/>
      <c r="S73" s="530"/>
      <c r="T73" s="530"/>
    </row>
    <row r="74" spans="1:20" ht="48" x14ac:dyDescent="0.25">
      <c r="A74" s="119">
        <v>1228</v>
      </c>
      <c r="B74" s="98" t="s">
        <v>96</v>
      </c>
      <c r="C74" s="99">
        <f t="shared" si="4"/>
        <v>500</v>
      </c>
      <c r="D74" s="237">
        <v>500</v>
      </c>
      <c r="E74" s="458"/>
      <c r="F74" s="509">
        <f t="shared" si="62"/>
        <v>500</v>
      </c>
      <c r="G74" s="237"/>
      <c r="H74" s="577"/>
      <c r="I74" s="509">
        <f t="shared" si="63"/>
        <v>0</v>
      </c>
      <c r="J74" s="104"/>
      <c r="K74" s="458"/>
      <c r="L74" s="509">
        <f t="shared" si="64"/>
        <v>0</v>
      </c>
      <c r="M74" s="238"/>
      <c r="N74" s="105"/>
      <c r="O74" s="235">
        <f t="shared" si="65"/>
        <v>0</v>
      </c>
      <c r="P74" s="236"/>
      <c r="R74" s="530"/>
      <c r="S74" s="530"/>
      <c r="T74" s="530"/>
    </row>
    <row r="75" spans="1:20" x14ac:dyDescent="0.25">
      <c r="A75" s="199">
        <v>2000</v>
      </c>
      <c r="B75" s="199" t="s">
        <v>97</v>
      </c>
      <c r="C75" s="200">
        <f t="shared" si="4"/>
        <v>27096</v>
      </c>
      <c r="D75" s="201">
        <f>SUM(D76,D83,D130,D164,D165,D172)</f>
        <v>22133</v>
      </c>
      <c r="E75" s="454">
        <f t="shared" ref="E75:F75" si="66">SUM(E76,E83,E130,E164,E165,E172)</f>
        <v>0</v>
      </c>
      <c r="F75" s="505">
        <f t="shared" si="66"/>
        <v>22133</v>
      </c>
      <c r="G75" s="201">
        <f>SUM(G76,G83,G130,G164,G165,G172)</f>
        <v>3780</v>
      </c>
      <c r="H75" s="567">
        <f t="shared" ref="H75:I75" si="67">SUM(H76,H83,H130,H164,H165,H172)</f>
        <v>0</v>
      </c>
      <c r="I75" s="505">
        <f t="shared" si="67"/>
        <v>3780</v>
      </c>
      <c r="J75" s="203">
        <f>SUM(J76,J83,J130,J164,J165,J172)</f>
        <v>1183</v>
      </c>
      <c r="K75" s="454">
        <f t="shared" ref="K75:L75" si="68">SUM(K76,K83,K130,K164,K165,K172)</f>
        <v>0</v>
      </c>
      <c r="L75" s="505">
        <f t="shared" si="68"/>
        <v>1183</v>
      </c>
      <c r="M75" s="200">
        <f>SUM(M76,M83,M130,M164,M165,M172)</f>
        <v>0</v>
      </c>
      <c r="N75" s="202">
        <f t="shared" ref="N75:O75" si="69">SUM(N76,N83,N130,N164,N165,N172)</f>
        <v>0</v>
      </c>
      <c r="O75" s="204">
        <f t="shared" si="69"/>
        <v>0</v>
      </c>
      <c r="P75" s="205"/>
      <c r="R75" s="530"/>
      <c r="S75" s="530"/>
      <c r="T75" s="530"/>
    </row>
    <row r="76" spans="1:20" ht="24" x14ac:dyDescent="0.25">
      <c r="A76" s="75">
        <v>2100</v>
      </c>
      <c r="B76" s="206" t="s">
        <v>98</v>
      </c>
      <c r="C76" s="76">
        <f t="shared" si="4"/>
        <v>62</v>
      </c>
      <c r="D76" s="207">
        <f>SUM(D77,D80)</f>
        <v>62</v>
      </c>
      <c r="E76" s="455">
        <f t="shared" ref="E76:F76" si="70">SUM(E77,E80)</f>
        <v>0</v>
      </c>
      <c r="F76" s="506">
        <f t="shared" si="70"/>
        <v>62</v>
      </c>
      <c r="G76" s="207">
        <f>SUM(G77,G80)</f>
        <v>0</v>
      </c>
      <c r="H76" s="544">
        <f t="shared" ref="H76:I76" si="71">SUM(H77,H80)</f>
        <v>0</v>
      </c>
      <c r="I76" s="506">
        <f t="shared" si="71"/>
        <v>0</v>
      </c>
      <c r="J76" s="84">
        <f>SUM(J77,J80)</f>
        <v>0</v>
      </c>
      <c r="K76" s="455">
        <f t="shared" ref="K76:L76" si="72">SUM(K77,K80)</f>
        <v>0</v>
      </c>
      <c r="L76" s="506">
        <f t="shared" si="72"/>
        <v>0</v>
      </c>
      <c r="M76" s="76">
        <f>SUM(M77,M80)</f>
        <v>0</v>
      </c>
      <c r="N76" s="85">
        <f t="shared" ref="N76:O76" si="73">SUM(N77,N80)</f>
        <v>0</v>
      </c>
      <c r="O76" s="208">
        <f t="shared" si="73"/>
        <v>0</v>
      </c>
      <c r="P76" s="243"/>
      <c r="R76" s="530"/>
      <c r="S76" s="530"/>
      <c r="T76" s="530"/>
    </row>
    <row r="77" spans="1:20" ht="24" x14ac:dyDescent="0.25">
      <c r="A77" s="342">
        <v>2110</v>
      </c>
      <c r="B77" s="87" t="s">
        <v>99</v>
      </c>
      <c r="C77" s="88">
        <f t="shared" si="4"/>
        <v>62</v>
      </c>
      <c r="D77" s="246">
        <f>SUM(D78:D79)</f>
        <v>62</v>
      </c>
      <c r="E77" s="463">
        <f t="shared" ref="E77:F77" si="74">SUM(E78:E79)</f>
        <v>0</v>
      </c>
      <c r="F77" s="508">
        <f t="shared" si="74"/>
        <v>62</v>
      </c>
      <c r="G77" s="246">
        <f>SUM(G78:G79)</f>
        <v>0</v>
      </c>
      <c r="H77" s="570">
        <f t="shared" ref="H77:I77" si="75">SUM(H78:H79)</f>
        <v>0</v>
      </c>
      <c r="I77" s="508">
        <f t="shared" si="75"/>
        <v>0</v>
      </c>
      <c r="J77" s="248">
        <f>SUM(J78:J79)</f>
        <v>0</v>
      </c>
      <c r="K77" s="463">
        <f t="shared" ref="K77:L77" si="76">SUM(K78:K79)</f>
        <v>0</v>
      </c>
      <c r="L77" s="508">
        <f t="shared" si="76"/>
        <v>0</v>
      </c>
      <c r="M77" s="88">
        <f>SUM(M78:M79)</f>
        <v>0</v>
      </c>
      <c r="N77" s="247">
        <f t="shared" ref="N77:O77" si="77">SUM(N78:N79)</f>
        <v>0</v>
      </c>
      <c r="O77" s="220">
        <f t="shared" si="77"/>
        <v>0</v>
      </c>
      <c r="P77" s="222"/>
      <c r="R77" s="530"/>
      <c r="S77" s="530"/>
      <c r="T77" s="530"/>
    </row>
    <row r="78" spans="1:20" hidden="1" x14ac:dyDescent="0.25">
      <c r="A78" s="119">
        <v>2111</v>
      </c>
      <c r="B78" s="98" t="s">
        <v>100</v>
      </c>
      <c r="C78" s="99">
        <f t="shared" si="4"/>
        <v>0</v>
      </c>
      <c r="D78" s="237"/>
      <c r="E78" s="105"/>
      <c r="F78" s="591">
        <f t="shared" ref="F78:F79" si="78">D78+E78</f>
        <v>0</v>
      </c>
      <c r="G78" s="237"/>
      <c r="H78" s="104"/>
      <c r="I78" s="235">
        <f t="shared" ref="I78:I79" si="79">G78+H78</f>
        <v>0</v>
      </c>
      <c r="J78" s="104"/>
      <c r="K78" s="105"/>
      <c r="L78" s="592">
        <f t="shared" ref="L78:L79" si="80">J78+K78</f>
        <v>0</v>
      </c>
      <c r="M78" s="238"/>
      <c r="N78" s="105"/>
      <c r="O78" s="235">
        <f t="shared" ref="O78:O79" si="81">M78+N78</f>
        <v>0</v>
      </c>
      <c r="P78" s="236"/>
      <c r="R78" s="530"/>
      <c r="S78" s="530"/>
      <c r="T78" s="530"/>
    </row>
    <row r="79" spans="1:20" ht="24" x14ac:dyDescent="0.25">
      <c r="A79" s="56">
        <v>2112</v>
      </c>
      <c r="B79" s="223" t="s">
        <v>101</v>
      </c>
      <c r="C79" s="224">
        <f t="shared" si="4"/>
        <v>62</v>
      </c>
      <c r="D79" s="225">
        <v>62</v>
      </c>
      <c r="E79" s="460"/>
      <c r="F79" s="486">
        <f t="shared" si="78"/>
        <v>62</v>
      </c>
      <c r="G79" s="225"/>
      <c r="H79" s="571"/>
      <c r="I79" s="486">
        <f t="shared" si="79"/>
        <v>0</v>
      </c>
      <c r="J79" s="227"/>
      <c r="K79" s="460"/>
      <c r="L79" s="486">
        <f t="shared" si="80"/>
        <v>0</v>
      </c>
      <c r="M79" s="229"/>
      <c r="N79" s="226"/>
      <c r="O79" s="228">
        <f t="shared" si="81"/>
        <v>0</v>
      </c>
      <c r="P79" s="230"/>
      <c r="R79" s="530"/>
      <c r="S79" s="530"/>
      <c r="T79" s="530"/>
    </row>
    <row r="80" spans="1:20" ht="24" hidden="1" x14ac:dyDescent="0.25">
      <c r="A80" s="368">
        <v>2120</v>
      </c>
      <c r="B80" s="223" t="s">
        <v>102</v>
      </c>
      <c r="C80" s="224">
        <f t="shared" si="4"/>
        <v>0</v>
      </c>
      <c r="D80" s="572">
        <f>SUM(D81:D82)</f>
        <v>0</v>
      </c>
      <c r="E80" s="576">
        <f t="shared" ref="E80:F80" si="82">SUM(E81:E82)</f>
        <v>0</v>
      </c>
      <c r="F80" s="578">
        <f t="shared" si="82"/>
        <v>0</v>
      </c>
      <c r="G80" s="572">
        <f>SUM(G81:G82)</f>
        <v>0</v>
      </c>
      <c r="H80" s="575">
        <f t="shared" ref="H80:I80" si="83">SUM(H81:H82)</f>
        <v>0</v>
      </c>
      <c r="I80" s="228">
        <f t="shared" si="83"/>
        <v>0</v>
      </c>
      <c r="J80" s="575">
        <f>SUM(J81:J82)</f>
        <v>0</v>
      </c>
      <c r="K80" s="576">
        <f t="shared" ref="K80:L80" si="84">SUM(K81:K82)</f>
        <v>0</v>
      </c>
      <c r="L80" s="574">
        <f t="shared" si="84"/>
        <v>0</v>
      </c>
      <c r="M80" s="224">
        <f>SUM(M81:M82)</f>
        <v>0</v>
      </c>
      <c r="N80" s="576">
        <f t="shared" ref="N80:O80" si="85">SUM(N81:N82)</f>
        <v>0</v>
      </c>
      <c r="O80" s="228">
        <f t="shared" si="85"/>
        <v>0</v>
      </c>
      <c r="P80" s="253"/>
      <c r="R80" s="530"/>
      <c r="S80" s="530"/>
      <c r="T80" s="530"/>
    </row>
    <row r="81" spans="1:20" hidden="1" x14ac:dyDescent="0.25">
      <c r="A81" s="56">
        <v>2121</v>
      </c>
      <c r="B81" s="223" t="s">
        <v>100</v>
      </c>
      <c r="C81" s="224">
        <f t="shared" si="4"/>
        <v>0</v>
      </c>
      <c r="D81" s="225"/>
      <c r="E81" s="226"/>
      <c r="F81" s="578">
        <f t="shared" ref="F81:F82" si="86">D81+E81</f>
        <v>0</v>
      </c>
      <c r="G81" s="225"/>
      <c r="H81" s="227"/>
      <c r="I81" s="228">
        <f t="shared" ref="I81:I82" si="87">G81+H81</f>
        <v>0</v>
      </c>
      <c r="J81" s="227"/>
      <c r="K81" s="226"/>
      <c r="L81" s="574">
        <f t="shared" ref="L81:L82" si="88">J81+K81</f>
        <v>0</v>
      </c>
      <c r="M81" s="229"/>
      <c r="N81" s="226"/>
      <c r="O81" s="228">
        <f t="shared" ref="O81:O82" si="89">M81+N81</f>
        <v>0</v>
      </c>
      <c r="P81" s="253"/>
      <c r="R81" s="530"/>
      <c r="S81" s="530"/>
      <c r="T81" s="530"/>
    </row>
    <row r="82" spans="1:20" ht="24" hidden="1" x14ac:dyDescent="0.25">
      <c r="A82" s="56">
        <v>2122</v>
      </c>
      <c r="B82" s="223" t="s">
        <v>101</v>
      </c>
      <c r="C82" s="224">
        <f t="shared" si="4"/>
        <v>0</v>
      </c>
      <c r="D82" s="225"/>
      <c r="E82" s="226"/>
      <c r="F82" s="578">
        <f t="shared" si="86"/>
        <v>0</v>
      </c>
      <c r="G82" s="225"/>
      <c r="H82" s="227"/>
      <c r="I82" s="228">
        <f t="shared" si="87"/>
        <v>0</v>
      </c>
      <c r="J82" s="227"/>
      <c r="K82" s="226"/>
      <c r="L82" s="574">
        <f t="shared" si="88"/>
        <v>0</v>
      </c>
      <c r="M82" s="229"/>
      <c r="N82" s="226"/>
      <c r="O82" s="228">
        <f t="shared" si="89"/>
        <v>0</v>
      </c>
      <c r="P82" s="253"/>
      <c r="R82" s="530"/>
      <c r="S82" s="530"/>
      <c r="T82" s="530"/>
    </row>
    <row r="83" spans="1:20" x14ac:dyDescent="0.25">
      <c r="A83" s="380">
        <v>2200</v>
      </c>
      <c r="B83" s="580" t="s">
        <v>103</v>
      </c>
      <c r="C83" s="381">
        <f t="shared" si="4"/>
        <v>18030</v>
      </c>
      <c r="D83" s="581">
        <f>SUM(D84,D89,D95,D103,D112,D116,D122,D128)</f>
        <v>17070</v>
      </c>
      <c r="E83" s="582">
        <f t="shared" ref="E83:F83" si="90">SUM(E84,E89,E95,E103,E112,E116,E122,E128)</f>
        <v>0</v>
      </c>
      <c r="F83" s="488">
        <f t="shared" si="90"/>
        <v>17070</v>
      </c>
      <c r="G83" s="581">
        <f>SUM(G84,G89,G95,G103,G112,G116,G122,G128)</f>
        <v>726</v>
      </c>
      <c r="H83" s="583">
        <f t="shared" ref="H83:I83" si="91">SUM(H84,H89,H95,H103,H112,H116,H122,H128)</f>
        <v>0</v>
      </c>
      <c r="I83" s="488">
        <f t="shared" si="91"/>
        <v>726</v>
      </c>
      <c r="J83" s="584">
        <f>SUM(J84,J89,J95,J103,J112,J116,J122,J128)</f>
        <v>234</v>
      </c>
      <c r="K83" s="582">
        <f t="shared" ref="K83:L83" si="92">SUM(K84,K89,K95,K103,K112,K116,K122,K128)</f>
        <v>0</v>
      </c>
      <c r="L83" s="488">
        <f t="shared" si="92"/>
        <v>234</v>
      </c>
      <c r="M83" s="358">
        <f>SUM(M84,M89,M95,M103,M112,M116,M122,M128)</f>
        <v>0</v>
      </c>
      <c r="N83" s="593">
        <f t="shared" ref="N83:O83" si="93">SUM(N84,N89,N95,N103,N112,N116,N122,N128)</f>
        <v>0</v>
      </c>
      <c r="O83" s="594">
        <f t="shared" si="93"/>
        <v>0</v>
      </c>
      <c r="P83" s="595"/>
      <c r="R83" s="530"/>
      <c r="S83" s="530"/>
      <c r="T83" s="530"/>
    </row>
    <row r="84" spans="1:20" ht="24" x14ac:dyDescent="0.25">
      <c r="A84" s="419">
        <v>2210</v>
      </c>
      <c r="B84" s="420" t="s">
        <v>104</v>
      </c>
      <c r="C84" s="421">
        <f t="shared" si="4"/>
        <v>537</v>
      </c>
      <c r="D84" s="596">
        <f>SUM(D85:D88)</f>
        <v>537</v>
      </c>
      <c r="E84" s="597">
        <f t="shared" ref="E84:F84" si="94">SUM(E85:E88)</f>
        <v>0</v>
      </c>
      <c r="F84" s="510">
        <f t="shared" si="94"/>
        <v>537</v>
      </c>
      <c r="G84" s="596">
        <f>SUM(G85:G88)</f>
        <v>0</v>
      </c>
      <c r="H84" s="598">
        <f t="shared" ref="H84:I84" si="95">SUM(H85:H88)</f>
        <v>0</v>
      </c>
      <c r="I84" s="510">
        <f t="shared" si="95"/>
        <v>0</v>
      </c>
      <c r="J84" s="599">
        <f>SUM(J85:J88)</f>
        <v>0</v>
      </c>
      <c r="K84" s="597">
        <f t="shared" ref="K84:L84" si="96">SUM(K85:K88)</f>
        <v>0</v>
      </c>
      <c r="L84" s="510">
        <f t="shared" si="96"/>
        <v>0</v>
      </c>
      <c r="M84" s="421">
        <f>SUM(M85:M88)</f>
        <v>0</v>
      </c>
      <c r="N84" s="600">
        <f t="shared" ref="N84:O84" si="97">SUM(N85:N88)</f>
        <v>0</v>
      </c>
      <c r="O84" s="425">
        <f t="shared" si="97"/>
        <v>0</v>
      </c>
      <c r="P84" s="601"/>
      <c r="R84" s="530"/>
      <c r="S84" s="530"/>
      <c r="T84" s="530"/>
    </row>
    <row r="85" spans="1:20" ht="24" hidden="1" x14ac:dyDescent="0.25">
      <c r="A85" s="256">
        <v>2211</v>
      </c>
      <c r="B85" s="257" t="s">
        <v>105</v>
      </c>
      <c r="C85" s="258">
        <f t="shared" ref="C85:C148" si="98">F85+I85+L85+O85</f>
        <v>0</v>
      </c>
      <c r="D85" s="259"/>
      <c r="E85" s="260"/>
      <c r="F85" s="602">
        <f t="shared" ref="F85:F88" si="99">D85+E85</f>
        <v>0</v>
      </c>
      <c r="G85" s="259"/>
      <c r="H85" s="261"/>
      <c r="I85" s="262">
        <f t="shared" ref="I85:I88" si="100">G85+H85</f>
        <v>0</v>
      </c>
      <c r="J85" s="261"/>
      <c r="K85" s="260"/>
      <c r="L85" s="603">
        <f t="shared" ref="L85:L88" si="101">J85+K85</f>
        <v>0</v>
      </c>
      <c r="M85" s="263"/>
      <c r="N85" s="260"/>
      <c r="O85" s="262">
        <f t="shared" ref="O85:O88" si="102">M85+N85</f>
        <v>0</v>
      </c>
      <c r="P85" s="589"/>
      <c r="R85" s="530"/>
      <c r="S85" s="530"/>
      <c r="T85" s="530"/>
    </row>
    <row r="86" spans="1:20" ht="36" x14ac:dyDescent="0.25">
      <c r="A86" s="56">
        <v>2212</v>
      </c>
      <c r="B86" s="223" t="s">
        <v>106</v>
      </c>
      <c r="C86" s="224">
        <f t="shared" si="98"/>
        <v>420</v>
      </c>
      <c r="D86" s="225">
        <v>420</v>
      </c>
      <c r="E86" s="460"/>
      <c r="F86" s="486">
        <f t="shared" si="99"/>
        <v>420</v>
      </c>
      <c r="G86" s="225"/>
      <c r="H86" s="571"/>
      <c r="I86" s="486">
        <f t="shared" si="100"/>
        <v>0</v>
      </c>
      <c r="J86" s="227"/>
      <c r="K86" s="460"/>
      <c r="L86" s="486">
        <f t="shared" si="101"/>
        <v>0</v>
      </c>
      <c r="M86" s="229"/>
      <c r="N86" s="226"/>
      <c r="O86" s="228">
        <f t="shared" si="102"/>
        <v>0</v>
      </c>
      <c r="P86" s="253"/>
      <c r="R86" s="530"/>
      <c r="S86" s="530"/>
      <c r="T86" s="530"/>
    </row>
    <row r="87" spans="1:20" ht="24" x14ac:dyDescent="0.25">
      <c r="A87" s="56">
        <v>2214</v>
      </c>
      <c r="B87" s="223" t="s">
        <v>107</v>
      </c>
      <c r="C87" s="224">
        <f t="shared" si="98"/>
        <v>97</v>
      </c>
      <c r="D87" s="225">
        <v>97</v>
      </c>
      <c r="E87" s="460"/>
      <c r="F87" s="486">
        <f t="shared" si="99"/>
        <v>97</v>
      </c>
      <c r="G87" s="225"/>
      <c r="H87" s="571"/>
      <c r="I87" s="486">
        <f t="shared" si="100"/>
        <v>0</v>
      </c>
      <c r="J87" s="227"/>
      <c r="K87" s="460"/>
      <c r="L87" s="486">
        <f t="shared" si="101"/>
        <v>0</v>
      </c>
      <c r="M87" s="229"/>
      <c r="N87" s="226"/>
      <c r="O87" s="228">
        <f t="shared" si="102"/>
        <v>0</v>
      </c>
      <c r="P87" s="230"/>
      <c r="R87" s="530"/>
      <c r="S87" s="530"/>
      <c r="T87" s="530"/>
    </row>
    <row r="88" spans="1:20" x14ac:dyDescent="0.25">
      <c r="A88" s="56">
        <v>2219</v>
      </c>
      <c r="B88" s="223" t="s">
        <v>108</v>
      </c>
      <c r="C88" s="224">
        <f t="shared" si="98"/>
        <v>20</v>
      </c>
      <c r="D88" s="225">
        <v>20</v>
      </c>
      <c r="E88" s="460"/>
      <c r="F88" s="486">
        <f t="shared" si="99"/>
        <v>20</v>
      </c>
      <c r="G88" s="225"/>
      <c r="H88" s="571"/>
      <c r="I88" s="486">
        <f t="shared" si="100"/>
        <v>0</v>
      </c>
      <c r="J88" s="227"/>
      <c r="K88" s="460"/>
      <c r="L88" s="486">
        <f t="shared" si="101"/>
        <v>0</v>
      </c>
      <c r="M88" s="229"/>
      <c r="N88" s="226"/>
      <c r="O88" s="228">
        <f t="shared" si="102"/>
        <v>0</v>
      </c>
      <c r="P88" s="253"/>
      <c r="R88" s="530"/>
      <c r="S88" s="530"/>
      <c r="T88" s="530"/>
    </row>
    <row r="89" spans="1:20" ht="24" x14ac:dyDescent="0.25">
      <c r="A89" s="368">
        <v>2220</v>
      </c>
      <c r="B89" s="223" t="s">
        <v>109</v>
      </c>
      <c r="C89" s="224">
        <f t="shared" si="98"/>
        <v>13578</v>
      </c>
      <c r="D89" s="572">
        <f>SUM(D90:D94)</f>
        <v>13344</v>
      </c>
      <c r="E89" s="573">
        <f t="shared" ref="E89:F89" si="103">SUM(E90:E94)</f>
        <v>0</v>
      </c>
      <c r="F89" s="486">
        <f t="shared" si="103"/>
        <v>13344</v>
      </c>
      <c r="G89" s="572">
        <f>SUM(G90:G94)</f>
        <v>0</v>
      </c>
      <c r="H89" s="574">
        <f t="shared" ref="H89:I89" si="104">SUM(H90:H94)</f>
        <v>0</v>
      </c>
      <c r="I89" s="486">
        <f t="shared" si="104"/>
        <v>0</v>
      </c>
      <c r="J89" s="575">
        <f>SUM(J90:J94)</f>
        <v>234</v>
      </c>
      <c r="K89" s="573">
        <f t="shared" ref="K89:L89" si="105">SUM(K90:K94)</f>
        <v>0</v>
      </c>
      <c r="L89" s="486">
        <f t="shared" si="105"/>
        <v>234</v>
      </c>
      <c r="M89" s="224">
        <f>SUM(M90:M94)</f>
        <v>0</v>
      </c>
      <c r="N89" s="576">
        <f t="shared" ref="N89:O89" si="106">SUM(N90:N94)</f>
        <v>0</v>
      </c>
      <c r="O89" s="228">
        <f t="shared" si="106"/>
        <v>0</v>
      </c>
      <c r="P89" s="253"/>
      <c r="R89" s="530"/>
      <c r="S89" s="530"/>
      <c r="T89" s="530"/>
    </row>
    <row r="90" spans="1:20" ht="24" x14ac:dyDescent="0.25">
      <c r="A90" s="56">
        <v>2221</v>
      </c>
      <c r="B90" s="223" t="s">
        <v>110</v>
      </c>
      <c r="C90" s="224">
        <f t="shared" si="98"/>
        <v>7950</v>
      </c>
      <c r="D90" s="225">
        <v>7950</v>
      </c>
      <c r="E90" s="460"/>
      <c r="F90" s="486">
        <f t="shared" ref="F90:F94" si="107">D90+E90</f>
        <v>7950</v>
      </c>
      <c r="G90" s="225"/>
      <c r="H90" s="571"/>
      <c r="I90" s="486">
        <f t="shared" ref="I90:I94" si="108">G90+H90</f>
        <v>0</v>
      </c>
      <c r="J90" s="227"/>
      <c r="K90" s="460"/>
      <c r="L90" s="486">
        <f t="shared" ref="L90:L94" si="109">J90+K90</f>
        <v>0</v>
      </c>
      <c r="M90" s="229"/>
      <c r="N90" s="226"/>
      <c r="O90" s="228">
        <f t="shared" ref="O90:O94" si="110">M90+N90</f>
        <v>0</v>
      </c>
      <c r="P90" s="230"/>
      <c r="R90" s="530"/>
      <c r="S90" s="530"/>
      <c r="T90" s="530"/>
    </row>
    <row r="91" spans="1:20" x14ac:dyDescent="0.25">
      <c r="A91" s="56">
        <v>2222</v>
      </c>
      <c r="B91" s="223" t="s">
        <v>112</v>
      </c>
      <c r="C91" s="224">
        <f t="shared" si="98"/>
        <v>1615</v>
      </c>
      <c r="D91" s="225">
        <v>1459</v>
      </c>
      <c r="E91" s="460"/>
      <c r="F91" s="486">
        <f t="shared" si="107"/>
        <v>1459</v>
      </c>
      <c r="G91" s="225"/>
      <c r="H91" s="571"/>
      <c r="I91" s="486">
        <f t="shared" si="108"/>
        <v>0</v>
      </c>
      <c r="J91" s="227">
        <v>156</v>
      </c>
      <c r="K91" s="460"/>
      <c r="L91" s="486">
        <f t="shared" si="109"/>
        <v>156</v>
      </c>
      <c r="M91" s="229"/>
      <c r="N91" s="226"/>
      <c r="O91" s="228">
        <f t="shared" si="110"/>
        <v>0</v>
      </c>
      <c r="P91" s="230"/>
      <c r="R91" s="530"/>
      <c r="S91" s="530"/>
      <c r="T91" s="530"/>
    </row>
    <row r="92" spans="1:20" x14ac:dyDescent="0.25">
      <c r="A92" s="119">
        <v>2223</v>
      </c>
      <c r="B92" s="98" t="s">
        <v>113</v>
      </c>
      <c r="C92" s="99">
        <f t="shared" si="98"/>
        <v>3573</v>
      </c>
      <c r="D92" s="237">
        <v>3573</v>
      </c>
      <c r="E92" s="458"/>
      <c r="F92" s="509">
        <f t="shared" si="107"/>
        <v>3573</v>
      </c>
      <c r="G92" s="237"/>
      <c r="H92" s="577"/>
      <c r="I92" s="509">
        <f t="shared" si="108"/>
        <v>0</v>
      </c>
      <c r="J92" s="104"/>
      <c r="K92" s="458"/>
      <c r="L92" s="509">
        <f t="shared" si="109"/>
        <v>0</v>
      </c>
      <c r="M92" s="238"/>
      <c r="N92" s="105"/>
      <c r="O92" s="235">
        <f t="shared" si="110"/>
        <v>0</v>
      </c>
      <c r="P92" s="236"/>
      <c r="R92" s="530"/>
      <c r="S92" s="530"/>
      <c r="T92" s="530"/>
    </row>
    <row r="93" spans="1:20" ht="48" x14ac:dyDescent="0.25">
      <c r="A93" s="56">
        <v>2224</v>
      </c>
      <c r="B93" s="223" t="s">
        <v>114</v>
      </c>
      <c r="C93" s="224">
        <f t="shared" si="98"/>
        <v>440</v>
      </c>
      <c r="D93" s="225">
        <v>362</v>
      </c>
      <c r="E93" s="460"/>
      <c r="F93" s="486">
        <f t="shared" si="107"/>
        <v>362</v>
      </c>
      <c r="G93" s="225"/>
      <c r="H93" s="571"/>
      <c r="I93" s="486">
        <f t="shared" si="108"/>
        <v>0</v>
      </c>
      <c r="J93" s="227">
        <v>78</v>
      </c>
      <c r="K93" s="460"/>
      <c r="L93" s="486">
        <f t="shared" si="109"/>
        <v>78</v>
      </c>
      <c r="M93" s="229"/>
      <c r="N93" s="226"/>
      <c r="O93" s="228">
        <f t="shared" si="110"/>
        <v>0</v>
      </c>
      <c r="P93" s="230"/>
      <c r="R93" s="530"/>
      <c r="S93" s="530"/>
      <c r="T93" s="530"/>
    </row>
    <row r="94" spans="1:20" ht="24" hidden="1" x14ac:dyDescent="0.25">
      <c r="A94" s="119">
        <v>2229</v>
      </c>
      <c r="B94" s="98" t="s">
        <v>115</v>
      </c>
      <c r="C94" s="99">
        <f t="shared" si="98"/>
        <v>0</v>
      </c>
      <c r="D94" s="237"/>
      <c r="E94" s="105"/>
      <c r="F94" s="591">
        <f t="shared" si="107"/>
        <v>0</v>
      </c>
      <c r="G94" s="237"/>
      <c r="H94" s="104"/>
      <c r="I94" s="235">
        <f t="shared" si="108"/>
        <v>0</v>
      </c>
      <c r="J94" s="104"/>
      <c r="K94" s="105"/>
      <c r="L94" s="592">
        <f t="shared" si="109"/>
        <v>0</v>
      </c>
      <c r="M94" s="238"/>
      <c r="N94" s="105"/>
      <c r="O94" s="235">
        <f t="shared" si="110"/>
        <v>0</v>
      </c>
      <c r="P94" s="236"/>
      <c r="R94" s="530"/>
      <c r="S94" s="530"/>
      <c r="T94" s="530"/>
    </row>
    <row r="95" spans="1:20" ht="36" x14ac:dyDescent="0.25">
      <c r="A95" s="231">
        <v>2230</v>
      </c>
      <c r="B95" s="98" t="s">
        <v>116</v>
      </c>
      <c r="C95" s="99">
        <f t="shared" si="98"/>
        <v>601</v>
      </c>
      <c r="D95" s="232">
        <f>SUM(D96:D102)</f>
        <v>601</v>
      </c>
      <c r="E95" s="459">
        <f t="shared" ref="E95:F95" si="111">SUM(E96:E102)</f>
        <v>0</v>
      </c>
      <c r="F95" s="509">
        <f t="shared" si="111"/>
        <v>601</v>
      </c>
      <c r="G95" s="232">
        <f>SUM(G96:G102)</f>
        <v>0</v>
      </c>
      <c r="H95" s="592">
        <f t="shared" ref="H95:I95" si="112">SUM(H96:H102)</f>
        <v>0</v>
      </c>
      <c r="I95" s="509">
        <f t="shared" si="112"/>
        <v>0</v>
      </c>
      <c r="J95" s="234">
        <f>SUM(J96:J102)</f>
        <v>0</v>
      </c>
      <c r="K95" s="459">
        <f t="shared" ref="K95:L95" si="113">SUM(K96:K102)</f>
        <v>0</v>
      </c>
      <c r="L95" s="509">
        <f t="shared" si="113"/>
        <v>0</v>
      </c>
      <c r="M95" s="99">
        <f>SUM(M96:M102)</f>
        <v>0</v>
      </c>
      <c r="N95" s="233">
        <f t="shared" ref="N95:O95" si="114">SUM(N96:N102)</f>
        <v>0</v>
      </c>
      <c r="O95" s="235">
        <f t="shared" si="114"/>
        <v>0</v>
      </c>
      <c r="P95" s="236"/>
      <c r="R95" s="530"/>
      <c r="S95" s="530"/>
      <c r="T95" s="530"/>
    </row>
    <row r="96" spans="1:20" ht="24" hidden="1" x14ac:dyDescent="0.25">
      <c r="A96" s="119">
        <v>2231</v>
      </c>
      <c r="B96" s="98" t="s">
        <v>117</v>
      </c>
      <c r="C96" s="99">
        <f t="shared" si="98"/>
        <v>0</v>
      </c>
      <c r="D96" s="237"/>
      <c r="E96" s="105"/>
      <c r="F96" s="591">
        <f t="shared" ref="F96:F102" si="115">D96+E96</f>
        <v>0</v>
      </c>
      <c r="G96" s="237"/>
      <c r="H96" s="104"/>
      <c r="I96" s="235">
        <f t="shared" ref="I96:I102" si="116">G96+H96</f>
        <v>0</v>
      </c>
      <c r="J96" s="104"/>
      <c r="K96" s="105"/>
      <c r="L96" s="592">
        <f t="shared" ref="L96:L102" si="117">J96+K96</f>
        <v>0</v>
      </c>
      <c r="M96" s="238"/>
      <c r="N96" s="105"/>
      <c r="O96" s="235">
        <f t="shared" ref="O96:O102" si="118">M96+N96</f>
        <v>0</v>
      </c>
      <c r="P96" s="236"/>
      <c r="R96" s="530"/>
      <c r="S96" s="530"/>
      <c r="T96" s="530"/>
    </row>
    <row r="97" spans="1:20" ht="24.75" hidden="1" customHeight="1" x14ac:dyDescent="0.25">
      <c r="A97" s="119">
        <v>2232</v>
      </c>
      <c r="B97" s="98" t="s">
        <v>118</v>
      </c>
      <c r="C97" s="99">
        <f t="shared" si="98"/>
        <v>0</v>
      </c>
      <c r="D97" s="237"/>
      <c r="E97" s="105"/>
      <c r="F97" s="591">
        <f t="shared" si="115"/>
        <v>0</v>
      </c>
      <c r="G97" s="237"/>
      <c r="H97" s="104"/>
      <c r="I97" s="235">
        <f t="shared" si="116"/>
        <v>0</v>
      </c>
      <c r="J97" s="104"/>
      <c r="K97" s="105"/>
      <c r="L97" s="592">
        <f t="shared" si="117"/>
        <v>0</v>
      </c>
      <c r="M97" s="238"/>
      <c r="N97" s="105"/>
      <c r="O97" s="235">
        <f t="shared" si="118"/>
        <v>0</v>
      </c>
      <c r="P97" s="236"/>
      <c r="R97" s="530"/>
      <c r="S97" s="530"/>
      <c r="T97" s="530"/>
    </row>
    <row r="98" spans="1:20" ht="24" hidden="1" x14ac:dyDescent="0.25">
      <c r="A98" s="47">
        <v>2233</v>
      </c>
      <c r="B98" s="87" t="s">
        <v>119</v>
      </c>
      <c r="C98" s="88">
        <f t="shared" si="98"/>
        <v>0</v>
      </c>
      <c r="D98" s="219"/>
      <c r="E98" s="94"/>
      <c r="F98" s="569">
        <f t="shared" si="115"/>
        <v>0</v>
      </c>
      <c r="G98" s="219"/>
      <c r="H98" s="93"/>
      <c r="I98" s="220">
        <f t="shared" si="116"/>
        <v>0</v>
      </c>
      <c r="J98" s="93"/>
      <c r="K98" s="94"/>
      <c r="L98" s="570">
        <f t="shared" si="117"/>
        <v>0</v>
      </c>
      <c r="M98" s="221"/>
      <c r="N98" s="94"/>
      <c r="O98" s="220">
        <f t="shared" si="118"/>
        <v>0</v>
      </c>
      <c r="P98" s="222"/>
      <c r="R98" s="530"/>
      <c r="S98" s="530"/>
      <c r="T98" s="530"/>
    </row>
    <row r="99" spans="1:20" ht="36" hidden="1" x14ac:dyDescent="0.25">
      <c r="A99" s="119">
        <v>2234</v>
      </c>
      <c r="B99" s="98" t="s">
        <v>120</v>
      </c>
      <c r="C99" s="99">
        <f t="shared" si="98"/>
        <v>0</v>
      </c>
      <c r="D99" s="237"/>
      <c r="E99" s="105"/>
      <c r="F99" s="591">
        <f t="shared" si="115"/>
        <v>0</v>
      </c>
      <c r="G99" s="237"/>
      <c r="H99" s="104"/>
      <c r="I99" s="235">
        <f t="shared" si="116"/>
        <v>0</v>
      </c>
      <c r="J99" s="104"/>
      <c r="K99" s="105"/>
      <c r="L99" s="592">
        <f t="shared" si="117"/>
        <v>0</v>
      </c>
      <c r="M99" s="238"/>
      <c r="N99" s="105"/>
      <c r="O99" s="235">
        <f t="shared" si="118"/>
        <v>0</v>
      </c>
      <c r="P99" s="236"/>
      <c r="R99" s="530"/>
      <c r="S99" s="530"/>
      <c r="T99" s="530"/>
    </row>
    <row r="100" spans="1:20" ht="24" hidden="1" x14ac:dyDescent="0.25">
      <c r="A100" s="119">
        <v>2235</v>
      </c>
      <c r="B100" s="98" t="s">
        <v>121</v>
      </c>
      <c r="C100" s="99">
        <f t="shared" si="98"/>
        <v>0</v>
      </c>
      <c r="D100" s="237"/>
      <c r="E100" s="105"/>
      <c r="F100" s="591">
        <f t="shared" si="115"/>
        <v>0</v>
      </c>
      <c r="G100" s="237"/>
      <c r="H100" s="104"/>
      <c r="I100" s="235">
        <f t="shared" si="116"/>
        <v>0</v>
      </c>
      <c r="J100" s="104"/>
      <c r="K100" s="105"/>
      <c r="L100" s="592">
        <f t="shared" si="117"/>
        <v>0</v>
      </c>
      <c r="M100" s="238"/>
      <c r="N100" s="105"/>
      <c r="O100" s="235">
        <f t="shared" si="118"/>
        <v>0</v>
      </c>
      <c r="P100" s="236"/>
      <c r="R100" s="530"/>
      <c r="S100" s="530"/>
      <c r="T100" s="530"/>
    </row>
    <row r="101" spans="1:20" hidden="1" x14ac:dyDescent="0.25">
      <c r="A101" s="119">
        <v>2236</v>
      </c>
      <c r="B101" s="98" t="s">
        <v>122</v>
      </c>
      <c r="C101" s="99">
        <f t="shared" si="98"/>
        <v>0</v>
      </c>
      <c r="D101" s="237"/>
      <c r="E101" s="105"/>
      <c r="F101" s="591">
        <f t="shared" si="115"/>
        <v>0</v>
      </c>
      <c r="G101" s="237"/>
      <c r="H101" s="104"/>
      <c r="I101" s="235">
        <f t="shared" si="116"/>
        <v>0</v>
      </c>
      <c r="J101" s="104"/>
      <c r="K101" s="105"/>
      <c r="L101" s="592">
        <f t="shared" si="117"/>
        <v>0</v>
      </c>
      <c r="M101" s="238"/>
      <c r="N101" s="105"/>
      <c r="O101" s="235">
        <f t="shared" si="118"/>
        <v>0</v>
      </c>
      <c r="P101" s="236"/>
      <c r="R101" s="530"/>
      <c r="S101" s="530"/>
      <c r="T101" s="530"/>
    </row>
    <row r="102" spans="1:20" ht="24" x14ac:dyDescent="0.25">
      <c r="A102" s="56">
        <v>2239</v>
      </c>
      <c r="B102" s="223" t="s">
        <v>123</v>
      </c>
      <c r="C102" s="224">
        <f t="shared" si="98"/>
        <v>601</v>
      </c>
      <c r="D102" s="225">
        <v>601</v>
      </c>
      <c r="E102" s="460"/>
      <c r="F102" s="486">
        <f t="shared" si="115"/>
        <v>601</v>
      </c>
      <c r="G102" s="225"/>
      <c r="H102" s="571"/>
      <c r="I102" s="486">
        <f t="shared" si="116"/>
        <v>0</v>
      </c>
      <c r="J102" s="227"/>
      <c r="K102" s="460"/>
      <c r="L102" s="486">
        <f t="shared" si="117"/>
        <v>0</v>
      </c>
      <c r="M102" s="229"/>
      <c r="N102" s="226"/>
      <c r="O102" s="228">
        <f t="shared" si="118"/>
        <v>0</v>
      </c>
      <c r="P102" s="230"/>
      <c r="R102" s="530"/>
      <c r="S102" s="530"/>
      <c r="T102" s="530"/>
    </row>
    <row r="103" spans="1:20" ht="36" x14ac:dyDescent="0.25">
      <c r="A103" s="368">
        <v>2240</v>
      </c>
      <c r="B103" s="223" t="s">
        <v>124</v>
      </c>
      <c r="C103" s="224">
        <f t="shared" si="98"/>
        <v>3040</v>
      </c>
      <c r="D103" s="572">
        <f>SUM(D104:D111)</f>
        <v>2314</v>
      </c>
      <c r="E103" s="573">
        <f t="shared" ref="E103:F103" si="119">SUM(E104:E111)</f>
        <v>0</v>
      </c>
      <c r="F103" s="486">
        <f t="shared" si="119"/>
        <v>2314</v>
      </c>
      <c r="G103" s="572">
        <f>SUM(G104:G111)</f>
        <v>726</v>
      </c>
      <c r="H103" s="574">
        <f t="shared" ref="H103:I103" si="120">SUM(H104:H111)</f>
        <v>0</v>
      </c>
      <c r="I103" s="486">
        <f t="shared" si="120"/>
        <v>726</v>
      </c>
      <c r="J103" s="575">
        <f>SUM(J104:J111)</f>
        <v>0</v>
      </c>
      <c r="K103" s="573">
        <f t="shared" ref="K103:L103" si="121">SUM(K104:K111)</f>
        <v>0</v>
      </c>
      <c r="L103" s="486">
        <f t="shared" si="121"/>
        <v>0</v>
      </c>
      <c r="M103" s="224">
        <f>SUM(M104:M111)</f>
        <v>0</v>
      </c>
      <c r="N103" s="576">
        <f t="shared" ref="N103:O103" si="122">SUM(N104:N111)</f>
        <v>0</v>
      </c>
      <c r="O103" s="228">
        <f t="shared" si="122"/>
        <v>0</v>
      </c>
      <c r="P103" s="253"/>
      <c r="R103" s="530"/>
      <c r="S103" s="530"/>
      <c r="T103" s="530"/>
    </row>
    <row r="104" spans="1:20" hidden="1" x14ac:dyDescent="0.25">
      <c r="A104" s="56">
        <v>2241</v>
      </c>
      <c r="B104" s="223" t="s">
        <v>125</v>
      </c>
      <c r="C104" s="224">
        <f t="shared" si="98"/>
        <v>0</v>
      </c>
      <c r="D104" s="225"/>
      <c r="E104" s="226"/>
      <c r="F104" s="578">
        <f t="shared" ref="F104:F111" si="123">D104+E104</f>
        <v>0</v>
      </c>
      <c r="G104" s="225"/>
      <c r="H104" s="227"/>
      <c r="I104" s="228">
        <f t="shared" ref="I104:I111" si="124">G104+H104</f>
        <v>0</v>
      </c>
      <c r="J104" s="227"/>
      <c r="K104" s="226"/>
      <c r="L104" s="574">
        <f t="shared" ref="L104:L111" si="125">J104+K104</f>
        <v>0</v>
      </c>
      <c r="M104" s="229"/>
      <c r="N104" s="226"/>
      <c r="O104" s="228">
        <f t="shared" ref="O104:O111" si="126">M104+N104</f>
        <v>0</v>
      </c>
      <c r="P104" s="253"/>
      <c r="R104" s="530"/>
      <c r="S104" s="530"/>
      <c r="T104" s="530"/>
    </row>
    <row r="105" spans="1:20" ht="24" hidden="1" x14ac:dyDescent="0.25">
      <c r="A105" s="56">
        <v>2242</v>
      </c>
      <c r="B105" s="223" t="s">
        <v>126</v>
      </c>
      <c r="C105" s="224">
        <f t="shared" si="98"/>
        <v>0</v>
      </c>
      <c r="D105" s="225"/>
      <c r="E105" s="226"/>
      <c r="F105" s="578">
        <f t="shared" si="123"/>
        <v>0</v>
      </c>
      <c r="G105" s="225"/>
      <c r="H105" s="227"/>
      <c r="I105" s="228">
        <f t="shared" si="124"/>
        <v>0</v>
      </c>
      <c r="J105" s="227"/>
      <c r="K105" s="226"/>
      <c r="L105" s="574">
        <f t="shared" si="125"/>
        <v>0</v>
      </c>
      <c r="M105" s="229"/>
      <c r="N105" s="226"/>
      <c r="O105" s="228">
        <f t="shared" si="126"/>
        <v>0</v>
      </c>
      <c r="P105" s="253"/>
      <c r="R105" s="530"/>
      <c r="S105" s="530"/>
      <c r="T105" s="530"/>
    </row>
    <row r="106" spans="1:20" ht="24" x14ac:dyDescent="0.25">
      <c r="A106" s="56">
        <v>2243</v>
      </c>
      <c r="B106" s="223" t="s">
        <v>127</v>
      </c>
      <c r="C106" s="224">
        <f t="shared" si="98"/>
        <v>343</v>
      </c>
      <c r="D106" s="225">
        <v>343</v>
      </c>
      <c r="E106" s="460"/>
      <c r="F106" s="486">
        <f t="shared" si="123"/>
        <v>343</v>
      </c>
      <c r="G106" s="225"/>
      <c r="H106" s="571"/>
      <c r="I106" s="486">
        <f t="shared" si="124"/>
        <v>0</v>
      </c>
      <c r="J106" s="227"/>
      <c r="K106" s="460"/>
      <c r="L106" s="486">
        <f t="shared" si="125"/>
        <v>0</v>
      </c>
      <c r="M106" s="229"/>
      <c r="N106" s="226"/>
      <c r="O106" s="228">
        <f t="shared" si="126"/>
        <v>0</v>
      </c>
      <c r="P106" s="230"/>
      <c r="R106" s="530"/>
      <c r="S106" s="530"/>
      <c r="T106" s="530"/>
    </row>
    <row r="107" spans="1:20" x14ac:dyDescent="0.25">
      <c r="A107" s="56">
        <v>2244</v>
      </c>
      <c r="B107" s="223" t="s">
        <v>128</v>
      </c>
      <c r="C107" s="224">
        <f t="shared" si="98"/>
        <v>2187</v>
      </c>
      <c r="D107" s="225">
        <v>1461</v>
      </c>
      <c r="E107" s="460"/>
      <c r="F107" s="486">
        <f t="shared" si="123"/>
        <v>1461</v>
      </c>
      <c r="G107" s="225">
        <v>726</v>
      </c>
      <c r="H107" s="571"/>
      <c r="I107" s="486">
        <f t="shared" si="124"/>
        <v>726</v>
      </c>
      <c r="J107" s="227"/>
      <c r="K107" s="460"/>
      <c r="L107" s="486">
        <f t="shared" si="125"/>
        <v>0</v>
      </c>
      <c r="M107" s="229"/>
      <c r="N107" s="226"/>
      <c r="O107" s="228">
        <f t="shared" si="126"/>
        <v>0</v>
      </c>
      <c r="P107" s="230"/>
      <c r="R107" s="530"/>
      <c r="S107" s="530"/>
      <c r="T107" s="530"/>
    </row>
    <row r="108" spans="1:20" ht="24" hidden="1" x14ac:dyDescent="0.25">
      <c r="A108" s="56">
        <v>2246</v>
      </c>
      <c r="B108" s="223" t="s">
        <v>129</v>
      </c>
      <c r="C108" s="224">
        <f t="shared" si="98"/>
        <v>0</v>
      </c>
      <c r="D108" s="225"/>
      <c r="E108" s="226"/>
      <c r="F108" s="578">
        <f t="shared" si="123"/>
        <v>0</v>
      </c>
      <c r="G108" s="225"/>
      <c r="H108" s="227"/>
      <c r="I108" s="228">
        <f t="shared" si="124"/>
        <v>0</v>
      </c>
      <c r="J108" s="227"/>
      <c r="K108" s="226"/>
      <c r="L108" s="574">
        <f t="shared" si="125"/>
        <v>0</v>
      </c>
      <c r="M108" s="229"/>
      <c r="N108" s="226"/>
      <c r="O108" s="228">
        <f t="shared" si="126"/>
        <v>0</v>
      </c>
      <c r="P108" s="253"/>
      <c r="R108" s="530"/>
      <c r="S108" s="530"/>
      <c r="T108" s="530"/>
    </row>
    <row r="109" spans="1:20" hidden="1" x14ac:dyDescent="0.25">
      <c r="A109" s="56">
        <v>2247</v>
      </c>
      <c r="B109" s="223" t="s">
        <v>130</v>
      </c>
      <c r="C109" s="224">
        <f t="shared" si="98"/>
        <v>0</v>
      </c>
      <c r="D109" s="225"/>
      <c r="E109" s="226"/>
      <c r="F109" s="578">
        <f t="shared" si="123"/>
        <v>0</v>
      </c>
      <c r="G109" s="225"/>
      <c r="H109" s="227"/>
      <c r="I109" s="228">
        <f t="shared" si="124"/>
        <v>0</v>
      </c>
      <c r="J109" s="227"/>
      <c r="K109" s="226"/>
      <c r="L109" s="574">
        <f t="shared" si="125"/>
        <v>0</v>
      </c>
      <c r="M109" s="229"/>
      <c r="N109" s="226"/>
      <c r="O109" s="228">
        <f t="shared" si="126"/>
        <v>0</v>
      </c>
      <c r="P109" s="253"/>
      <c r="R109" s="530"/>
      <c r="S109" s="530"/>
      <c r="T109" s="530"/>
    </row>
    <row r="110" spans="1:20" ht="24" hidden="1" x14ac:dyDescent="0.25">
      <c r="A110" s="56">
        <v>2248</v>
      </c>
      <c r="B110" s="223" t="s">
        <v>131</v>
      </c>
      <c r="C110" s="224">
        <f t="shared" si="98"/>
        <v>0</v>
      </c>
      <c r="D110" s="225"/>
      <c r="E110" s="226"/>
      <c r="F110" s="578">
        <f t="shared" si="123"/>
        <v>0</v>
      </c>
      <c r="G110" s="225"/>
      <c r="H110" s="227"/>
      <c r="I110" s="228">
        <f t="shared" si="124"/>
        <v>0</v>
      </c>
      <c r="J110" s="227"/>
      <c r="K110" s="226"/>
      <c r="L110" s="574">
        <f t="shared" si="125"/>
        <v>0</v>
      </c>
      <c r="M110" s="229"/>
      <c r="N110" s="226"/>
      <c r="O110" s="228">
        <f t="shared" si="126"/>
        <v>0</v>
      </c>
      <c r="P110" s="253"/>
      <c r="R110" s="530"/>
      <c r="S110" s="530"/>
      <c r="T110" s="530"/>
    </row>
    <row r="111" spans="1:20" ht="24" x14ac:dyDescent="0.25">
      <c r="A111" s="56">
        <v>2249</v>
      </c>
      <c r="B111" s="223" t="s">
        <v>132</v>
      </c>
      <c r="C111" s="224">
        <f t="shared" si="98"/>
        <v>510</v>
      </c>
      <c r="D111" s="225">
        <v>510</v>
      </c>
      <c r="E111" s="460"/>
      <c r="F111" s="486">
        <f t="shared" si="123"/>
        <v>510</v>
      </c>
      <c r="G111" s="225"/>
      <c r="H111" s="571"/>
      <c r="I111" s="486">
        <f t="shared" si="124"/>
        <v>0</v>
      </c>
      <c r="J111" s="227"/>
      <c r="K111" s="460"/>
      <c r="L111" s="486">
        <f t="shared" si="125"/>
        <v>0</v>
      </c>
      <c r="M111" s="229"/>
      <c r="N111" s="226"/>
      <c r="O111" s="228">
        <f t="shared" si="126"/>
        <v>0</v>
      </c>
      <c r="P111" s="230"/>
      <c r="R111" s="530"/>
      <c r="S111" s="530"/>
      <c r="T111" s="530"/>
    </row>
    <row r="112" spans="1:20" x14ac:dyDescent="0.25">
      <c r="A112" s="368">
        <v>2250</v>
      </c>
      <c r="B112" s="223" t="s">
        <v>133</v>
      </c>
      <c r="C112" s="224">
        <f t="shared" si="98"/>
        <v>200</v>
      </c>
      <c r="D112" s="572">
        <f>SUM(D113:D115)</f>
        <v>200</v>
      </c>
      <c r="E112" s="573">
        <f t="shared" ref="E112:F112" si="127">SUM(E113:E115)</f>
        <v>0</v>
      </c>
      <c r="F112" s="486">
        <f t="shared" si="127"/>
        <v>200</v>
      </c>
      <c r="G112" s="572">
        <f>SUM(G113:G115)</f>
        <v>0</v>
      </c>
      <c r="H112" s="574">
        <f t="shared" ref="H112:I112" si="128">SUM(H113:H115)</f>
        <v>0</v>
      </c>
      <c r="I112" s="486">
        <f t="shared" si="128"/>
        <v>0</v>
      </c>
      <c r="J112" s="575">
        <f>SUM(J113:J115)</f>
        <v>0</v>
      </c>
      <c r="K112" s="573">
        <f t="shared" ref="K112:L112" si="129">SUM(K113:K115)</f>
        <v>0</v>
      </c>
      <c r="L112" s="486">
        <f t="shared" si="129"/>
        <v>0</v>
      </c>
      <c r="M112" s="224">
        <f>SUM(M113:M115)</f>
        <v>0</v>
      </c>
      <c r="N112" s="576">
        <f t="shared" ref="N112:O112" si="130">SUM(N113:N115)</f>
        <v>0</v>
      </c>
      <c r="O112" s="228">
        <f t="shared" si="130"/>
        <v>0</v>
      </c>
      <c r="P112" s="253"/>
      <c r="R112" s="530"/>
      <c r="S112" s="530"/>
      <c r="T112" s="530"/>
    </row>
    <row r="113" spans="1:20" x14ac:dyDescent="0.25">
      <c r="A113" s="56">
        <v>2251</v>
      </c>
      <c r="B113" s="223" t="s">
        <v>134</v>
      </c>
      <c r="C113" s="224">
        <f t="shared" si="98"/>
        <v>200</v>
      </c>
      <c r="D113" s="225">
        <v>200</v>
      </c>
      <c r="E113" s="460"/>
      <c r="F113" s="486">
        <f t="shared" ref="F113:F115" si="131">D113+E113</f>
        <v>200</v>
      </c>
      <c r="G113" s="225"/>
      <c r="H113" s="571"/>
      <c r="I113" s="486">
        <f t="shared" ref="I113:I115" si="132">G113+H113</f>
        <v>0</v>
      </c>
      <c r="J113" s="227"/>
      <c r="K113" s="460"/>
      <c r="L113" s="486">
        <f t="shared" ref="L113:L115" si="133">J113+K113</f>
        <v>0</v>
      </c>
      <c r="M113" s="229"/>
      <c r="N113" s="226"/>
      <c r="O113" s="228">
        <f t="shared" ref="O113:O115" si="134">M113+N113</f>
        <v>0</v>
      </c>
      <c r="P113" s="253"/>
      <c r="R113" s="530"/>
      <c r="S113" s="530"/>
      <c r="T113" s="530"/>
    </row>
    <row r="114" spans="1:20" ht="24" hidden="1" x14ac:dyDescent="0.25">
      <c r="A114" s="119">
        <v>2252</v>
      </c>
      <c r="B114" s="98" t="s">
        <v>135</v>
      </c>
      <c r="C114" s="99">
        <f t="shared" si="98"/>
        <v>0</v>
      </c>
      <c r="D114" s="237"/>
      <c r="E114" s="105"/>
      <c r="F114" s="591">
        <f t="shared" si="131"/>
        <v>0</v>
      </c>
      <c r="G114" s="237"/>
      <c r="H114" s="104"/>
      <c r="I114" s="235">
        <f t="shared" si="132"/>
        <v>0</v>
      </c>
      <c r="J114" s="104"/>
      <c r="K114" s="105"/>
      <c r="L114" s="592">
        <f t="shared" si="133"/>
        <v>0</v>
      </c>
      <c r="M114" s="238"/>
      <c r="N114" s="105"/>
      <c r="O114" s="235">
        <f t="shared" si="134"/>
        <v>0</v>
      </c>
      <c r="P114" s="236"/>
      <c r="R114" s="530"/>
      <c r="S114" s="530"/>
      <c r="T114" s="530"/>
    </row>
    <row r="115" spans="1:20" ht="24" hidden="1" x14ac:dyDescent="0.25">
      <c r="A115" s="119">
        <v>2259</v>
      </c>
      <c r="B115" s="98" t="s">
        <v>136</v>
      </c>
      <c r="C115" s="99">
        <f t="shared" si="98"/>
        <v>0</v>
      </c>
      <c r="D115" s="237"/>
      <c r="E115" s="105"/>
      <c r="F115" s="591">
        <f t="shared" si="131"/>
        <v>0</v>
      </c>
      <c r="G115" s="237"/>
      <c r="H115" s="104"/>
      <c r="I115" s="235">
        <f t="shared" si="132"/>
        <v>0</v>
      </c>
      <c r="J115" s="104"/>
      <c r="K115" s="105"/>
      <c r="L115" s="592">
        <f t="shared" si="133"/>
        <v>0</v>
      </c>
      <c r="M115" s="238"/>
      <c r="N115" s="105"/>
      <c r="O115" s="235">
        <f t="shared" si="134"/>
        <v>0</v>
      </c>
      <c r="P115" s="236"/>
      <c r="R115" s="530"/>
      <c r="S115" s="530"/>
      <c r="T115" s="530"/>
    </row>
    <row r="116" spans="1:20" x14ac:dyDescent="0.25">
      <c r="A116" s="231">
        <v>2260</v>
      </c>
      <c r="B116" s="98" t="s">
        <v>137</v>
      </c>
      <c r="C116" s="99">
        <f t="shared" si="98"/>
        <v>26</v>
      </c>
      <c r="D116" s="232">
        <f>SUM(D117:D121)</f>
        <v>26</v>
      </c>
      <c r="E116" s="459">
        <f t="shared" ref="E116:F116" si="135">SUM(E117:E121)</f>
        <v>0</v>
      </c>
      <c r="F116" s="509">
        <f t="shared" si="135"/>
        <v>26</v>
      </c>
      <c r="G116" s="232">
        <f>SUM(G117:G121)</f>
        <v>0</v>
      </c>
      <c r="H116" s="592">
        <f t="shared" ref="H116:I116" si="136">SUM(H117:H121)</f>
        <v>0</v>
      </c>
      <c r="I116" s="509">
        <f t="shared" si="136"/>
        <v>0</v>
      </c>
      <c r="J116" s="234">
        <f>SUM(J117:J121)</f>
        <v>0</v>
      </c>
      <c r="K116" s="459">
        <f t="shared" ref="K116:L116" si="137">SUM(K117:K121)</f>
        <v>0</v>
      </c>
      <c r="L116" s="509">
        <f t="shared" si="137"/>
        <v>0</v>
      </c>
      <c r="M116" s="99">
        <f>SUM(M117:M121)</f>
        <v>0</v>
      </c>
      <c r="N116" s="233">
        <f t="shared" ref="N116:O116" si="138">SUM(N117:N121)</f>
        <v>0</v>
      </c>
      <c r="O116" s="235">
        <f t="shared" si="138"/>
        <v>0</v>
      </c>
      <c r="P116" s="236"/>
      <c r="R116" s="530"/>
      <c r="S116" s="530"/>
      <c r="T116" s="530"/>
    </row>
    <row r="117" spans="1:20" hidden="1" x14ac:dyDescent="0.25">
      <c r="A117" s="119">
        <v>2261</v>
      </c>
      <c r="B117" s="98" t="s">
        <v>138</v>
      </c>
      <c r="C117" s="99">
        <f t="shared" si="98"/>
        <v>0</v>
      </c>
      <c r="D117" s="237"/>
      <c r="E117" s="105"/>
      <c r="F117" s="591">
        <f t="shared" ref="F117:F121" si="139">D117+E117</f>
        <v>0</v>
      </c>
      <c r="G117" s="237"/>
      <c r="H117" s="104"/>
      <c r="I117" s="235">
        <f t="shared" ref="I117:I121" si="140">G117+H117</f>
        <v>0</v>
      </c>
      <c r="J117" s="104"/>
      <c r="K117" s="105"/>
      <c r="L117" s="592">
        <f t="shared" ref="L117:L121" si="141">J117+K117</f>
        <v>0</v>
      </c>
      <c r="M117" s="238"/>
      <c r="N117" s="105"/>
      <c r="O117" s="235">
        <f t="shared" ref="O117:O121" si="142">M117+N117</f>
        <v>0</v>
      </c>
      <c r="P117" s="236"/>
      <c r="R117" s="530"/>
      <c r="S117" s="530"/>
      <c r="T117" s="530"/>
    </row>
    <row r="118" spans="1:20" hidden="1" x14ac:dyDescent="0.25">
      <c r="A118" s="119">
        <v>2262</v>
      </c>
      <c r="B118" s="98" t="s">
        <v>139</v>
      </c>
      <c r="C118" s="99">
        <f t="shared" si="98"/>
        <v>0</v>
      </c>
      <c r="D118" s="237"/>
      <c r="E118" s="105"/>
      <c r="F118" s="591">
        <f t="shared" si="139"/>
        <v>0</v>
      </c>
      <c r="G118" s="237"/>
      <c r="H118" s="104"/>
      <c r="I118" s="235">
        <f t="shared" si="140"/>
        <v>0</v>
      </c>
      <c r="J118" s="104"/>
      <c r="K118" s="105"/>
      <c r="L118" s="592">
        <f t="shared" si="141"/>
        <v>0</v>
      </c>
      <c r="M118" s="238"/>
      <c r="N118" s="105"/>
      <c r="O118" s="235">
        <f t="shared" si="142"/>
        <v>0</v>
      </c>
      <c r="P118" s="236"/>
      <c r="R118" s="530"/>
      <c r="S118" s="530"/>
      <c r="T118" s="530"/>
    </row>
    <row r="119" spans="1:20" hidden="1" x14ac:dyDescent="0.25">
      <c r="A119" s="119">
        <v>2263</v>
      </c>
      <c r="B119" s="98" t="s">
        <v>140</v>
      </c>
      <c r="C119" s="99">
        <f t="shared" si="98"/>
        <v>0</v>
      </c>
      <c r="D119" s="237"/>
      <c r="E119" s="105"/>
      <c r="F119" s="591">
        <f t="shared" si="139"/>
        <v>0</v>
      </c>
      <c r="G119" s="237"/>
      <c r="H119" s="104"/>
      <c r="I119" s="235">
        <f t="shared" si="140"/>
        <v>0</v>
      </c>
      <c r="J119" s="104"/>
      <c r="K119" s="105"/>
      <c r="L119" s="592">
        <f t="shared" si="141"/>
        <v>0</v>
      </c>
      <c r="M119" s="238"/>
      <c r="N119" s="105"/>
      <c r="O119" s="235">
        <f t="shared" si="142"/>
        <v>0</v>
      </c>
      <c r="P119" s="236"/>
      <c r="R119" s="530"/>
      <c r="S119" s="530"/>
      <c r="T119" s="530"/>
    </row>
    <row r="120" spans="1:20" ht="24" hidden="1" x14ac:dyDescent="0.25">
      <c r="A120" s="119">
        <v>2264</v>
      </c>
      <c r="B120" s="98" t="s">
        <v>141</v>
      </c>
      <c r="C120" s="99">
        <f t="shared" si="98"/>
        <v>0</v>
      </c>
      <c r="D120" s="237"/>
      <c r="E120" s="105"/>
      <c r="F120" s="591">
        <f t="shared" si="139"/>
        <v>0</v>
      </c>
      <c r="G120" s="237"/>
      <c r="H120" s="104"/>
      <c r="I120" s="235">
        <f t="shared" si="140"/>
        <v>0</v>
      </c>
      <c r="J120" s="104"/>
      <c r="K120" s="105"/>
      <c r="L120" s="592">
        <f t="shared" si="141"/>
        <v>0</v>
      </c>
      <c r="M120" s="238"/>
      <c r="N120" s="105"/>
      <c r="O120" s="235">
        <f t="shared" si="142"/>
        <v>0</v>
      </c>
      <c r="P120" s="236"/>
      <c r="R120" s="530"/>
      <c r="S120" s="530"/>
      <c r="T120" s="530"/>
    </row>
    <row r="121" spans="1:20" x14ac:dyDescent="0.25">
      <c r="A121" s="119">
        <v>2269</v>
      </c>
      <c r="B121" s="98" t="s">
        <v>142</v>
      </c>
      <c r="C121" s="99">
        <f t="shared" si="98"/>
        <v>26</v>
      </c>
      <c r="D121" s="237">
        <v>26</v>
      </c>
      <c r="E121" s="458"/>
      <c r="F121" s="509">
        <f t="shared" si="139"/>
        <v>26</v>
      </c>
      <c r="G121" s="237"/>
      <c r="H121" s="577"/>
      <c r="I121" s="509">
        <f t="shared" si="140"/>
        <v>0</v>
      </c>
      <c r="J121" s="104"/>
      <c r="K121" s="458"/>
      <c r="L121" s="509">
        <f t="shared" si="141"/>
        <v>0</v>
      </c>
      <c r="M121" s="238"/>
      <c r="N121" s="105"/>
      <c r="O121" s="235">
        <f t="shared" si="142"/>
        <v>0</v>
      </c>
      <c r="P121" s="236"/>
      <c r="R121" s="530"/>
      <c r="S121" s="530"/>
      <c r="T121" s="530"/>
    </row>
    <row r="122" spans="1:20" x14ac:dyDescent="0.25">
      <c r="A122" s="231">
        <v>2270</v>
      </c>
      <c r="B122" s="98" t="s">
        <v>143</v>
      </c>
      <c r="C122" s="99">
        <f t="shared" si="98"/>
        <v>48</v>
      </c>
      <c r="D122" s="232">
        <f>SUM(D123:D127)</f>
        <v>48</v>
      </c>
      <c r="E122" s="459">
        <f t="shared" ref="E122:F122" si="143">SUM(E123:E127)</f>
        <v>0</v>
      </c>
      <c r="F122" s="509">
        <f t="shared" si="143"/>
        <v>48</v>
      </c>
      <c r="G122" s="232">
        <f>SUM(G123:G127)</f>
        <v>0</v>
      </c>
      <c r="H122" s="592">
        <f t="shared" ref="H122:I122" si="144">SUM(H123:H127)</f>
        <v>0</v>
      </c>
      <c r="I122" s="509">
        <f t="shared" si="144"/>
        <v>0</v>
      </c>
      <c r="J122" s="234">
        <f>SUM(J123:J127)</f>
        <v>0</v>
      </c>
      <c r="K122" s="459">
        <f t="shared" ref="K122:L122" si="145">SUM(K123:K127)</f>
        <v>0</v>
      </c>
      <c r="L122" s="509">
        <f t="shared" si="145"/>
        <v>0</v>
      </c>
      <c r="M122" s="99">
        <f>SUM(M123:M127)</f>
        <v>0</v>
      </c>
      <c r="N122" s="233">
        <f t="shared" ref="N122:O122" si="146">SUM(N123:N127)</f>
        <v>0</v>
      </c>
      <c r="O122" s="235">
        <f t="shared" si="146"/>
        <v>0</v>
      </c>
      <c r="P122" s="236"/>
      <c r="R122" s="530"/>
      <c r="S122" s="530"/>
      <c r="T122" s="530"/>
    </row>
    <row r="123" spans="1:20" hidden="1" x14ac:dyDescent="0.25">
      <c r="A123" s="119">
        <v>2272</v>
      </c>
      <c r="B123" s="254" t="s">
        <v>144</v>
      </c>
      <c r="C123" s="99">
        <f t="shared" si="98"/>
        <v>0</v>
      </c>
      <c r="D123" s="237"/>
      <c r="E123" s="105"/>
      <c r="F123" s="591">
        <f t="shared" ref="F123:F127" si="147">D123+E123</f>
        <v>0</v>
      </c>
      <c r="G123" s="237"/>
      <c r="H123" s="104"/>
      <c r="I123" s="235">
        <f t="shared" ref="I123:I127" si="148">G123+H123</f>
        <v>0</v>
      </c>
      <c r="J123" s="104"/>
      <c r="K123" s="105"/>
      <c r="L123" s="592">
        <f t="shared" ref="L123:L127" si="149">J123+K123</f>
        <v>0</v>
      </c>
      <c r="M123" s="238"/>
      <c r="N123" s="105"/>
      <c r="O123" s="235">
        <f t="shared" ref="O123:O127" si="150">M123+N123</f>
        <v>0</v>
      </c>
      <c r="P123" s="236"/>
      <c r="R123" s="530"/>
      <c r="S123" s="530"/>
      <c r="T123" s="530"/>
    </row>
    <row r="124" spans="1:20" ht="24" hidden="1" x14ac:dyDescent="0.25">
      <c r="A124" s="119">
        <v>2274</v>
      </c>
      <c r="B124" s="255" t="s">
        <v>145</v>
      </c>
      <c r="C124" s="99">
        <f t="shared" si="98"/>
        <v>0</v>
      </c>
      <c r="D124" s="237"/>
      <c r="E124" s="105"/>
      <c r="F124" s="591">
        <f t="shared" si="147"/>
        <v>0</v>
      </c>
      <c r="G124" s="237"/>
      <c r="H124" s="104"/>
      <c r="I124" s="235">
        <f t="shared" si="148"/>
        <v>0</v>
      </c>
      <c r="J124" s="104"/>
      <c r="K124" s="105"/>
      <c r="L124" s="592">
        <f t="shared" si="149"/>
        <v>0</v>
      </c>
      <c r="M124" s="238"/>
      <c r="N124" s="105"/>
      <c r="O124" s="235">
        <f t="shared" si="150"/>
        <v>0</v>
      </c>
      <c r="P124" s="236"/>
      <c r="R124" s="530"/>
      <c r="S124" s="530"/>
      <c r="T124" s="530"/>
    </row>
    <row r="125" spans="1:20" s="252" customFormat="1" ht="33" hidden="1" customHeight="1" x14ac:dyDescent="0.25">
      <c r="A125" s="56">
        <v>2275</v>
      </c>
      <c r="B125" s="223" t="s">
        <v>146</v>
      </c>
      <c r="C125" s="224">
        <f t="shared" si="98"/>
        <v>0</v>
      </c>
      <c r="D125" s="225"/>
      <c r="E125" s="226"/>
      <c r="F125" s="578">
        <f t="shared" si="147"/>
        <v>0</v>
      </c>
      <c r="G125" s="225">
        <v>0</v>
      </c>
      <c r="H125" s="227"/>
      <c r="I125" s="228">
        <f t="shared" si="148"/>
        <v>0</v>
      </c>
      <c r="J125" s="227"/>
      <c r="K125" s="226"/>
      <c r="L125" s="574">
        <f t="shared" si="149"/>
        <v>0</v>
      </c>
      <c r="M125" s="229"/>
      <c r="N125" s="226"/>
      <c r="O125" s="228">
        <f t="shared" si="150"/>
        <v>0</v>
      </c>
      <c r="P125" s="230"/>
      <c r="R125" s="530"/>
      <c r="S125" s="530"/>
      <c r="T125" s="530"/>
    </row>
    <row r="126" spans="1:20" ht="36" hidden="1" x14ac:dyDescent="0.25">
      <c r="A126" s="119">
        <v>2276</v>
      </c>
      <c r="B126" s="98" t="s">
        <v>147</v>
      </c>
      <c r="C126" s="99">
        <f t="shared" si="98"/>
        <v>0</v>
      </c>
      <c r="D126" s="237"/>
      <c r="E126" s="105"/>
      <c r="F126" s="591">
        <f t="shared" si="147"/>
        <v>0</v>
      </c>
      <c r="G126" s="237"/>
      <c r="H126" s="104"/>
      <c r="I126" s="235">
        <f t="shared" si="148"/>
        <v>0</v>
      </c>
      <c r="J126" s="104"/>
      <c r="K126" s="105"/>
      <c r="L126" s="592">
        <f t="shared" si="149"/>
        <v>0</v>
      </c>
      <c r="M126" s="238"/>
      <c r="N126" s="105"/>
      <c r="O126" s="235">
        <f t="shared" si="150"/>
        <v>0</v>
      </c>
      <c r="P126" s="236"/>
      <c r="R126" s="530"/>
      <c r="S126" s="530"/>
      <c r="T126" s="530"/>
    </row>
    <row r="127" spans="1:20" ht="24" x14ac:dyDescent="0.25">
      <c r="A127" s="56">
        <v>2279</v>
      </c>
      <c r="B127" s="223" t="s">
        <v>148</v>
      </c>
      <c r="C127" s="224">
        <f t="shared" si="98"/>
        <v>48</v>
      </c>
      <c r="D127" s="225">
        <v>48</v>
      </c>
      <c r="E127" s="460"/>
      <c r="F127" s="486">
        <f t="shared" si="147"/>
        <v>48</v>
      </c>
      <c r="G127" s="225"/>
      <c r="H127" s="571"/>
      <c r="I127" s="486">
        <f t="shared" si="148"/>
        <v>0</v>
      </c>
      <c r="J127" s="227"/>
      <c r="K127" s="460"/>
      <c r="L127" s="486">
        <f t="shared" si="149"/>
        <v>0</v>
      </c>
      <c r="M127" s="229"/>
      <c r="N127" s="226"/>
      <c r="O127" s="228">
        <f t="shared" si="150"/>
        <v>0</v>
      </c>
      <c r="P127" s="230"/>
      <c r="R127" s="530"/>
      <c r="S127" s="530"/>
      <c r="T127" s="530"/>
    </row>
    <row r="128" spans="1:20" ht="24" hidden="1" x14ac:dyDescent="0.25">
      <c r="A128" s="342">
        <v>2280</v>
      </c>
      <c r="B128" s="87" t="s">
        <v>149</v>
      </c>
      <c r="C128" s="88">
        <f t="shared" si="98"/>
        <v>0</v>
      </c>
      <c r="D128" s="246">
        <f t="shared" ref="D128:O128" si="151">SUM(D129)</f>
        <v>0</v>
      </c>
      <c r="E128" s="247">
        <f t="shared" si="151"/>
        <v>0</v>
      </c>
      <c r="F128" s="569">
        <f t="shared" si="151"/>
        <v>0</v>
      </c>
      <c r="G128" s="246">
        <f t="shared" si="151"/>
        <v>0</v>
      </c>
      <c r="H128" s="248">
        <f t="shared" si="151"/>
        <v>0</v>
      </c>
      <c r="I128" s="220">
        <f t="shared" si="151"/>
        <v>0</v>
      </c>
      <c r="J128" s="248">
        <f t="shared" si="151"/>
        <v>0</v>
      </c>
      <c r="K128" s="247">
        <f t="shared" si="151"/>
        <v>0</v>
      </c>
      <c r="L128" s="570">
        <f t="shared" si="151"/>
        <v>0</v>
      </c>
      <c r="M128" s="99">
        <f t="shared" si="151"/>
        <v>0</v>
      </c>
      <c r="N128" s="233">
        <f t="shared" si="151"/>
        <v>0</v>
      </c>
      <c r="O128" s="235">
        <f t="shared" si="151"/>
        <v>0</v>
      </c>
      <c r="P128" s="236"/>
      <c r="R128" s="530"/>
      <c r="S128" s="530"/>
      <c r="T128" s="530"/>
    </row>
    <row r="129" spans="1:20" ht="24" hidden="1" x14ac:dyDescent="0.25">
      <c r="A129" s="119">
        <v>2283</v>
      </c>
      <c r="B129" s="98" t="s">
        <v>150</v>
      </c>
      <c r="C129" s="99">
        <f t="shared" si="98"/>
        <v>0</v>
      </c>
      <c r="D129" s="237"/>
      <c r="E129" s="105"/>
      <c r="F129" s="591">
        <f>D129+E129</f>
        <v>0</v>
      </c>
      <c r="G129" s="237"/>
      <c r="H129" s="104"/>
      <c r="I129" s="235">
        <f>G129+H129</f>
        <v>0</v>
      </c>
      <c r="J129" s="104"/>
      <c r="K129" s="105"/>
      <c r="L129" s="592">
        <f>J129+K129</f>
        <v>0</v>
      </c>
      <c r="M129" s="238"/>
      <c r="N129" s="105"/>
      <c r="O129" s="235">
        <f>M129+N129</f>
        <v>0</v>
      </c>
      <c r="P129" s="236"/>
      <c r="R129" s="530"/>
      <c r="S129" s="530"/>
      <c r="T129" s="530"/>
    </row>
    <row r="130" spans="1:20" ht="38.25" customHeight="1" x14ac:dyDescent="0.25">
      <c r="A130" s="75">
        <v>2300</v>
      </c>
      <c r="B130" s="206" t="s">
        <v>151</v>
      </c>
      <c r="C130" s="76">
        <f t="shared" si="98"/>
        <v>9004</v>
      </c>
      <c r="D130" s="207">
        <f>SUM(D131,D136,D140,D141,D144,D151,D159,D160,D163)</f>
        <v>5001</v>
      </c>
      <c r="E130" s="455">
        <f t="shared" ref="E130:F130" si="152">SUM(E131,E136,E140,E141,E144,E151,E159,E160,E163)</f>
        <v>0</v>
      </c>
      <c r="F130" s="506">
        <f t="shared" si="152"/>
        <v>5001</v>
      </c>
      <c r="G130" s="207">
        <f>SUM(G131,G136,G140,G141,G144,G151,G159,G160,G163)</f>
        <v>3054</v>
      </c>
      <c r="H130" s="544">
        <f t="shared" ref="H130:I130" si="153">SUM(H131,H136,H140,H141,H144,H151,H159,H160,H163)</f>
        <v>0</v>
      </c>
      <c r="I130" s="506">
        <f t="shared" si="153"/>
        <v>3054</v>
      </c>
      <c r="J130" s="84">
        <f>SUM(J131,J136,J140,J141,J144,J151,J159,J160,J163)</f>
        <v>949</v>
      </c>
      <c r="K130" s="455">
        <f t="shared" ref="K130:L130" si="154">SUM(K131,K136,K140,K141,K144,K151,K159,K160,K163)</f>
        <v>0</v>
      </c>
      <c r="L130" s="506">
        <f t="shared" si="154"/>
        <v>949</v>
      </c>
      <c r="M130" s="76">
        <f>SUM(M131,M136,M140,M141,M144,M151,M159,M160,M163)</f>
        <v>0</v>
      </c>
      <c r="N130" s="85">
        <f t="shared" ref="N130:O130" si="155">SUM(N131,N136,N140,N141,N144,N151,N159,N160,N163)</f>
        <v>0</v>
      </c>
      <c r="O130" s="208">
        <f t="shared" si="155"/>
        <v>0</v>
      </c>
      <c r="P130" s="243"/>
      <c r="R130" s="530"/>
      <c r="S130" s="530"/>
      <c r="T130" s="530"/>
    </row>
    <row r="131" spans="1:20" ht="24" x14ac:dyDescent="0.25">
      <c r="A131" s="342">
        <v>2310</v>
      </c>
      <c r="B131" s="87" t="s">
        <v>152</v>
      </c>
      <c r="C131" s="88">
        <f t="shared" si="98"/>
        <v>3104</v>
      </c>
      <c r="D131" s="246">
        <f t="shared" ref="D131:O131" si="156">SUM(D132:D135)</f>
        <v>1455</v>
      </c>
      <c r="E131" s="463">
        <f t="shared" si="156"/>
        <v>0</v>
      </c>
      <c r="F131" s="508">
        <f t="shared" si="156"/>
        <v>1455</v>
      </c>
      <c r="G131" s="246">
        <f t="shared" si="156"/>
        <v>1649</v>
      </c>
      <c r="H131" s="570">
        <f t="shared" si="156"/>
        <v>0</v>
      </c>
      <c r="I131" s="508">
        <f t="shared" si="156"/>
        <v>1649</v>
      </c>
      <c r="J131" s="248">
        <f t="shared" si="156"/>
        <v>0</v>
      </c>
      <c r="K131" s="463">
        <f t="shared" si="156"/>
        <v>0</v>
      </c>
      <c r="L131" s="508">
        <f t="shared" si="156"/>
        <v>0</v>
      </c>
      <c r="M131" s="88">
        <f t="shared" si="156"/>
        <v>0</v>
      </c>
      <c r="N131" s="247">
        <f t="shared" si="156"/>
        <v>0</v>
      </c>
      <c r="O131" s="220">
        <f t="shared" si="156"/>
        <v>0</v>
      </c>
      <c r="P131" s="222"/>
      <c r="R131" s="530"/>
      <c r="S131" s="530"/>
      <c r="T131" s="530"/>
    </row>
    <row r="132" spans="1:20" s="252" customFormat="1" x14ac:dyDescent="0.25">
      <c r="A132" s="56">
        <v>2311</v>
      </c>
      <c r="B132" s="223" t="s">
        <v>153</v>
      </c>
      <c r="C132" s="224">
        <f t="shared" si="98"/>
        <v>845</v>
      </c>
      <c r="D132" s="225">
        <v>495</v>
      </c>
      <c r="E132" s="460"/>
      <c r="F132" s="486">
        <f t="shared" ref="F132:F135" si="157">D132+E132</f>
        <v>495</v>
      </c>
      <c r="G132" s="225">
        <v>350</v>
      </c>
      <c r="H132" s="571"/>
      <c r="I132" s="486">
        <f t="shared" ref="I132:I135" si="158">G132+H132</f>
        <v>350</v>
      </c>
      <c r="J132" s="227"/>
      <c r="K132" s="460"/>
      <c r="L132" s="486">
        <f t="shared" ref="L132:L135" si="159">J132+K132</f>
        <v>0</v>
      </c>
      <c r="M132" s="229"/>
      <c r="N132" s="226"/>
      <c r="O132" s="228">
        <f t="shared" ref="O132:O135" si="160">M132+N132</f>
        <v>0</v>
      </c>
      <c r="P132" s="230"/>
      <c r="R132" s="530"/>
      <c r="S132" s="530"/>
      <c r="T132" s="530"/>
    </row>
    <row r="133" spans="1:20" s="252" customFormat="1" x14ac:dyDescent="0.25">
      <c r="A133" s="56">
        <v>2312</v>
      </c>
      <c r="B133" s="223" t="s">
        <v>154</v>
      </c>
      <c r="C133" s="224">
        <f t="shared" si="98"/>
        <v>2114</v>
      </c>
      <c r="D133" s="225">
        <v>960</v>
      </c>
      <c r="E133" s="460"/>
      <c r="F133" s="486">
        <f t="shared" si="157"/>
        <v>960</v>
      </c>
      <c r="G133" s="225">
        <v>1154</v>
      </c>
      <c r="H133" s="571"/>
      <c r="I133" s="486">
        <f t="shared" si="158"/>
        <v>1154</v>
      </c>
      <c r="J133" s="227"/>
      <c r="K133" s="460"/>
      <c r="L133" s="486">
        <f t="shared" si="159"/>
        <v>0</v>
      </c>
      <c r="M133" s="229"/>
      <c r="N133" s="226"/>
      <c r="O133" s="228">
        <f t="shared" si="160"/>
        <v>0</v>
      </c>
      <c r="P133" s="230"/>
      <c r="R133" s="530"/>
      <c r="S133" s="530"/>
      <c r="T133" s="530"/>
    </row>
    <row r="134" spans="1:20" s="252" customFormat="1" x14ac:dyDescent="0.25">
      <c r="A134" s="56">
        <v>2313</v>
      </c>
      <c r="B134" s="223" t="s">
        <v>155</v>
      </c>
      <c r="C134" s="224">
        <f t="shared" si="98"/>
        <v>145</v>
      </c>
      <c r="D134" s="225"/>
      <c r="E134" s="460"/>
      <c r="F134" s="486">
        <f t="shared" si="157"/>
        <v>0</v>
      </c>
      <c r="G134" s="225">
        <v>145</v>
      </c>
      <c r="H134" s="571"/>
      <c r="I134" s="486">
        <f t="shared" si="158"/>
        <v>145</v>
      </c>
      <c r="J134" s="227"/>
      <c r="K134" s="460"/>
      <c r="L134" s="486">
        <f t="shared" si="159"/>
        <v>0</v>
      </c>
      <c r="M134" s="229"/>
      <c r="N134" s="226"/>
      <c r="O134" s="228">
        <f t="shared" si="160"/>
        <v>0</v>
      </c>
      <c r="P134" s="253"/>
      <c r="R134" s="530"/>
      <c r="S134" s="530"/>
      <c r="T134" s="530"/>
    </row>
    <row r="135" spans="1:20" ht="36" hidden="1" customHeight="1" x14ac:dyDescent="0.25">
      <c r="A135" s="119">
        <v>2314</v>
      </c>
      <c r="B135" s="98" t="s">
        <v>156</v>
      </c>
      <c r="C135" s="99">
        <f t="shared" si="98"/>
        <v>0</v>
      </c>
      <c r="D135" s="237"/>
      <c r="E135" s="105"/>
      <c r="F135" s="591">
        <f t="shared" si="157"/>
        <v>0</v>
      </c>
      <c r="G135" s="237"/>
      <c r="H135" s="104"/>
      <c r="I135" s="235">
        <f t="shared" si="158"/>
        <v>0</v>
      </c>
      <c r="J135" s="104"/>
      <c r="K135" s="105"/>
      <c r="L135" s="592">
        <f t="shared" si="159"/>
        <v>0</v>
      </c>
      <c r="M135" s="238"/>
      <c r="N135" s="105"/>
      <c r="O135" s="235">
        <f t="shared" si="160"/>
        <v>0</v>
      </c>
      <c r="P135" s="236"/>
      <c r="R135" s="530"/>
      <c r="S135" s="530"/>
      <c r="T135" s="530"/>
    </row>
    <row r="136" spans="1:20" x14ac:dyDescent="0.25">
      <c r="A136" s="231">
        <v>2320</v>
      </c>
      <c r="B136" s="98" t="s">
        <v>157</v>
      </c>
      <c r="C136" s="99">
        <f t="shared" si="98"/>
        <v>33</v>
      </c>
      <c r="D136" s="232">
        <f>SUM(D137:D139)</f>
        <v>33</v>
      </c>
      <c r="E136" s="459">
        <f t="shared" ref="E136:F136" si="161">SUM(E137:E139)</f>
        <v>0</v>
      </c>
      <c r="F136" s="509">
        <f t="shared" si="161"/>
        <v>33</v>
      </c>
      <c r="G136" s="232">
        <f>SUM(G137:G139)</f>
        <v>0</v>
      </c>
      <c r="H136" s="592">
        <f t="shared" ref="H136:I136" si="162">SUM(H137:H139)</f>
        <v>0</v>
      </c>
      <c r="I136" s="509">
        <f t="shared" si="162"/>
        <v>0</v>
      </c>
      <c r="J136" s="234">
        <f>SUM(J137:J139)</f>
        <v>0</v>
      </c>
      <c r="K136" s="459">
        <f t="shared" ref="K136:L136" si="163">SUM(K137:K139)</f>
        <v>0</v>
      </c>
      <c r="L136" s="509">
        <f t="shared" si="163"/>
        <v>0</v>
      </c>
      <c r="M136" s="99">
        <f>SUM(M137:M139)</f>
        <v>0</v>
      </c>
      <c r="N136" s="233">
        <f t="shared" ref="N136:O136" si="164">SUM(N137:N139)</f>
        <v>0</v>
      </c>
      <c r="O136" s="235">
        <f t="shared" si="164"/>
        <v>0</v>
      </c>
      <c r="P136" s="236"/>
      <c r="R136" s="530"/>
      <c r="S136" s="530"/>
      <c r="T136" s="530"/>
    </row>
    <row r="137" spans="1:20" hidden="1" x14ac:dyDescent="0.25">
      <c r="A137" s="119">
        <v>2321</v>
      </c>
      <c r="B137" s="98" t="s">
        <v>158</v>
      </c>
      <c r="C137" s="99">
        <f t="shared" si="98"/>
        <v>0</v>
      </c>
      <c r="D137" s="237"/>
      <c r="E137" s="105"/>
      <c r="F137" s="591">
        <f t="shared" ref="F137:F140" si="165">D137+E137</f>
        <v>0</v>
      </c>
      <c r="G137" s="237"/>
      <c r="H137" s="104"/>
      <c r="I137" s="235">
        <f t="shared" ref="I137:I140" si="166">G137+H137</f>
        <v>0</v>
      </c>
      <c r="J137" s="104"/>
      <c r="K137" s="105"/>
      <c r="L137" s="592">
        <f t="shared" ref="L137:L140" si="167">J137+K137</f>
        <v>0</v>
      </c>
      <c r="M137" s="238"/>
      <c r="N137" s="105"/>
      <c r="O137" s="235">
        <f t="shared" ref="O137:O140" si="168">M137+N137</f>
        <v>0</v>
      </c>
      <c r="P137" s="236"/>
      <c r="R137" s="530"/>
      <c r="S137" s="530"/>
      <c r="T137" s="530"/>
    </row>
    <row r="138" spans="1:20" x14ac:dyDescent="0.25">
      <c r="A138" s="119">
        <v>2322</v>
      </c>
      <c r="B138" s="98" t="s">
        <v>159</v>
      </c>
      <c r="C138" s="99">
        <f t="shared" si="98"/>
        <v>33</v>
      </c>
      <c r="D138" s="237">
        <v>33</v>
      </c>
      <c r="E138" s="458"/>
      <c r="F138" s="509">
        <f t="shared" si="165"/>
        <v>33</v>
      </c>
      <c r="G138" s="237"/>
      <c r="H138" s="577"/>
      <c r="I138" s="509">
        <f t="shared" si="166"/>
        <v>0</v>
      </c>
      <c r="J138" s="104"/>
      <c r="K138" s="458"/>
      <c r="L138" s="509">
        <f t="shared" si="167"/>
        <v>0</v>
      </c>
      <c r="M138" s="238"/>
      <c r="N138" s="105"/>
      <c r="O138" s="235">
        <f t="shared" si="168"/>
        <v>0</v>
      </c>
      <c r="P138" s="236"/>
      <c r="R138" s="530"/>
      <c r="S138" s="530"/>
      <c r="T138" s="530"/>
    </row>
    <row r="139" spans="1:20" ht="10.5" hidden="1" customHeight="1" x14ac:dyDescent="0.25">
      <c r="A139" s="119">
        <v>2329</v>
      </c>
      <c r="B139" s="98" t="s">
        <v>160</v>
      </c>
      <c r="C139" s="99">
        <f t="shared" si="98"/>
        <v>0</v>
      </c>
      <c r="D139" s="237"/>
      <c r="E139" s="105"/>
      <c r="F139" s="591">
        <f t="shared" si="165"/>
        <v>0</v>
      </c>
      <c r="G139" s="237"/>
      <c r="H139" s="104"/>
      <c r="I139" s="235">
        <f t="shared" si="166"/>
        <v>0</v>
      </c>
      <c r="J139" s="104"/>
      <c r="K139" s="105"/>
      <c r="L139" s="592">
        <f t="shared" si="167"/>
        <v>0</v>
      </c>
      <c r="M139" s="238"/>
      <c r="N139" s="105"/>
      <c r="O139" s="235">
        <f t="shared" si="168"/>
        <v>0</v>
      </c>
      <c r="P139" s="236"/>
      <c r="R139" s="530"/>
      <c r="S139" s="530"/>
      <c r="T139" s="530"/>
    </row>
    <row r="140" spans="1:20" hidden="1" x14ac:dyDescent="0.25">
      <c r="A140" s="231">
        <v>2330</v>
      </c>
      <c r="B140" s="98" t="s">
        <v>161</v>
      </c>
      <c r="C140" s="99">
        <f t="shared" si="98"/>
        <v>0</v>
      </c>
      <c r="D140" s="237"/>
      <c r="E140" s="105"/>
      <c r="F140" s="591">
        <f t="shared" si="165"/>
        <v>0</v>
      </c>
      <c r="G140" s="237"/>
      <c r="H140" s="104"/>
      <c r="I140" s="235">
        <f t="shared" si="166"/>
        <v>0</v>
      </c>
      <c r="J140" s="104"/>
      <c r="K140" s="105"/>
      <c r="L140" s="592">
        <f t="shared" si="167"/>
        <v>0</v>
      </c>
      <c r="M140" s="238"/>
      <c r="N140" s="105"/>
      <c r="O140" s="235">
        <f t="shared" si="168"/>
        <v>0</v>
      </c>
      <c r="P140" s="236"/>
      <c r="R140" s="530"/>
      <c r="S140" s="530"/>
      <c r="T140" s="530"/>
    </row>
    <row r="141" spans="1:20" ht="48" x14ac:dyDescent="0.25">
      <c r="A141" s="231">
        <v>2340</v>
      </c>
      <c r="B141" s="98" t="s">
        <v>162</v>
      </c>
      <c r="C141" s="99">
        <f t="shared" si="98"/>
        <v>35</v>
      </c>
      <c r="D141" s="232">
        <f>SUM(D142:D143)</f>
        <v>35</v>
      </c>
      <c r="E141" s="459">
        <f t="shared" ref="E141:F141" si="169">SUM(E142:E143)</f>
        <v>0</v>
      </c>
      <c r="F141" s="509">
        <f t="shared" si="169"/>
        <v>35</v>
      </c>
      <c r="G141" s="232">
        <f>SUM(G142:G143)</f>
        <v>0</v>
      </c>
      <c r="H141" s="592">
        <f t="shared" ref="H141:I141" si="170">SUM(H142:H143)</f>
        <v>0</v>
      </c>
      <c r="I141" s="509">
        <f t="shared" si="170"/>
        <v>0</v>
      </c>
      <c r="J141" s="234">
        <f>SUM(J142:J143)</f>
        <v>0</v>
      </c>
      <c r="K141" s="459">
        <f t="shared" ref="K141:L141" si="171">SUM(K142:K143)</f>
        <v>0</v>
      </c>
      <c r="L141" s="509">
        <f t="shared" si="171"/>
        <v>0</v>
      </c>
      <c r="M141" s="99">
        <f>SUM(M142:M143)</f>
        <v>0</v>
      </c>
      <c r="N141" s="233">
        <f t="shared" ref="N141:O141" si="172">SUM(N142:N143)</f>
        <v>0</v>
      </c>
      <c r="O141" s="235">
        <f t="shared" si="172"/>
        <v>0</v>
      </c>
      <c r="P141" s="236"/>
      <c r="R141" s="530"/>
      <c r="S141" s="530"/>
      <c r="T141" s="530"/>
    </row>
    <row r="142" spans="1:20" x14ac:dyDescent="0.25">
      <c r="A142" s="119">
        <v>2341</v>
      </c>
      <c r="B142" s="98" t="s">
        <v>163</v>
      </c>
      <c r="C142" s="99">
        <f t="shared" si="98"/>
        <v>35</v>
      </c>
      <c r="D142" s="237">
        <v>35</v>
      </c>
      <c r="E142" s="458"/>
      <c r="F142" s="509">
        <f t="shared" ref="F142:F143" si="173">D142+E142</f>
        <v>35</v>
      </c>
      <c r="G142" s="237"/>
      <c r="H142" s="577"/>
      <c r="I142" s="509">
        <f t="shared" ref="I142:I143" si="174">G142+H142</f>
        <v>0</v>
      </c>
      <c r="J142" s="104"/>
      <c r="K142" s="458"/>
      <c r="L142" s="509">
        <f t="shared" ref="L142:L143" si="175">J142+K142</f>
        <v>0</v>
      </c>
      <c r="M142" s="238"/>
      <c r="N142" s="105"/>
      <c r="O142" s="235">
        <f t="shared" ref="O142:O143" si="176">M142+N142</f>
        <v>0</v>
      </c>
      <c r="P142" s="236"/>
      <c r="R142" s="530"/>
      <c r="S142" s="530"/>
      <c r="T142" s="530"/>
    </row>
    <row r="143" spans="1:20" ht="24" hidden="1" x14ac:dyDescent="0.25">
      <c r="A143" s="119">
        <v>2344</v>
      </c>
      <c r="B143" s="98" t="s">
        <v>164</v>
      </c>
      <c r="C143" s="99">
        <f t="shared" si="98"/>
        <v>0</v>
      </c>
      <c r="D143" s="237"/>
      <c r="E143" s="105"/>
      <c r="F143" s="591">
        <f t="shared" si="173"/>
        <v>0</v>
      </c>
      <c r="G143" s="237"/>
      <c r="H143" s="104"/>
      <c r="I143" s="235">
        <f t="shared" si="174"/>
        <v>0</v>
      </c>
      <c r="J143" s="104"/>
      <c r="K143" s="105"/>
      <c r="L143" s="592">
        <f t="shared" si="175"/>
        <v>0</v>
      </c>
      <c r="M143" s="238"/>
      <c r="N143" s="105"/>
      <c r="O143" s="235">
        <f t="shared" si="176"/>
        <v>0</v>
      </c>
      <c r="P143" s="236"/>
      <c r="R143" s="530"/>
      <c r="S143" s="530"/>
      <c r="T143" s="530"/>
    </row>
    <row r="144" spans="1:20" ht="24" x14ac:dyDescent="0.25">
      <c r="A144" s="213">
        <v>2350</v>
      </c>
      <c r="B144" s="157" t="s">
        <v>165</v>
      </c>
      <c r="C144" s="163">
        <f t="shared" si="98"/>
        <v>3695</v>
      </c>
      <c r="D144" s="214">
        <f>SUM(D145:D150)</f>
        <v>2594</v>
      </c>
      <c r="E144" s="456">
        <f t="shared" ref="E144:F144" si="177">SUM(E145:E150)</f>
        <v>0</v>
      </c>
      <c r="F144" s="507">
        <f t="shared" si="177"/>
        <v>2594</v>
      </c>
      <c r="G144" s="214">
        <f>SUM(G145:G150)</f>
        <v>1101</v>
      </c>
      <c r="H144" s="568">
        <f t="shared" ref="H144:I144" si="178">SUM(H145:H150)</f>
        <v>0</v>
      </c>
      <c r="I144" s="507">
        <f t="shared" si="178"/>
        <v>1101</v>
      </c>
      <c r="J144" s="216">
        <f>SUM(J145:J150)</f>
        <v>0</v>
      </c>
      <c r="K144" s="456">
        <f t="shared" ref="K144:L144" si="179">SUM(K145:K150)</f>
        <v>0</v>
      </c>
      <c r="L144" s="507">
        <f t="shared" si="179"/>
        <v>0</v>
      </c>
      <c r="M144" s="163">
        <f>SUM(M145:M150)</f>
        <v>0</v>
      </c>
      <c r="N144" s="215">
        <f t="shared" ref="N144:O144" si="180">SUM(N145:N150)</f>
        <v>0</v>
      </c>
      <c r="O144" s="217">
        <f t="shared" si="180"/>
        <v>0</v>
      </c>
      <c r="P144" s="218"/>
      <c r="R144" s="530"/>
      <c r="S144" s="530"/>
      <c r="T144" s="530"/>
    </row>
    <row r="145" spans="1:20" x14ac:dyDescent="0.25">
      <c r="A145" s="256">
        <v>2351</v>
      </c>
      <c r="B145" s="257" t="s">
        <v>166</v>
      </c>
      <c r="C145" s="258">
        <f t="shared" si="98"/>
        <v>460</v>
      </c>
      <c r="D145" s="259">
        <v>460</v>
      </c>
      <c r="E145" s="462"/>
      <c r="F145" s="511">
        <f t="shared" ref="F145:F150" si="181">D145+E145</f>
        <v>460</v>
      </c>
      <c r="G145" s="259"/>
      <c r="H145" s="588"/>
      <c r="I145" s="511">
        <f t="shared" ref="I145:I150" si="182">G145+H145</f>
        <v>0</v>
      </c>
      <c r="J145" s="261"/>
      <c r="K145" s="462"/>
      <c r="L145" s="511">
        <f t="shared" ref="L145:L150" si="183">J145+K145</f>
        <v>0</v>
      </c>
      <c r="M145" s="263"/>
      <c r="N145" s="260"/>
      <c r="O145" s="262">
        <f t="shared" ref="O145:O150" si="184">M145+N145</f>
        <v>0</v>
      </c>
      <c r="P145" s="264"/>
      <c r="R145" s="530"/>
      <c r="S145" s="530"/>
      <c r="T145" s="530"/>
    </row>
    <row r="146" spans="1:20" s="252" customFormat="1" x14ac:dyDescent="0.25">
      <c r="A146" s="56">
        <v>2352</v>
      </c>
      <c r="B146" s="223" t="s">
        <v>167</v>
      </c>
      <c r="C146" s="224">
        <f t="shared" si="98"/>
        <v>3235</v>
      </c>
      <c r="D146" s="225">
        <v>2134</v>
      </c>
      <c r="E146" s="460"/>
      <c r="F146" s="486">
        <f t="shared" si="181"/>
        <v>2134</v>
      </c>
      <c r="G146" s="225">
        <v>1101</v>
      </c>
      <c r="H146" s="571"/>
      <c r="I146" s="486">
        <f t="shared" si="182"/>
        <v>1101</v>
      </c>
      <c r="J146" s="227"/>
      <c r="K146" s="460"/>
      <c r="L146" s="486">
        <f t="shared" si="183"/>
        <v>0</v>
      </c>
      <c r="M146" s="229"/>
      <c r="N146" s="226"/>
      <c r="O146" s="228">
        <f t="shared" si="184"/>
        <v>0</v>
      </c>
      <c r="P146" s="230"/>
      <c r="R146" s="530"/>
      <c r="S146" s="530"/>
      <c r="T146" s="530"/>
    </row>
    <row r="147" spans="1:20" ht="24" hidden="1" x14ac:dyDescent="0.25">
      <c r="A147" s="119">
        <v>2353</v>
      </c>
      <c r="B147" s="98" t="s">
        <v>168</v>
      </c>
      <c r="C147" s="99">
        <f t="shared" si="98"/>
        <v>0</v>
      </c>
      <c r="D147" s="237"/>
      <c r="E147" s="105"/>
      <c r="F147" s="591">
        <f t="shared" si="181"/>
        <v>0</v>
      </c>
      <c r="G147" s="237"/>
      <c r="H147" s="104"/>
      <c r="I147" s="235">
        <f t="shared" si="182"/>
        <v>0</v>
      </c>
      <c r="J147" s="104"/>
      <c r="K147" s="105"/>
      <c r="L147" s="592">
        <f t="shared" si="183"/>
        <v>0</v>
      </c>
      <c r="M147" s="238"/>
      <c r="N147" s="105"/>
      <c r="O147" s="235">
        <f t="shared" si="184"/>
        <v>0</v>
      </c>
      <c r="P147" s="236"/>
      <c r="R147" s="530"/>
      <c r="S147" s="530"/>
      <c r="T147" s="530"/>
    </row>
    <row r="148" spans="1:20" ht="24" hidden="1" x14ac:dyDescent="0.25">
      <c r="A148" s="119">
        <v>2354</v>
      </c>
      <c r="B148" s="98" t="s">
        <v>169</v>
      </c>
      <c r="C148" s="99">
        <f t="shared" si="98"/>
        <v>0</v>
      </c>
      <c r="D148" s="237"/>
      <c r="E148" s="105"/>
      <c r="F148" s="591">
        <f t="shared" si="181"/>
        <v>0</v>
      </c>
      <c r="G148" s="237"/>
      <c r="H148" s="104"/>
      <c r="I148" s="235">
        <f t="shared" si="182"/>
        <v>0</v>
      </c>
      <c r="J148" s="104"/>
      <c r="K148" s="105"/>
      <c r="L148" s="592">
        <f t="shared" si="183"/>
        <v>0</v>
      </c>
      <c r="M148" s="238"/>
      <c r="N148" s="105"/>
      <c r="O148" s="235">
        <f t="shared" si="184"/>
        <v>0</v>
      </c>
      <c r="P148" s="236"/>
      <c r="R148" s="530"/>
      <c r="S148" s="530"/>
      <c r="T148" s="530"/>
    </row>
    <row r="149" spans="1:20" ht="24" hidden="1" x14ac:dyDescent="0.25">
      <c r="A149" s="119">
        <v>2355</v>
      </c>
      <c r="B149" s="98" t="s">
        <v>170</v>
      </c>
      <c r="C149" s="99">
        <f t="shared" ref="C149:C212" si="185">F149+I149+L149+O149</f>
        <v>0</v>
      </c>
      <c r="D149" s="237"/>
      <c r="E149" s="105"/>
      <c r="F149" s="591">
        <f t="shared" si="181"/>
        <v>0</v>
      </c>
      <c r="G149" s="237"/>
      <c r="H149" s="104"/>
      <c r="I149" s="235">
        <f t="shared" si="182"/>
        <v>0</v>
      </c>
      <c r="J149" s="104"/>
      <c r="K149" s="105"/>
      <c r="L149" s="592">
        <f t="shared" si="183"/>
        <v>0</v>
      </c>
      <c r="M149" s="238"/>
      <c r="N149" s="105"/>
      <c r="O149" s="235">
        <f t="shared" si="184"/>
        <v>0</v>
      </c>
      <c r="P149" s="236"/>
      <c r="R149" s="530"/>
      <c r="S149" s="530"/>
      <c r="T149" s="530"/>
    </row>
    <row r="150" spans="1:20" ht="24" hidden="1" x14ac:dyDescent="0.25">
      <c r="A150" s="119">
        <v>2359</v>
      </c>
      <c r="B150" s="98" t="s">
        <v>171</v>
      </c>
      <c r="C150" s="99">
        <f t="shared" si="185"/>
        <v>0</v>
      </c>
      <c r="D150" s="237"/>
      <c r="E150" s="105"/>
      <c r="F150" s="591">
        <f t="shared" si="181"/>
        <v>0</v>
      </c>
      <c r="G150" s="237"/>
      <c r="H150" s="104"/>
      <c r="I150" s="235">
        <f t="shared" si="182"/>
        <v>0</v>
      </c>
      <c r="J150" s="104"/>
      <c r="K150" s="105"/>
      <c r="L150" s="592">
        <f t="shared" si="183"/>
        <v>0</v>
      </c>
      <c r="M150" s="238"/>
      <c r="N150" s="105"/>
      <c r="O150" s="235">
        <f t="shared" si="184"/>
        <v>0</v>
      </c>
      <c r="P150" s="236"/>
      <c r="R150" s="530"/>
      <c r="S150" s="530"/>
      <c r="T150" s="530"/>
    </row>
    <row r="151" spans="1:20" ht="24.75" customHeight="1" x14ac:dyDescent="0.25">
      <c r="A151" s="231">
        <v>2360</v>
      </c>
      <c r="B151" s="98" t="s">
        <v>172</v>
      </c>
      <c r="C151" s="99">
        <f t="shared" si="185"/>
        <v>1483</v>
      </c>
      <c r="D151" s="232">
        <f>SUM(D152:D158)</f>
        <v>534</v>
      </c>
      <c r="E151" s="459">
        <f t="shared" ref="E151:F151" si="186">SUM(E152:E158)</f>
        <v>0</v>
      </c>
      <c r="F151" s="509">
        <f t="shared" si="186"/>
        <v>534</v>
      </c>
      <c r="G151" s="232">
        <f>SUM(G152:G158)</f>
        <v>0</v>
      </c>
      <c r="H151" s="592">
        <f t="shared" ref="H151:I151" si="187">SUM(H152:H158)</f>
        <v>0</v>
      </c>
      <c r="I151" s="509">
        <f t="shared" si="187"/>
        <v>0</v>
      </c>
      <c r="J151" s="234">
        <f>SUM(J152:J158)</f>
        <v>949</v>
      </c>
      <c r="K151" s="459">
        <f t="shared" ref="K151:L151" si="188">SUM(K152:K158)</f>
        <v>0</v>
      </c>
      <c r="L151" s="509">
        <f t="shared" si="188"/>
        <v>949</v>
      </c>
      <c r="M151" s="99">
        <f>SUM(M152:M158)</f>
        <v>0</v>
      </c>
      <c r="N151" s="233">
        <f t="shared" ref="N151:O151" si="189">SUM(N152:N158)</f>
        <v>0</v>
      </c>
      <c r="O151" s="235">
        <f t="shared" si="189"/>
        <v>0</v>
      </c>
      <c r="P151" s="236"/>
      <c r="R151" s="530"/>
      <c r="S151" s="530"/>
      <c r="T151" s="530"/>
    </row>
    <row r="152" spans="1:20" x14ac:dyDescent="0.25">
      <c r="A152" s="97">
        <v>2361</v>
      </c>
      <c r="B152" s="98" t="s">
        <v>173</v>
      </c>
      <c r="C152" s="99">
        <f t="shared" si="185"/>
        <v>484</v>
      </c>
      <c r="D152" s="237">
        <v>484</v>
      </c>
      <c r="E152" s="458"/>
      <c r="F152" s="509">
        <f t="shared" ref="F152:F159" si="190">D152+E152</f>
        <v>484</v>
      </c>
      <c r="G152" s="237"/>
      <c r="H152" s="577"/>
      <c r="I152" s="509">
        <f t="shared" ref="I152:I159" si="191">G152+H152</f>
        <v>0</v>
      </c>
      <c r="J152" s="104"/>
      <c r="K152" s="458"/>
      <c r="L152" s="509">
        <f t="shared" ref="L152:L159" si="192">J152+K152</f>
        <v>0</v>
      </c>
      <c r="M152" s="238"/>
      <c r="N152" s="105"/>
      <c r="O152" s="235">
        <f t="shared" ref="O152:O159" si="193">M152+N152</f>
        <v>0</v>
      </c>
      <c r="P152" s="236"/>
      <c r="R152" s="530"/>
      <c r="S152" s="530"/>
      <c r="T152" s="530"/>
    </row>
    <row r="153" spans="1:20" ht="24" x14ac:dyDescent="0.25">
      <c r="A153" s="97">
        <v>2362</v>
      </c>
      <c r="B153" s="98" t="s">
        <v>174</v>
      </c>
      <c r="C153" s="99">
        <f t="shared" si="185"/>
        <v>50</v>
      </c>
      <c r="D153" s="237">
        <v>50</v>
      </c>
      <c r="E153" s="458"/>
      <c r="F153" s="509">
        <f t="shared" si="190"/>
        <v>50</v>
      </c>
      <c r="G153" s="237"/>
      <c r="H153" s="577"/>
      <c r="I153" s="509">
        <f t="shared" si="191"/>
        <v>0</v>
      </c>
      <c r="J153" s="104"/>
      <c r="K153" s="458"/>
      <c r="L153" s="509">
        <f t="shared" si="192"/>
        <v>0</v>
      </c>
      <c r="M153" s="238"/>
      <c r="N153" s="105"/>
      <c r="O153" s="235">
        <f t="shared" si="193"/>
        <v>0</v>
      </c>
      <c r="P153" s="236"/>
      <c r="R153" s="530"/>
      <c r="S153" s="530"/>
      <c r="T153" s="530"/>
    </row>
    <row r="154" spans="1:20" x14ac:dyDescent="0.25">
      <c r="A154" s="55">
        <v>2363</v>
      </c>
      <c r="B154" s="223" t="s">
        <v>175</v>
      </c>
      <c r="C154" s="224">
        <f t="shared" si="185"/>
        <v>949</v>
      </c>
      <c r="D154" s="225"/>
      <c r="E154" s="460"/>
      <c r="F154" s="486">
        <f t="shared" si="190"/>
        <v>0</v>
      </c>
      <c r="G154" s="225"/>
      <c r="H154" s="571"/>
      <c r="I154" s="486">
        <f t="shared" si="191"/>
        <v>0</v>
      </c>
      <c r="J154" s="227">
        <v>949</v>
      </c>
      <c r="K154" s="460"/>
      <c r="L154" s="486">
        <f t="shared" si="192"/>
        <v>949</v>
      </c>
      <c r="M154" s="229"/>
      <c r="N154" s="226"/>
      <c r="O154" s="228">
        <f t="shared" si="193"/>
        <v>0</v>
      </c>
      <c r="P154" s="230"/>
      <c r="R154" s="530"/>
      <c r="S154" s="530"/>
      <c r="T154" s="530"/>
    </row>
    <row r="155" spans="1:20" hidden="1" x14ac:dyDescent="0.25">
      <c r="A155" s="97">
        <v>2364</v>
      </c>
      <c r="B155" s="98" t="s">
        <v>176</v>
      </c>
      <c r="C155" s="99">
        <f t="shared" si="185"/>
        <v>0</v>
      </c>
      <c r="D155" s="237"/>
      <c r="E155" s="105"/>
      <c r="F155" s="591">
        <f t="shared" si="190"/>
        <v>0</v>
      </c>
      <c r="G155" s="237"/>
      <c r="H155" s="104"/>
      <c r="I155" s="235">
        <f t="shared" si="191"/>
        <v>0</v>
      </c>
      <c r="J155" s="104"/>
      <c r="K155" s="105"/>
      <c r="L155" s="592">
        <f t="shared" si="192"/>
        <v>0</v>
      </c>
      <c r="M155" s="238"/>
      <c r="N155" s="105"/>
      <c r="O155" s="235">
        <f t="shared" si="193"/>
        <v>0</v>
      </c>
      <c r="P155" s="236"/>
      <c r="R155" s="530"/>
      <c r="S155" s="530"/>
      <c r="T155" s="530"/>
    </row>
    <row r="156" spans="1:20" ht="12.75" hidden="1" customHeight="1" x14ac:dyDescent="0.25">
      <c r="A156" s="97">
        <v>2365</v>
      </c>
      <c r="B156" s="98" t="s">
        <v>177</v>
      </c>
      <c r="C156" s="99">
        <f t="shared" si="185"/>
        <v>0</v>
      </c>
      <c r="D156" s="237"/>
      <c r="E156" s="105"/>
      <c r="F156" s="591">
        <f t="shared" si="190"/>
        <v>0</v>
      </c>
      <c r="G156" s="237"/>
      <c r="H156" s="104"/>
      <c r="I156" s="235">
        <f t="shared" si="191"/>
        <v>0</v>
      </c>
      <c r="J156" s="104"/>
      <c r="K156" s="105"/>
      <c r="L156" s="592">
        <f t="shared" si="192"/>
        <v>0</v>
      </c>
      <c r="M156" s="238"/>
      <c r="N156" s="105"/>
      <c r="O156" s="235">
        <f t="shared" si="193"/>
        <v>0</v>
      </c>
      <c r="P156" s="236"/>
      <c r="R156" s="530"/>
      <c r="S156" s="530"/>
      <c r="T156" s="530"/>
    </row>
    <row r="157" spans="1:20" ht="36" hidden="1" x14ac:dyDescent="0.25">
      <c r="A157" s="97">
        <v>2366</v>
      </c>
      <c r="B157" s="98" t="s">
        <v>178</v>
      </c>
      <c r="C157" s="99">
        <f t="shared" si="185"/>
        <v>0</v>
      </c>
      <c r="D157" s="237"/>
      <c r="E157" s="105"/>
      <c r="F157" s="591">
        <f t="shared" si="190"/>
        <v>0</v>
      </c>
      <c r="G157" s="237"/>
      <c r="H157" s="104"/>
      <c r="I157" s="235">
        <f t="shared" si="191"/>
        <v>0</v>
      </c>
      <c r="J157" s="104"/>
      <c r="K157" s="105"/>
      <c r="L157" s="592">
        <f t="shared" si="192"/>
        <v>0</v>
      </c>
      <c r="M157" s="238"/>
      <c r="N157" s="105"/>
      <c r="O157" s="235">
        <f t="shared" si="193"/>
        <v>0</v>
      </c>
      <c r="P157" s="236"/>
      <c r="R157" s="530"/>
      <c r="S157" s="530"/>
      <c r="T157" s="530"/>
    </row>
    <row r="158" spans="1:20" ht="48" hidden="1" x14ac:dyDescent="0.25">
      <c r="A158" s="97">
        <v>2369</v>
      </c>
      <c r="B158" s="98" t="s">
        <v>179</v>
      </c>
      <c r="C158" s="99">
        <f t="shared" si="185"/>
        <v>0</v>
      </c>
      <c r="D158" s="237"/>
      <c r="E158" s="105"/>
      <c r="F158" s="591">
        <f t="shared" si="190"/>
        <v>0</v>
      </c>
      <c r="G158" s="237"/>
      <c r="H158" s="104"/>
      <c r="I158" s="235">
        <f t="shared" si="191"/>
        <v>0</v>
      </c>
      <c r="J158" s="104"/>
      <c r="K158" s="105"/>
      <c r="L158" s="592">
        <f t="shared" si="192"/>
        <v>0</v>
      </c>
      <c r="M158" s="238"/>
      <c r="N158" s="105"/>
      <c r="O158" s="235">
        <f t="shared" si="193"/>
        <v>0</v>
      </c>
      <c r="P158" s="236"/>
      <c r="R158" s="530"/>
      <c r="S158" s="530"/>
      <c r="T158" s="530"/>
    </row>
    <row r="159" spans="1:20" s="252" customFormat="1" x14ac:dyDescent="0.25">
      <c r="A159" s="419">
        <v>2370</v>
      </c>
      <c r="B159" s="420" t="s">
        <v>180</v>
      </c>
      <c r="C159" s="421">
        <f t="shared" si="185"/>
        <v>654</v>
      </c>
      <c r="D159" s="422">
        <v>350</v>
      </c>
      <c r="E159" s="461"/>
      <c r="F159" s="510">
        <f t="shared" si="190"/>
        <v>350</v>
      </c>
      <c r="G159" s="422">
        <v>304</v>
      </c>
      <c r="H159" s="579"/>
      <c r="I159" s="510">
        <f t="shared" si="191"/>
        <v>304</v>
      </c>
      <c r="J159" s="424"/>
      <c r="K159" s="461"/>
      <c r="L159" s="510">
        <f t="shared" si="192"/>
        <v>0</v>
      </c>
      <c r="M159" s="426"/>
      <c r="N159" s="423"/>
      <c r="O159" s="425">
        <f t="shared" si="193"/>
        <v>0</v>
      </c>
      <c r="P159" s="427"/>
      <c r="R159" s="530"/>
      <c r="S159" s="530"/>
      <c r="T159" s="530"/>
    </row>
    <row r="160" spans="1:20" hidden="1" x14ac:dyDescent="0.25">
      <c r="A160" s="213">
        <v>2380</v>
      </c>
      <c r="B160" s="157" t="s">
        <v>181</v>
      </c>
      <c r="C160" s="163">
        <f t="shared" si="185"/>
        <v>0</v>
      </c>
      <c r="D160" s="214">
        <f>SUM(D161:D162)</f>
        <v>0</v>
      </c>
      <c r="E160" s="215">
        <f t="shared" ref="E160:F160" si="194">SUM(E161:E162)</f>
        <v>0</v>
      </c>
      <c r="F160" s="604">
        <f t="shared" si="194"/>
        <v>0</v>
      </c>
      <c r="G160" s="214">
        <f>SUM(G161:G162)</f>
        <v>0</v>
      </c>
      <c r="H160" s="216">
        <f t="shared" ref="H160:I160" si="195">SUM(H161:H162)</f>
        <v>0</v>
      </c>
      <c r="I160" s="217">
        <f t="shared" si="195"/>
        <v>0</v>
      </c>
      <c r="J160" s="216">
        <f>SUM(J161:J162)</f>
        <v>0</v>
      </c>
      <c r="K160" s="215">
        <f t="shared" ref="K160:L160" si="196">SUM(K161:K162)</f>
        <v>0</v>
      </c>
      <c r="L160" s="568">
        <f t="shared" si="196"/>
        <v>0</v>
      </c>
      <c r="M160" s="163">
        <f>SUM(M161:M162)</f>
        <v>0</v>
      </c>
      <c r="N160" s="215">
        <f t="shared" ref="N160:O160" si="197">SUM(N161:N162)</f>
        <v>0</v>
      </c>
      <c r="O160" s="217">
        <f t="shared" si="197"/>
        <v>0</v>
      </c>
      <c r="P160" s="218"/>
      <c r="R160" s="530"/>
      <c r="S160" s="530"/>
      <c r="T160" s="530"/>
    </row>
    <row r="161" spans="1:20" hidden="1" x14ac:dyDescent="0.25">
      <c r="A161" s="46">
        <v>2381</v>
      </c>
      <c r="B161" s="87" t="s">
        <v>182</v>
      </c>
      <c r="C161" s="88">
        <f t="shared" si="185"/>
        <v>0</v>
      </c>
      <c r="D161" s="219"/>
      <c r="E161" s="94"/>
      <c r="F161" s="569">
        <f t="shared" ref="F161:F164" si="198">D161+E161</f>
        <v>0</v>
      </c>
      <c r="G161" s="219"/>
      <c r="H161" s="93"/>
      <c r="I161" s="220">
        <f t="shared" ref="I161:I164" si="199">G161+H161</f>
        <v>0</v>
      </c>
      <c r="J161" s="93"/>
      <c r="K161" s="94"/>
      <c r="L161" s="570">
        <f t="shared" ref="L161:L164" si="200">J161+K161</f>
        <v>0</v>
      </c>
      <c r="M161" s="221"/>
      <c r="N161" s="94"/>
      <c r="O161" s="220">
        <f t="shared" ref="O161:O164" si="201">M161+N161</f>
        <v>0</v>
      </c>
      <c r="P161" s="222"/>
      <c r="R161" s="530"/>
      <c r="S161" s="530"/>
      <c r="T161" s="530"/>
    </row>
    <row r="162" spans="1:20" ht="24" hidden="1" x14ac:dyDescent="0.25">
      <c r="A162" s="97">
        <v>2389</v>
      </c>
      <c r="B162" s="98" t="s">
        <v>183</v>
      </c>
      <c r="C162" s="99">
        <f t="shared" si="185"/>
        <v>0</v>
      </c>
      <c r="D162" s="237"/>
      <c r="E162" s="105"/>
      <c r="F162" s="591">
        <f t="shared" si="198"/>
        <v>0</v>
      </c>
      <c r="G162" s="237"/>
      <c r="H162" s="104"/>
      <c r="I162" s="235">
        <f t="shared" si="199"/>
        <v>0</v>
      </c>
      <c r="J162" s="104"/>
      <c r="K162" s="105"/>
      <c r="L162" s="592">
        <f t="shared" si="200"/>
        <v>0</v>
      </c>
      <c r="M162" s="238"/>
      <c r="N162" s="105"/>
      <c r="O162" s="235">
        <f t="shared" si="201"/>
        <v>0</v>
      </c>
      <c r="P162" s="236"/>
      <c r="R162" s="530"/>
      <c r="S162" s="530"/>
      <c r="T162" s="530"/>
    </row>
    <row r="163" spans="1:20" hidden="1" x14ac:dyDescent="0.25">
      <c r="A163" s="213">
        <v>2390</v>
      </c>
      <c r="B163" s="157" t="s">
        <v>184</v>
      </c>
      <c r="C163" s="163">
        <f t="shared" si="185"/>
        <v>0</v>
      </c>
      <c r="D163" s="239"/>
      <c r="E163" s="240"/>
      <c r="F163" s="604">
        <f t="shared" si="198"/>
        <v>0</v>
      </c>
      <c r="G163" s="239"/>
      <c r="H163" s="241"/>
      <c r="I163" s="217">
        <f t="shared" si="199"/>
        <v>0</v>
      </c>
      <c r="J163" s="241"/>
      <c r="K163" s="240"/>
      <c r="L163" s="568">
        <f t="shared" si="200"/>
        <v>0</v>
      </c>
      <c r="M163" s="242"/>
      <c r="N163" s="240"/>
      <c r="O163" s="217">
        <f t="shared" si="201"/>
        <v>0</v>
      </c>
      <c r="P163" s="218"/>
      <c r="R163" s="530"/>
      <c r="S163" s="530"/>
      <c r="T163" s="530"/>
    </row>
    <row r="164" spans="1:20" hidden="1" x14ac:dyDescent="0.25">
      <c r="A164" s="75">
        <v>2400</v>
      </c>
      <c r="B164" s="206" t="s">
        <v>185</v>
      </c>
      <c r="C164" s="76">
        <f t="shared" si="185"/>
        <v>0</v>
      </c>
      <c r="D164" s="265"/>
      <c r="E164" s="266"/>
      <c r="F164" s="541">
        <f t="shared" si="198"/>
        <v>0</v>
      </c>
      <c r="G164" s="265"/>
      <c r="H164" s="267"/>
      <c r="I164" s="208">
        <f t="shared" si="199"/>
        <v>0</v>
      </c>
      <c r="J164" s="267"/>
      <c r="K164" s="266"/>
      <c r="L164" s="544">
        <f t="shared" si="200"/>
        <v>0</v>
      </c>
      <c r="M164" s="268"/>
      <c r="N164" s="266"/>
      <c r="O164" s="208">
        <f t="shared" si="201"/>
        <v>0</v>
      </c>
      <c r="P164" s="243"/>
      <c r="R164" s="530"/>
      <c r="S164" s="530"/>
      <c r="T164" s="530"/>
    </row>
    <row r="165" spans="1:20" ht="24" hidden="1" x14ac:dyDescent="0.25">
      <c r="A165" s="75">
        <v>2500</v>
      </c>
      <c r="B165" s="206" t="s">
        <v>186</v>
      </c>
      <c r="C165" s="76">
        <f t="shared" si="185"/>
        <v>0</v>
      </c>
      <c r="D165" s="207">
        <f>SUM(D166,D171)</f>
        <v>0</v>
      </c>
      <c r="E165" s="85">
        <f t="shared" ref="E165:O165" si="202">SUM(E166,E171)</f>
        <v>0</v>
      </c>
      <c r="F165" s="541">
        <f t="shared" si="202"/>
        <v>0</v>
      </c>
      <c r="G165" s="207">
        <f t="shared" si="202"/>
        <v>0</v>
      </c>
      <c r="H165" s="84">
        <f t="shared" si="202"/>
        <v>0</v>
      </c>
      <c r="I165" s="208">
        <f t="shared" si="202"/>
        <v>0</v>
      </c>
      <c r="J165" s="84">
        <f t="shared" si="202"/>
        <v>0</v>
      </c>
      <c r="K165" s="85">
        <f t="shared" si="202"/>
        <v>0</v>
      </c>
      <c r="L165" s="544">
        <f t="shared" si="202"/>
        <v>0</v>
      </c>
      <c r="M165" s="209">
        <f t="shared" si="202"/>
        <v>0</v>
      </c>
      <c r="N165" s="210">
        <f t="shared" si="202"/>
        <v>0</v>
      </c>
      <c r="O165" s="211">
        <f t="shared" si="202"/>
        <v>0</v>
      </c>
      <c r="P165" s="212"/>
      <c r="R165" s="530"/>
      <c r="S165" s="530"/>
      <c r="T165" s="530"/>
    </row>
    <row r="166" spans="1:20" ht="16.5" hidden="1" customHeight="1" x14ac:dyDescent="0.25">
      <c r="A166" s="342">
        <v>2510</v>
      </c>
      <c r="B166" s="87" t="s">
        <v>187</v>
      </c>
      <c r="C166" s="88">
        <f t="shared" si="185"/>
        <v>0</v>
      </c>
      <c r="D166" s="246">
        <f>SUM(D167:D170)</f>
        <v>0</v>
      </c>
      <c r="E166" s="247">
        <f t="shared" ref="E166:O166" si="203">SUM(E167:E170)</f>
        <v>0</v>
      </c>
      <c r="F166" s="569">
        <f t="shared" si="203"/>
        <v>0</v>
      </c>
      <c r="G166" s="246">
        <f t="shared" si="203"/>
        <v>0</v>
      </c>
      <c r="H166" s="248">
        <f t="shared" si="203"/>
        <v>0</v>
      </c>
      <c r="I166" s="220">
        <f t="shared" si="203"/>
        <v>0</v>
      </c>
      <c r="J166" s="248">
        <f t="shared" si="203"/>
        <v>0</v>
      </c>
      <c r="K166" s="247">
        <f t="shared" si="203"/>
        <v>0</v>
      </c>
      <c r="L166" s="570">
        <f t="shared" si="203"/>
        <v>0</v>
      </c>
      <c r="M166" s="110">
        <f t="shared" si="203"/>
        <v>0</v>
      </c>
      <c r="N166" s="269">
        <f t="shared" si="203"/>
        <v>0</v>
      </c>
      <c r="O166" s="270">
        <f t="shared" si="203"/>
        <v>0</v>
      </c>
      <c r="P166" s="271"/>
      <c r="R166" s="530"/>
      <c r="S166" s="530"/>
      <c r="T166" s="530"/>
    </row>
    <row r="167" spans="1:20" ht="24" hidden="1" x14ac:dyDescent="0.25">
      <c r="A167" s="119">
        <v>2512</v>
      </c>
      <c r="B167" s="98" t="s">
        <v>188</v>
      </c>
      <c r="C167" s="99">
        <f t="shared" si="185"/>
        <v>0</v>
      </c>
      <c r="D167" s="237"/>
      <c r="E167" s="105"/>
      <c r="F167" s="591">
        <f t="shared" ref="F167:F172" si="204">D167+E167</f>
        <v>0</v>
      </c>
      <c r="G167" s="237"/>
      <c r="H167" s="104"/>
      <c r="I167" s="235">
        <f t="shared" ref="I167:I172" si="205">G167+H167</f>
        <v>0</v>
      </c>
      <c r="J167" s="104"/>
      <c r="K167" s="105"/>
      <c r="L167" s="592">
        <f t="shared" ref="L167:L172" si="206">J167+K167</f>
        <v>0</v>
      </c>
      <c r="M167" s="238"/>
      <c r="N167" s="105"/>
      <c r="O167" s="235">
        <f t="shared" ref="O167:O172" si="207">M167+N167</f>
        <v>0</v>
      </c>
      <c r="P167" s="236"/>
      <c r="R167" s="530"/>
      <c r="S167" s="530"/>
      <c r="T167" s="530"/>
    </row>
    <row r="168" spans="1:20" ht="36" hidden="1" x14ac:dyDescent="0.25">
      <c r="A168" s="119">
        <v>2513</v>
      </c>
      <c r="B168" s="98" t="s">
        <v>189</v>
      </c>
      <c r="C168" s="99">
        <f t="shared" si="185"/>
        <v>0</v>
      </c>
      <c r="D168" s="237"/>
      <c r="E168" s="105"/>
      <c r="F168" s="591">
        <f t="shared" si="204"/>
        <v>0</v>
      </c>
      <c r="G168" s="237"/>
      <c r="H168" s="104"/>
      <c r="I168" s="235">
        <f t="shared" si="205"/>
        <v>0</v>
      </c>
      <c r="J168" s="104"/>
      <c r="K168" s="105"/>
      <c r="L168" s="592">
        <f t="shared" si="206"/>
        <v>0</v>
      </c>
      <c r="M168" s="238"/>
      <c r="N168" s="105"/>
      <c r="O168" s="235">
        <f t="shared" si="207"/>
        <v>0</v>
      </c>
      <c r="P168" s="236"/>
      <c r="R168" s="530"/>
      <c r="S168" s="530"/>
      <c r="T168" s="530"/>
    </row>
    <row r="169" spans="1:20" ht="24" hidden="1" x14ac:dyDescent="0.25">
      <c r="A169" s="119">
        <v>2515</v>
      </c>
      <c r="B169" s="98" t="s">
        <v>190</v>
      </c>
      <c r="C169" s="99">
        <f t="shared" si="185"/>
        <v>0</v>
      </c>
      <c r="D169" s="237"/>
      <c r="E169" s="105"/>
      <c r="F169" s="591">
        <f t="shared" si="204"/>
        <v>0</v>
      </c>
      <c r="G169" s="237"/>
      <c r="H169" s="104"/>
      <c r="I169" s="235">
        <f t="shared" si="205"/>
        <v>0</v>
      </c>
      <c r="J169" s="104"/>
      <c r="K169" s="105"/>
      <c r="L169" s="592">
        <f t="shared" si="206"/>
        <v>0</v>
      </c>
      <c r="M169" s="238"/>
      <c r="N169" s="105"/>
      <c r="O169" s="235">
        <f t="shared" si="207"/>
        <v>0</v>
      </c>
      <c r="P169" s="236"/>
      <c r="R169" s="530"/>
      <c r="S169" s="530"/>
      <c r="T169" s="530"/>
    </row>
    <row r="170" spans="1:20" ht="24" hidden="1" x14ac:dyDescent="0.25">
      <c r="A170" s="119">
        <v>2519</v>
      </c>
      <c r="B170" s="98" t="s">
        <v>191</v>
      </c>
      <c r="C170" s="99">
        <f t="shared" si="185"/>
        <v>0</v>
      </c>
      <c r="D170" s="237"/>
      <c r="E170" s="105"/>
      <c r="F170" s="591">
        <f t="shared" si="204"/>
        <v>0</v>
      </c>
      <c r="G170" s="237"/>
      <c r="H170" s="104"/>
      <c r="I170" s="235">
        <f t="shared" si="205"/>
        <v>0</v>
      </c>
      <c r="J170" s="104"/>
      <c r="K170" s="105"/>
      <c r="L170" s="592">
        <f t="shared" si="206"/>
        <v>0</v>
      </c>
      <c r="M170" s="238"/>
      <c r="N170" s="105"/>
      <c r="O170" s="235">
        <f t="shared" si="207"/>
        <v>0</v>
      </c>
      <c r="P170" s="236"/>
      <c r="R170" s="530"/>
      <c r="S170" s="530"/>
      <c r="T170" s="530"/>
    </row>
    <row r="171" spans="1:20" ht="24" hidden="1" x14ac:dyDescent="0.25">
      <c r="A171" s="231">
        <v>2520</v>
      </c>
      <c r="B171" s="98" t="s">
        <v>192</v>
      </c>
      <c r="C171" s="99">
        <f t="shared" si="185"/>
        <v>0</v>
      </c>
      <c r="D171" s="237"/>
      <c r="E171" s="105"/>
      <c r="F171" s="591">
        <f t="shared" si="204"/>
        <v>0</v>
      </c>
      <c r="G171" s="237"/>
      <c r="H171" s="104"/>
      <c r="I171" s="235">
        <f t="shared" si="205"/>
        <v>0</v>
      </c>
      <c r="J171" s="104"/>
      <c r="K171" s="105"/>
      <c r="L171" s="592">
        <f t="shared" si="206"/>
        <v>0</v>
      </c>
      <c r="M171" s="238"/>
      <c r="N171" s="105"/>
      <c r="O171" s="235">
        <f t="shared" si="207"/>
        <v>0</v>
      </c>
      <c r="P171" s="236"/>
      <c r="R171" s="530"/>
      <c r="S171" s="530"/>
      <c r="T171" s="530"/>
    </row>
    <row r="172" spans="1:20" s="272" customFormat="1" ht="36" hidden="1" customHeight="1" x14ac:dyDescent="0.25">
      <c r="A172" s="21">
        <v>2800</v>
      </c>
      <c r="B172" s="87" t="s">
        <v>193</v>
      </c>
      <c r="C172" s="88">
        <f t="shared" si="185"/>
        <v>0</v>
      </c>
      <c r="D172" s="49"/>
      <c r="E172" s="50"/>
      <c r="F172" s="532">
        <f t="shared" si="204"/>
        <v>0</v>
      </c>
      <c r="G172" s="49"/>
      <c r="H172" s="51"/>
      <c r="I172" s="52">
        <f t="shared" si="205"/>
        <v>0</v>
      </c>
      <c r="J172" s="51"/>
      <c r="K172" s="50"/>
      <c r="L172" s="533">
        <f t="shared" si="206"/>
        <v>0</v>
      </c>
      <c r="M172" s="53"/>
      <c r="N172" s="50"/>
      <c r="O172" s="52">
        <f t="shared" si="207"/>
        <v>0</v>
      </c>
      <c r="P172" s="54"/>
      <c r="R172" s="530"/>
      <c r="S172" s="530"/>
      <c r="T172" s="530"/>
    </row>
    <row r="173" spans="1:20" hidden="1" x14ac:dyDescent="0.25">
      <c r="A173" s="199">
        <v>3000</v>
      </c>
      <c r="B173" s="199" t="s">
        <v>194</v>
      </c>
      <c r="C173" s="200">
        <f t="shared" si="185"/>
        <v>0</v>
      </c>
      <c r="D173" s="201">
        <f>SUM(D174,D184)</f>
        <v>0</v>
      </c>
      <c r="E173" s="202">
        <f t="shared" ref="E173:F173" si="208">SUM(E174,E184)</f>
        <v>0</v>
      </c>
      <c r="F173" s="605">
        <f t="shared" si="208"/>
        <v>0</v>
      </c>
      <c r="G173" s="201">
        <f>SUM(G174,G184)</f>
        <v>0</v>
      </c>
      <c r="H173" s="203">
        <f t="shared" ref="H173:I173" si="209">SUM(H174,H184)</f>
        <v>0</v>
      </c>
      <c r="I173" s="204">
        <f t="shared" si="209"/>
        <v>0</v>
      </c>
      <c r="J173" s="203">
        <f>SUM(J174,J184)</f>
        <v>0</v>
      </c>
      <c r="K173" s="202">
        <f t="shared" ref="K173:L173" si="210">SUM(K174,K184)</f>
        <v>0</v>
      </c>
      <c r="L173" s="567">
        <f t="shared" si="210"/>
        <v>0</v>
      </c>
      <c r="M173" s="200">
        <f>SUM(M174,M184)</f>
        <v>0</v>
      </c>
      <c r="N173" s="202">
        <f t="shared" ref="N173:O173" si="211">SUM(N174,N184)</f>
        <v>0</v>
      </c>
      <c r="O173" s="204">
        <f t="shared" si="211"/>
        <v>0</v>
      </c>
      <c r="P173" s="205"/>
      <c r="R173" s="530"/>
      <c r="S173" s="530"/>
      <c r="T173" s="530"/>
    </row>
    <row r="174" spans="1:20" ht="24" hidden="1" x14ac:dyDescent="0.25">
      <c r="A174" s="75">
        <v>3200</v>
      </c>
      <c r="B174" s="273" t="s">
        <v>195</v>
      </c>
      <c r="C174" s="76">
        <f t="shared" si="185"/>
        <v>0</v>
      </c>
      <c r="D174" s="207">
        <f>SUM(D175,D179)</f>
        <v>0</v>
      </c>
      <c r="E174" s="85">
        <f t="shared" ref="E174:O174" si="212">SUM(E175,E179)</f>
        <v>0</v>
      </c>
      <c r="F174" s="541">
        <f t="shared" si="212"/>
        <v>0</v>
      </c>
      <c r="G174" s="207">
        <f t="shared" si="212"/>
        <v>0</v>
      </c>
      <c r="H174" s="84">
        <f t="shared" si="212"/>
        <v>0</v>
      </c>
      <c r="I174" s="208">
        <f t="shared" si="212"/>
        <v>0</v>
      </c>
      <c r="J174" s="84">
        <f t="shared" si="212"/>
        <v>0</v>
      </c>
      <c r="K174" s="85">
        <f t="shared" si="212"/>
        <v>0</v>
      </c>
      <c r="L174" s="544">
        <f t="shared" si="212"/>
        <v>0</v>
      </c>
      <c r="M174" s="209">
        <f t="shared" si="212"/>
        <v>0</v>
      </c>
      <c r="N174" s="210">
        <f t="shared" si="212"/>
        <v>0</v>
      </c>
      <c r="O174" s="211">
        <f t="shared" si="212"/>
        <v>0</v>
      </c>
      <c r="P174" s="212"/>
      <c r="R174" s="530"/>
      <c r="S174" s="530"/>
      <c r="T174" s="530"/>
    </row>
    <row r="175" spans="1:20" ht="36" hidden="1" x14ac:dyDescent="0.25">
      <c r="A175" s="342">
        <v>3260</v>
      </c>
      <c r="B175" s="87" t="s">
        <v>196</v>
      </c>
      <c r="C175" s="88">
        <f t="shared" si="185"/>
        <v>0</v>
      </c>
      <c r="D175" s="246">
        <f>SUM(D176:D178)</f>
        <v>0</v>
      </c>
      <c r="E175" s="247">
        <f t="shared" ref="E175:F175" si="213">SUM(E176:E178)</f>
        <v>0</v>
      </c>
      <c r="F175" s="569">
        <f t="shared" si="213"/>
        <v>0</v>
      </c>
      <c r="G175" s="246">
        <f>SUM(G176:G178)</f>
        <v>0</v>
      </c>
      <c r="H175" s="248">
        <f t="shared" ref="H175:I175" si="214">SUM(H176:H178)</f>
        <v>0</v>
      </c>
      <c r="I175" s="220">
        <f t="shared" si="214"/>
        <v>0</v>
      </c>
      <c r="J175" s="248">
        <f>SUM(J176:J178)</f>
        <v>0</v>
      </c>
      <c r="K175" s="247">
        <f t="shared" ref="K175:L175" si="215">SUM(K176:K178)</f>
        <v>0</v>
      </c>
      <c r="L175" s="570">
        <f t="shared" si="215"/>
        <v>0</v>
      </c>
      <c r="M175" s="88">
        <f>SUM(M176:M178)</f>
        <v>0</v>
      </c>
      <c r="N175" s="247">
        <f t="shared" ref="N175:O175" si="216">SUM(N176:N178)</f>
        <v>0</v>
      </c>
      <c r="O175" s="220">
        <f t="shared" si="216"/>
        <v>0</v>
      </c>
      <c r="P175" s="222"/>
      <c r="R175" s="530"/>
      <c r="S175" s="530"/>
      <c r="T175" s="530"/>
    </row>
    <row r="176" spans="1:20" ht="24" hidden="1" x14ac:dyDescent="0.25">
      <c r="A176" s="119">
        <v>3261</v>
      </c>
      <c r="B176" s="98" t="s">
        <v>197</v>
      </c>
      <c r="C176" s="99">
        <f t="shared" si="185"/>
        <v>0</v>
      </c>
      <c r="D176" s="237"/>
      <c r="E176" s="105"/>
      <c r="F176" s="591">
        <f t="shared" ref="F176:F178" si="217">D176+E176</f>
        <v>0</v>
      </c>
      <c r="G176" s="237"/>
      <c r="H176" s="104"/>
      <c r="I176" s="235">
        <f t="shared" ref="I176:I178" si="218">G176+H176</f>
        <v>0</v>
      </c>
      <c r="J176" s="104"/>
      <c r="K176" s="105"/>
      <c r="L176" s="592">
        <f t="shared" ref="L176:L178" si="219">J176+K176</f>
        <v>0</v>
      </c>
      <c r="M176" s="238"/>
      <c r="N176" s="105"/>
      <c r="O176" s="235">
        <f t="shared" ref="O176:O178" si="220">M176+N176</f>
        <v>0</v>
      </c>
      <c r="P176" s="236"/>
      <c r="R176" s="530"/>
      <c r="S176" s="530"/>
      <c r="T176" s="530"/>
    </row>
    <row r="177" spans="1:20" ht="36" hidden="1" x14ac:dyDescent="0.25">
      <c r="A177" s="119">
        <v>3262</v>
      </c>
      <c r="B177" s="98" t="s">
        <v>198</v>
      </c>
      <c r="C177" s="99">
        <f t="shared" si="185"/>
        <v>0</v>
      </c>
      <c r="D177" s="237"/>
      <c r="E177" s="105"/>
      <c r="F177" s="591">
        <f t="shared" si="217"/>
        <v>0</v>
      </c>
      <c r="G177" s="237"/>
      <c r="H177" s="104"/>
      <c r="I177" s="235">
        <f t="shared" si="218"/>
        <v>0</v>
      </c>
      <c r="J177" s="104"/>
      <c r="K177" s="105"/>
      <c r="L177" s="592">
        <f t="shared" si="219"/>
        <v>0</v>
      </c>
      <c r="M177" s="238"/>
      <c r="N177" s="105"/>
      <c r="O177" s="235">
        <f t="shared" si="220"/>
        <v>0</v>
      </c>
      <c r="P177" s="236"/>
      <c r="R177" s="530"/>
      <c r="S177" s="530"/>
      <c r="T177" s="530"/>
    </row>
    <row r="178" spans="1:20" ht="24" hidden="1" x14ac:dyDescent="0.25">
      <c r="A178" s="119">
        <v>3263</v>
      </c>
      <c r="B178" s="98" t="s">
        <v>199</v>
      </c>
      <c r="C178" s="99">
        <f t="shared" si="185"/>
        <v>0</v>
      </c>
      <c r="D178" s="237"/>
      <c r="E178" s="105"/>
      <c r="F178" s="591">
        <f t="shared" si="217"/>
        <v>0</v>
      </c>
      <c r="G178" s="237"/>
      <c r="H178" s="104"/>
      <c r="I178" s="235">
        <f t="shared" si="218"/>
        <v>0</v>
      </c>
      <c r="J178" s="104"/>
      <c r="K178" s="105"/>
      <c r="L178" s="592">
        <f t="shared" si="219"/>
        <v>0</v>
      </c>
      <c r="M178" s="238"/>
      <c r="N178" s="105"/>
      <c r="O178" s="235">
        <f t="shared" si="220"/>
        <v>0</v>
      </c>
      <c r="P178" s="236"/>
      <c r="R178" s="530"/>
      <c r="S178" s="530"/>
      <c r="T178" s="530"/>
    </row>
    <row r="179" spans="1:20" ht="84" hidden="1" x14ac:dyDescent="0.25">
      <c r="A179" s="342">
        <v>3290</v>
      </c>
      <c r="B179" s="87" t="s">
        <v>200</v>
      </c>
      <c r="C179" s="274">
        <f t="shared" si="185"/>
        <v>0</v>
      </c>
      <c r="D179" s="246">
        <f>SUM(D180:D183)</f>
        <v>0</v>
      </c>
      <c r="E179" s="247">
        <f t="shared" ref="E179:O179" si="221">SUM(E180:E183)</f>
        <v>0</v>
      </c>
      <c r="F179" s="569">
        <f t="shared" si="221"/>
        <v>0</v>
      </c>
      <c r="G179" s="246">
        <f t="shared" si="221"/>
        <v>0</v>
      </c>
      <c r="H179" s="248">
        <f t="shared" si="221"/>
        <v>0</v>
      </c>
      <c r="I179" s="220">
        <f t="shared" si="221"/>
        <v>0</v>
      </c>
      <c r="J179" s="248">
        <f t="shared" si="221"/>
        <v>0</v>
      </c>
      <c r="K179" s="247">
        <f t="shared" si="221"/>
        <v>0</v>
      </c>
      <c r="L179" s="570">
        <f t="shared" si="221"/>
        <v>0</v>
      </c>
      <c r="M179" s="274">
        <f t="shared" si="221"/>
        <v>0</v>
      </c>
      <c r="N179" s="275">
        <f t="shared" si="221"/>
        <v>0</v>
      </c>
      <c r="O179" s="276">
        <f t="shared" si="221"/>
        <v>0</v>
      </c>
      <c r="P179" s="277"/>
      <c r="R179" s="530"/>
      <c r="S179" s="530"/>
      <c r="T179" s="530"/>
    </row>
    <row r="180" spans="1:20" ht="72" hidden="1" x14ac:dyDescent="0.25">
      <c r="A180" s="119">
        <v>3291</v>
      </c>
      <c r="B180" s="98" t="s">
        <v>201</v>
      </c>
      <c r="C180" s="99">
        <f t="shared" si="185"/>
        <v>0</v>
      </c>
      <c r="D180" s="237"/>
      <c r="E180" s="105"/>
      <c r="F180" s="591">
        <f t="shared" ref="F180:F183" si="222">D180+E180</f>
        <v>0</v>
      </c>
      <c r="G180" s="237"/>
      <c r="H180" s="104"/>
      <c r="I180" s="235">
        <f t="shared" ref="I180:I183" si="223">G180+H180</f>
        <v>0</v>
      </c>
      <c r="J180" s="104"/>
      <c r="K180" s="105"/>
      <c r="L180" s="592">
        <f t="shared" ref="L180:L183" si="224">J180+K180</f>
        <v>0</v>
      </c>
      <c r="M180" s="238"/>
      <c r="N180" s="105"/>
      <c r="O180" s="235">
        <f t="shared" ref="O180:O183" si="225">M180+N180</f>
        <v>0</v>
      </c>
      <c r="P180" s="236"/>
      <c r="R180" s="530"/>
      <c r="S180" s="530"/>
      <c r="T180" s="530"/>
    </row>
    <row r="181" spans="1:20" ht="72" hidden="1" x14ac:dyDescent="0.25">
      <c r="A181" s="119">
        <v>3292</v>
      </c>
      <c r="B181" s="98" t="s">
        <v>202</v>
      </c>
      <c r="C181" s="99">
        <f t="shared" si="185"/>
        <v>0</v>
      </c>
      <c r="D181" s="237"/>
      <c r="E181" s="105"/>
      <c r="F181" s="591">
        <f t="shared" si="222"/>
        <v>0</v>
      </c>
      <c r="G181" s="237"/>
      <c r="H181" s="104"/>
      <c r="I181" s="235">
        <f t="shared" si="223"/>
        <v>0</v>
      </c>
      <c r="J181" s="104"/>
      <c r="K181" s="105"/>
      <c r="L181" s="592">
        <f t="shared" si="224"/>
        <v>0</v>
      </c>
      <c r="M181" s="238"/>
      <c r="N181" s="105"/>
      <c r="O181" s="235">
        <f t="shared" si="225"/>
        <v>0</v>
      </c>
      <c r="P181" s="236"/>
      <c r="R181" s="530"/>
      <c r="S181" s="530"/>
      <c r="T181" s="530"/>
    </row>
    <row r="182" spans="1:20" ht="72" hidden="1" x14ac:dyDescent="0.25">
      <c r="A182" s="119">
        <v>3293</v>
      </c>
      <c r="B182" s="98" t="s">
        <v>203</v>
      </c>
      <c r="C182" s="99">
        <f t="shared" si="185"/>
        <v>0</v>
      </c>
      <c r="D182" s="237"/>
      <c r="E182" s="105"/>
      <c r="F182" s="591">
        <f t="shared" si="222"/>
        <v>0</v>
      </c>
      <c r="G182" s="237"/>
      <c r="H182" s="104"/>
      <c r="I182" s="235">
        <f t="shared" si="223"/>
        <v>0</v>
      </c>
      <c r="J182" s="104"/>
      <c r="K182" s="105"/>
      <c r="L182" s="592">
        <f t="shared" si="224"/>
        <v>0</v>
      </c>
      <c r="M182" s="238"/>
      <c r="N182" s="105"/>
      <c r="O182" s="235">
        <f t="shared" si="225"/>
        <v>0</v>
      </c>
      <c r="P182" s="236"/>
      <c r="R182" s="530"/>
      <c r="S182" s="530"/>
      <c r="T182" s="530"/>
    </row>
    <row r="183" spans="1:20" ht="60" hidden="1" x14ac:dyDescent="0.25">
      <c r="A183" s="278">
        <v>3294</v>
      </c>
      <c r="B183" s="98" t="s">
        <v>204</v>
      </c>
      <c r="C183" s="274">
        <f t="shared" si="185"/>
        <v>0</v>
      </c>
      <c r="D183" s="279"/>
      <c r="E183" s="280"/>
      <c r="F183" s="606">
        <f t="shared" si="222"/>
        <v>0</v>
      </c>
      <c r="G183" s="279"/>
      <c r="H183" s="281"/>
      <c r="I183" s="276">
        <f t="shared" si="223"/>
        <v>0</v>
      </c>
      <c r="J183" s="281"/>
      <c r="K183" s="280"/>
      <c r="L183" s="607">
        <f t="shared" si="224"/>
        <v>0</v>
      </c>
      <c r="M183" s="282"/>
      <c r="N183" s="280"/>
      <c r="O183" s="276">
        <f t="shared" si="225"/>
        <v>0</v>
      </c>
      <c r="P183" s="277"/>
      <c r="R183" s="530"/>
      <c r="S183" s="530"/>
      <c r="T183" s="530"/>
    </row>
    <row r="184" spans="1:20" ht="48" hidden="1" x14ac:dyDescent="0.25">
      <c r="A184" s="283">
        <v>3300</v>
      </c>
      <c r="B184" s="273" t="s">
        <v>205</v>
      </c>
      <c r="C184" s="209">
        <f t="shared" si="185"/>
        <v>0</v>
      </c>
      <c r="D184" s="284">
        <f>SUM(D185:D186)</f>
        <v>0</v>
      </c>
      <c r="E184" s="210">
        <f t="shared" ref="E184:O184" si="226">SUM(E185:E186)</f>
        <v>0</v>
      </c>
      <c r="F184" s="608">
        <f t="shared" si="226"/>
        <v>0</v>
      </c>
      <c r="G184" s="284">
        <f t="shared" si="226"/>
        <v>0</v>
      </c>
      <c r="H184" s="285">
        <f t="shared" si="226"/>
        <v>0</v>
      </c>
      <c r="I184" s="211">
        <f t="shared" si="226"/>
        <v>0</v>
      </c>
      <c r="J184" s="285">
        <f t="shared" si="226"/>
        <v>0</v>
      </c>
      <c r="K184" s="210">
        <f t="shared" si="226"/>
        <v>0</v>
      </c>
      <c r="L184" s="609">
        <f t="shared" si="226"/>
        <v>0</v>
      </c>
      <c r="M184" s="209">
        <f t="shared" si="226"/>
        <v>0</v>
      </c>
      <c r="N184" s="210">
        <f t="shared" si="226"/>
        <v>0</v>
      </c>
      <c r="O184" s="211">
        <f t="shared" si="226"/>
        <v>0</v>
      </c>
      <c r="P184" s="212"/>
      <c r="R184" s="530"/>
      <c r="S184" s="530"/>
      <c r="T184" s="530"/>
    </row>
    <row r="185" spans="1:20" ht="48" hidden="1" x14ac:dyDescent="0.25">
      <c r="A185" s="156">
        <v>3310</v>
      </c>
      <c r="B185" s="157" t="s">
        <v>206</v>
      </c>
      <c r="C185" s="163">
        <f t="shared" si="185"/>
        <v>0</v>
      </c>
      <c r="D185" s="239"/>
      <c r="E185" s="240"/>
      <c r="F185" s="604">
        <f t="shared" ref="F185:F186" si="227">D185+E185</f>
        <v>0</v>
      </c>
      <c r="G185" s="239"/>
      <c r="H185" s="241"/>
      <c r="I185" s="217">
        <f t="shared" ref="I185:I186" si="228">G185+H185</f>
        <v>0</v>
      </c>
      <c r="J185" s="241"/>
      <c r="K185" s="240"/>
      <c r="L185" s="568">
        <f t="shared" ref="L185:L186" si="229">J185+K185</f>
        <v>0</v>
      </c>
      <c r="M185" s="242"/>
      <c r="N185" s="240"/>
      <c r="O185" s="217">
        <f t="shared" ref="O185:O186" si="230">M185+N185</f>
        <v>0</v>
      </c>
      <c r="P185" s="218"/>
      <c r="R185" s="530"/>
      <c r="S185" s="530"/>
      <c r="T185" s="530"/>
    </row>
    <row r="186" spans="1:20" ht="48.75" hidden="1" customHeight="1" x14ac:dyDescent="0.25">
      <c r="A186" s="47">
        <v>3320</v>
      </c>
      <c r="B186" s="87" t="s">
        <v>207</v>
      </c>
      <c r="C186" s="88">
        <f t="shared" si="185"/>
        <v>0</v>
      </c>
      <c r="D186" s="219"/>
      <c r="E186" s="94"/>
      <c r="F186" s="569">
        <f t="shared" si="227"/>
        <v>0</v>
      </c>
      <c r="G186" s="219"/>
      <c r="H186" s="93"/>
      <c r="I186" s="220">
        <f t="shared" si="228"/>
        <v>0</v>
      </c>
      <c r="J186" s="93"/>
      <c r="K186" s="94"/>
      <c r="L186" s="570">
        <f t="shared" si="229"/>
        <v>0</v>
      </c>
      <c r="M186" s="221"/>
      <c r="N186" s="94"/>
      <c r="O186" s="220">
        <f t="shared" si="230"/>
        <v>0</v>
      </c>
      <c r="P186" s="222"/>
      <c r="R186" s="530"/>
      <c r="S186" s="530"/>
      <c r="T186" s="530"/>
    </row>
    <row r="187" spans="1:20" hidden="1" x14ac:dyDescent="0.25">
      <c r="A187" s="286">
        <v>4000</v>
      </c>
      <c r="B187" s="199" t="s">
        <v>208</v>
      </c>
      <c r="C187" s="200">
        <f t="shared" si="185"/>
        <v>0</v>
      </c>
      <c r="D187" s="201">
        <f>SUM(D188,D191)</f>
        <v>0</v>
      </c>
      <c r="E187" s="202">
        <f t="shared" ref="E187:F187" si="231">SUM(E188,E191)</f>
        <v>0</v>
      </c>
      <c r="F187" s="605">
        <f t="shared" si="231"/>
        <v>0</v>
      </c>
      <c r="G187" s="201">
        <f>SUM(G188,G191)</f>
        <v>0</v>
      </c>
      <c r="H187" s="203">
        <f t="shared" ref="H187:I187" si="232">SUM(H188,H191)</f>
        <v>0</v>
      </c>
      <c r="I187" s="204">
        <f t="shared" si="232"/>
        <v>0</v>
      </c>
      <c r="J187" s="203">
        <f>SUM(J188,J191)</f>
        <v>0</v>
      </c>
      <c r="K187" s="202">
        <f t="shared" ref="K187:L187" si="233">SUM(K188,K191)</f>
        <v>0</v>
      </c>
      <c r="L187" s="567">
        <f t="shared" si="233"/>
        <v>0</v>
      </c>
      <c r="M187" s="200">
        <f>SUM(M188,M191)</f>
        <v>0</v>
      </c>
      <c r="N187" s="202">
        <f t="shared" ref="N187:O187" si="234">SUM(N188,N191)</f>
        <v>0</v>
      </c>
      <c r="O187" s="204">
        <f t="shared" si="234"/>
        <v>0</v>
      </c>
      <c r="P187" s="205"/>
      <c r="R187" s="530"/>
      <c r="S187" s="530"/>
      <c r="T187" s="530"/>
    </row>
    <row r="188" spans="1:20" ht="24" hidden="1" x14ac:dyDescent="0.25">
      <c r="A188" s="287">
        <v>4200</v>
      </c>
      <c r="B188" s="206" t="s">
        <v>209</v>
      </c>
      <c r="C188" s="76">
        <f t="shared" si="185"/>
        <v>0</v>
      </c>
      <c r="D188" s="207">
        <f>SUM(D189,D190)</f>
        <v>0</v>
      </c>
      <c r="E188" s="85">
        <f t="shared" ref="E188:F188" si="235">SUM(E189,E190)</f>
        <v>0</v>
      </c>
      <c r="F188" s="541">
        <f t="shared" si="235"/>
        <v>0</v>
      </c>
      <c r="G188" s="207">
        <f>SUM(G189,G190)</f>
        <v>0</v>
      </c>
      <c r="H188" s="84">
        <f t="shared" ref="H188:I188" si="236">SUM(H189,H190)</f>
        <v>0</v>
      </c>
      <c r="I188" s="208">
        <f t="shared" si="236"/>
        <v>0</v>
      </c>
      <c r="J188" s="84">
        <f>SUM(J189,J190)</f>
        <v>0</v>
      </c>
      <c r="K188" s="85">
        <f t="shared" ref="K188:L188" si="237">SUM(K189,K190)</f>
        <v>0</v>
      </c>
      <c r="L188" s="544">
        <f t="shared" si="237"/>
        <v>0</v>
      </c>
      <c r="M188" s="76">
        <f>SUM(M189,M190)</f>
        <v>0</v>
      </c>
      <c r="N188" s="85">
        <f t="shared" ref="N188:O188" si="238">SUM(N189,N190)</f>
        <v>0</v>
      </c>
      <c r="O188" s="208">
        <f t="shared" si="238"/>
        <v>0</v>
      </c>
      <c r="P188" s="243"/>
      <c r="R188" s="530"/>
      <c r="S188" s="530"/>
      <c r="T188" s="530"/>
    </row>
    <row r="189" spans="1:20" ht="36" hidden="1" x14ac:dyDescent="0.25">
      <c r="A189" s="342">
        <v>4240</v>
      </c>
      <c r="B189" s="87" t="s">
        <v>210</v>
      </c>
      <c r="C189" s="88">
        <f t="shared" si="185"/>
        <v>0</v>
      </c>
      <c r="D189" s="219"/>
      <c r="E189" s="94"/>
      <c r="F189" s="569">
        <f t="shared" ref="F189:F190" si="239">D189+E189</f>
        <v>0</v>
      </c>
      <c r="G189" s="219"/>
      <c r="H189" s="93"/>
      <c r="I189" s="220">
        <f t="shared" ref="I189:I190" si="240">G189+H189</f>
        <v>0</v>
      </c>
      <c r="J189" s="93"/>
      <c r="K189" s="94"/>
      <c r="L189" s="570">
        <f t="shared" ref="L189:L190" si="241">J189+K189</f>
        <v>0</v>
      </c>
      <c r="M189" s="221"/>
      <c r="N189" s="94"/>
      <c r="O189" s="220">
        <f t="shared" ref="O189:O190" si="242">M189+N189</f>
        <v>0</v>
      </c>
      <c r="P189" s="222"/>
      <c r="R189" s="530"/>
      <c r="S189" s="530"/>
      <c r="T189" s="530"/>
    </row>
    <row r="190" spans="1:20" ht="24" hidden="1" x14ac:dyDescent="0.25">
      <c r="A190" s="231">
        <v>4250</v>
      </c>
      <c r="B190" s="98" t="s">
        <v>211</v>
      </c>
      <c r="C190" s="99">
        <f t="shared" si="185"/>
        <v>0</v>
      </c>
      <c r="D190" s="237"/>
      <c r="E190" s="105"/>
      <c r="F190" s="591">
        <f t="shared" si="239"/>
        <v>0</v>
      </c>
      <c r="G190" s="237"/>
      <c r="H190" s="104"/>
      <c r="I190" s="235">
        <f t="shared" si="240"/>
        <v>0</v>
      </c>
      <c r="J190" s="104"/>
      <c r="K190" s="105"/>
      <c r="L190" s="592">
        <f t="shared" si="241"/>
        <v>0</v>
      </c>
      <c r="M190" s="238"/>
      <c r="N190" s="105"/>
      <c r="O190" s="235">
        <f t="shared" si="242"/>
        <v>0</v>
      </c>
      <c r="P190" s="236"/>
      <c r="R190" s="530"/>
      <c r="S190" s="530"/>
      <c r="T190" s="530"/>
    </row>
    <row r="191" spans="1:20" hidden="1" x14ac:dyDescent="0.25">
      <c r="A191" s="75">
        <v>4300</v>
      </c>
      <c r="B191" s="206" t="s">
        <v>212</v>
      </c>
      <c r="C191" s="76">
        <f t="shared" si="185"/>
        <v>0</v>
      </c>
      <c r="D191" s="207">
        <f>SUM(D192)</f>
        <v>0</v>
      </c>
      <c r="E191" s="85">
        <f t="shared" ref="E191:F191" si="243">SUM(E192)</f>
        <v>0</v>
      </c>
      <c r="F191" s="541">
        <f t="shared" si="243"/>
        <v>0</v>
      </c>
      <c r="G191" s="207">
        <f>SUM(G192)</f>
        <v>0</v>
      </c>
      <c r="H191" s="84">
        <f t="shared" ref="H191:I191" si="244">SUM(H192)</f>
        <v>0</v>
      </c>
      <c r="I191" s="208">
        <f t="shared" si="244"/>
        <v>0</v>
      </c>
      <c r="J191" s="84">
        <f>SUM(J192)</f>
        <v>0</v>
      </c>
      <c r="K191" s="85">
        <f t="shared" ref="K191:L191" si="245">SUM(K192)</f>
        <v>0</v>
      </c>
      <c r="L191" s="544">
        <f t="shared" si="245"/>
        <v>0</v>
      </c>
      <c r="M191" s="76">
        <f>SUM(M192)</f>
        <v>0</v>
      </c>
      <c r="N191" s="85">
        <f t="shared" ref="N191:O191" si="246">SUM(N192)</f>
        <v>0</v>
      </c>
      <c r="O191" s="208">
        <f t="shared" si="246"/>
        <v>0</v>
      </c>
      <c r="P191" s="243"/>
      <c r="R191" s="530"/>
      <c r="S191" s="530"/>
      <c r="T191" s="530"/>
    </row>
    <row r="192" spans="1:20" ht="24" hidden="1" x14ac:dyDescent="0.25">
      <c r="A192" s="342">
        <v>4310</v>
      </c>
      <c r="B192" s="87" t="s">
        <v>213</v>
      </c>
      <c r="C192" s="88">
        <f t="shared" si="185"/>
        <v>0</v>
      </c>
      <c r="D192" s="246">
        <f>SUM(D193:D193)</f>
        <v>0</v>
      </c>
      <c r="E192" s="247">
        <f t="shared" ref="E192:F192" si="247">SUM(E193:E193)</f>
        <v>0</v>
      </c>
      <c r="F192" s="569">
        <f t="shared" si="247"/>
        <v>0</v>
      </c>
      <c r="G192" s="246">
        <f>SUM(G193:G193)</f>
        <v>0</v>
      </c>
      <c r="H192" s="248">
        <f t="shared" ref="H192:I192" si="248">SUM(H193:H193)</f>
        <v>0</v>
      </c>
      <c r="I192" s="220">
        <f t="shared" si="248"/>
        <v>0</v>
      </c>
      <c r="J192" s="248">
        <f>SUM(J193:J193)</f>
        <v>0</v>
      </c>
      <c r="K192" s="247">
        <f t="shared" ref="K192:L192" si="249">SUM(K193:K193)</f>
        <v>0</v>
      </c>
      <c r="L192" s="570">
        <f t="shared" si="249"/>
        <v>0</v>
      </c>
      <c r="M192" s="88">
        <f>SUM(M193:M193)</f>
        <v>0</v>
      </c>
      <c r="N192" s="247">
        <f t="shared" ref="N192:O192" si="250">SUM(N193:N193)</f>
        <v>0</v>
      </c>
      <c r="O192" s="220">
        <f t="shared" si="250"/>
        <v>0</v>
      </c>
      <c r="P192" s="222"/>
      <c r="R192" s="530"/>
      <c r="S192" s="530"/>
      <c r="T192" s="530"/>
    </row>
    <row r="193" spans="1:20" ht="36" hidden="1" x14ac:dyDescent="0.25">
      <c r="A193" s="119">
        <v>4311</v>
      </c>
      <c r="B193" s="98" t="s">
        <v>214</v>
      </c>
      <c r="C193" s="99">
        <f t="shared" si="185"/>
        <v>0</v>
      </c>
      <c r="D193" s="237"/>
      <c r="E193" s="105"/>
      <c r="F193" s="591">
        <f>D193+E193</f>
        <v>0</v>
      </c>
      <c r="G193" s="237"/>
      <c r="H193" s="104"/>
      <c r="I193" s="235">
        <f>G193+H193</f>
        <v>0</v>
      </c>
      <c r="J193" s="104"/>
      <c r="K193" s="105"/>
      <c r="L193" s="592">
        <f>J193+K193</f>
        <v>0</v>
      </c>
      <c r="M193" s="238"/>
      <c r="N193" s="105"/>
      <c r="O193" s="235">
        <f>M193+N193</f>
        <v>0</v>
      </c>
      <c r="P193" s="236"/>
      <c r="R193" s="530"/>
      <c r="S193" s="530"/>
      <c r="T193" s="530"/>
    </row>
    <row r="194" spans="1:20" s="27" customFormat="1" ht="24" x14ac:dyDescent="0.25">
      <c r="A194" s="288"/>
      <c r="B194" s="21" t="s">
        <v>215</v>
      </c>
      <c r="C194" s="193">
        <f t="shared" si="185"/>
        <v>1816</v>
      </c>
      <c r="D194" s="194">
        <f>SUM(D195,D230,D269)</f>
        <v>1180</v>
      </c>
      <c r="E194" s="453">
        <f t="shared" ref="E194:F194" si="251">SUM(E195,E230,E269)</f>
        <v>0</v>
      </c>
      <c r="F194" s="504">
        <f t="shared" si="251"/>
        <v>1180</v>
      </c>
      <c r="G194" s="194">
        <f>SUM(G195,G230,G269)</f>
        <v>636</v>
      </c>
      <c r="H194" s="530">
        <f t="shared" ref="H194:I194" si="252">SUM(H195,H230,H269)</f>
        <v>0</v>
      </c>
      <c r="I194" s="504">
        <f t="shared" si="252"/>
        <v>636</v>
      </c>
      <c r="J194" s="196">
        <f>SUM(J195,J230,J269)</f>
        <v>0</v>
      </c>
      <c r="K194" s="453">
        <f t="shared" ref="K194:L194" si="253">SUM(K195,K230,K269)</f>
        <v>0</v>
      </c>
      <c r="L194" s="504">
        <f t="shared" si="253"/>
        <v>0</v>
      </c>
      <c r="M194" s="289">
        <f>SUM(M195,M230,M269)</f>
        <v>0</v>
      </c>
      <c r="N194" s="290">
        <f t="shared" ref="N194:O194" si="254">SUM(N195,N230,N269)</f>
        <v>0</v>
      </c>
      <c r="O194" s="291">
        <f t="shared" si="254"/>
        <v>0</v>
      </c>
      <c r="P194" s="292"/>
      <c r="R194" s="530"/>
      <c r="S194" s="530"/>
      <c r="T194" s="530"/>
    </row>
    <row r="195" spans="1:20" x14ac:dyDescent="0.25">
      <c r="A195" s="199">
        <v>5000</v>
      </c>
      <c r="B195" s="199" t="s">
        <v>216</v>
      </c>
      <c r="C195" s="200">
        <f t="shared" si="185"/>
        <v>1816</v>
      </c>
      <c r="D195" s="201">
        <f>D196+D204</f>
        <v>1180</v>
      </c>
      <c r="E195" s="454">
        <f t="shared" ref="E195:F195" si="255">E196+E204</f>
        <v>0</v>
      </c>
      <c r="F195" s="505">
        <f t="shared" si="255"/>
        <v>1180</v>
      </c>
      <c r="G195" s="201">
        <f>G196+G204</f>
        <v>636</v>
      </c>
      <c r="H195" s="567">
        <f t="shared" ref="H195:I195" si="256">H196+H204</f>
        <v>0</v>
      </c>
      <c r="I195" s="505">
        <f t="shared" si="256"/>
        <v>636</v>
      </c>
      <c r="J195" s="203">
        <f>J196+J204</f>
        <v>0</v>
      </c>
      <c r="K195" s="454">
        <f t="shared" ref="K195:L195" si="257">K196+K204</f>
        <v>0</v>
      </c>
      <c r="L195" s="505">
        <f t="shared" si="257"/>
        <v>0</v>
      </c>
      <c r="M195" s="200">
        <f>M196+M204</f>
        <v>0</v>
      </c>
      <c r="N195" s="202">
        <f t="shared" ref="N195:O195" si="258">N196+N204</f>
        <v>0</v>
      </c>
      <c r="O195" s="204">
        <f t="shared" si="258"/>
        <v>0</v>
      </c>
      <c r="P195" s="205"/>
      <c r="R195" s="530"/>
      <c r="S195" s="530"/>
      <c r="T195" s="530"/>
    </row>
    <row r="196" spans="1:20" hidden="1" x14ac:dyDescent="0.25">
      <c r="A196" s="75">
        <v>5100</v>
      </c>
      <c r="B196" s="206" t="s">
        <v>217</v>
      </c>
      <c r="C196" s="76">
        <f t="shared" si="185"/>
        <v>0</v>
      </c>
      <c r="D196" s="207">
        <f>D197+D198+D201+D202+D203</f>
        <v>0</v>
      </c>
      <c r="E196" s="85">
        <f t="shared" ref="E196:F196" si="259">E197+E198+E201+E202+E203</f>
        <v>0</v>
      </c>
      <c r="F196" s="541">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544">
        <f t="shared" si="261"/>
        <v>0</v>
      </c>
      <c r="M196" s="76">
        <f>M197+M198+M201+M202+M203</f>
        <v>0</v>
      </c>
      <c r="N196" s="85">
        <f t="shared" ref="N196:O196" si="262">N197+N198+N201+N202+N203</f>
        <v>0</v>
      </c>
      <c r="O196" s="208">
        <f t="shared" si="262"/>
        <v>0</v>
      </c>
      <c r="P196" s="243"/>
      <c r="R196" s="530"/>
      <c r="S196" s="530"/>
      <c r="T196" s="530"/>
    </row>
    <row r="197" spans="1:20" hidden="1" x14ac:dyDescent="0.25">
      <c r="A197" s="342">
        <v>5110</v>
      </c>
      <c r="B197" s="87" t="s">
        <v>218</v>
      </c>
      <c r="C197" s="88">
        <f t="shared" si="185"/>
        <v>0</v>
      </c>
      <c r="D197" s="219"/>
      <c r="E197" s="94"/>
      <c r="F197" s="569">
        <f>D197+E197</f>
        <v>0</v>
      </c>
      <c r="G197" s="219"/>
      <c r="H197" s="93"/>
      <c r="I197" s="220">
        <f>G197+H197</f>
        <v>0</v>
      </c>
      <c r="J197" s="93"/>
      <c r="K197" s="94"/>
      <c r="L197" s="570">
        <f>J197+K197</f>
        <v>0</v>
      </c>
      <c r="M197" s="221"/>
      <c r="N197" s="94"/>
      <c r="O197" s="220">
        <f>M197+N197</f>
        <v>0</v>
      </c>
      <c r="P197" s="222"/>
      <c r="R197" s="530"/>
      <c r="S197" s="530"/>
      <c r="T197" s="530"/>
    </row>
    <row r="198" spans="1:20" ht="24" hidden="1" x14ac:dyDescent="0.25">
      <c r="A198" s="231">
        <v>5120</v>
      </c>
      <c r="B198" s="98" t="s">
        <v>219</v>
      </c>
      <c r="C198" s="99">
        <f t="shared" si="185"/>
        <v>0</v>
      </c>
      <c r="D198" s="232">
        <f>D199+D200</f>
        <v>0</v>
      </c>
      <c r="E198" s="233">
        <f t="shared" ref="E198:F198" si="263">E199+E200</f>
        <v>0</v>
      </c>
      <c r="F198" s="591">
        <f t="shared" si="263"/>
        <v>0</v>
      </c>
      <c r="G198" s="232">
        <f>G199+G200</f>
        <v>0</v>
      </c>
      <c r="H198" s="234">
        <f t="shared" ref="H198:I198" si="264">H199+H200</f>
        <v>0</v>
      </c>
      <c r="I198" s="235">
        <f t="shared" si="264"/>
        <v>0</v>
      </c>
      <c r="J198" s="234">
        <f>J199+J200</f>
        <v>0</v>
      </c>
      <c r="K198" s="233">
        <f t="shared" ref="K198:L198" si="265">K199+K200</f>
        <v>0</v>
      </c>
      <c r="L198" s="592">
        <f t="shared" si="265"/>
        <v>0</v>
      </c>
      <c r="M198" s="99">
        <f>M199+M200</f>
        <v>0</v>
      </c>
      <c r="N198" s="233">
        <f t="shared" ref="N198:O198" si="266">N199+N200</f>
        <v>0</v>
      </c>
      <c r="O198" s="235">
        <f t="shared" si="266"/>
        <v>0</v>
      </c>
      <c r="P198" s="236"/>
      <c r="R198" s="530"/>
      <c r="S198" s="530"/>
      <c r="T198" s="530"/>
    </row>
    <row r="199" spans="1:20" hidden="1" x14ac:dyDescent="0.25">
      <c r="A199" s="119">
        <v>5121</v>
      </c>
      <c r="B199" s="98" t="s">
        <v>220</v>
      </c>
      <c r="C199" s="99">
        <f t="shared" si="185"/>
        <v>0</v>
      </c>
      <c r="D199" s="237"/>
      <c r="E199" s="105"/>
      <c r="F199" s="591">
        <f t="shared" ref="F199:F203" si="267">D199+E199</f>
        <v>0</v>
      </c>
      <c r="G199" s="237"/>
      <c r="H199" s="104"/>
      <c r="I199" s="235">
        <f t="shared" ref="I199:I203" si="268">G199+H199</f>
        <v>0</v>
      </c>
      <c r="J199" s="104"/>
      <c r="K199" s="105"/>
      <c r="L199" s="592">
        <f t="shared" ref="L199:L203" si="269">J199+K199</f>
        <v>0</v>
      </c>
      <c r="M199" s="238"/>
      <c r="N199" s="105"/>
      <c r="O199" s="235">
        <f t="shared" ref="O199:O203" si="270">M199+N199</f>
        <v>0</v>
      </c>
      <c r="P199" s="236"/>
      <c r="R199" s="530"/>
      <c r="S199" s="530"/>
      <c r="T199" s="530"/>
    </row>
    <row r="200" spans="1:20" ht="24" hidden="1" x14ac:dyDescent="0.25">
      <c r="A200" s="119">
        <v>5129</v>
      </c>
      <c r="B200" s="98" t="s">
        <v>221</v>
      </c>
      <c r="C200" s="99">
        <f t="shared" si="185"/>
        <v>0</v>
      </c>
      <c r="D200" s="237"/>
      <c r="E200" s="105"/>
      <c r="F200" s="591">
        <f t="shared" si="267"/>
        <v>0</v>
      </c>
      <c r="G200" s="237"/>
      <c r="H200" s="104"/>
      <c r="I200" s="235">
        <f t="shared" si="268"/>
        <v>0</v>
      </c>
      <c r="J200" s="104"/>
      <c r="K200" s="105"/>
      <c r="L200" s="592">
        <f t="shared" si="269"/>
        <v>0</v>
      </c>
      <c r="M200" s="238"/>
      <c r="N200" s="105"/>
      <c r="O200" s="235">
        <f t="shared" si="270"/>
        <v>0</v>
      </c>
      <c r="P200" s="236"/>
      <c r="R200" s="530"/>
      <c r="S200" s="530"/>
      <c r="T200" s="530"/>
    </row>
    <row r="201" spans="1:20" hidden="1" x14ac:dyDescent="0.25">
      <c r="A201" s="231">
        <v>5130</v>
      </c>
      <c r="B201" s="98" t="s">
        <v>222</v>
      </c>
      <c r="C201" s="99">
        <f t="shared" si="185"/>
        <v>0</v>
      </c>
      <c r="D201" s="237"/>
      <c r="E201" s="105"/>
      <c r="F201" s="591">
        <f t="shared" si="267"/>
        <v>0</v>
      </c>
      <c r="G201" s="237"/>
      <c r="H201" s="104"/>
      <c r="I201" s="235">
        <f t="shared" si="268"/>
        <v>0</v>
      </c>
      <c r="J201" s="104"/>
      <c r="K201" s="105"/>
      <c r="L201" s="592">
        <f t="shared" si="269"/>
        <v>0</v>
      </c>
      <c r="M201" s="238"/>
      <c r="N201" s="105"/>
      <c r="O201" s="235">
        <f t="shared" si="270"/>
        <v>0</v>
      </c>
      <c r="P201" s="236"/>
      <c r="R201" s="530"/>
      <c r="S201" s="530"/>
      <c r="T201" s="530"/>
    </row>
    <row r="202" spans="1:20" hidden="1" x14ac:dyDescent="0.25">
      <c r="A202" s="231">
        <v>5140</v>
      </c>
      <c r="B202" s="98" t="s">
        <v>223</v>
      </c>
      <c r="C202" s="99">
        <f t="shared" si="185"/>
        <v>0</v>
      </c>
      <c r="D202" s="237"/>
      <c r="E202" s="105"/>
      <c r="F202" s="591">
        <f t="shared" si="267"/>
        <v>0</v>
      </c>
      <c r="G202" s="237"/>
      <c r="H202" s="104"/>
      <c r="I202" s="235">
        <f t="shared" si="268"/>
        <v>0</v>
      </c>
      <c r="J202" s="104"/>
      <c r="K202" s="105"/>
      <c r="L202" s="592">
        <f t="shared" si="269"/>
        <v>0</v>
      </c>
      <c r="M202" s="238"/>
      <c r="N202" s="105"/>
      <c r="O202" s="235">
        <f t="shared" si="270"/>
        <v>0</v>
      </c>
      <c r="P202" s="236"/>
      <c r="R202" s="530"/>
      <c r="S202" s="530"/>
      <c r="T202" s="530"/>
    </row>
    <row r="203" spans="1:20" ht="24" hidden="1" x14ac:dyDescent="0.25">
      <c r="A203" s="231">
        <v>5170</v>
      </c>
      <c r="B203" s="98" t="s">
        <v>224</v>
      </c>
      <c r="C203" s="99">
        <f t="shared" si="185"/>
        <v>0</v>
      </c>
      <c r="D203" s="237"/>
      <c r="E203" s="105"/>
      <c r="F203" s="591">
        <f t="shared" si="267"/>
        <v>0</v>
      </c>
      <c r="G203" s="237"/>
      <c r="H203" s="104"/>
      <c r="I203" s="235">
        <f t="shared" si="268"/>
        <v>0</v>
      </c>
      <c r="J203" s="104"/>
      <c r="K203" s="105"/>
      <c r="L203" s="592">
        <f t="shared" si="269"/>
        <v>0</v>
      </c>
      <c r="M203" s="238"/>
      <c r="N203" s="105"/>
      <c r="O203" s="235">
        <f t="shared" si="270"/>
        <v>0</v>
      </c>
      <c r="P203" s="236"/>
      <c r="R203" s="530"/>
      <c r="S203" s="530"/>
      <c r="T203" s="530"/>
    </row>
    <row r="204" spans="1:20" x14ac:dyDescent="0.25">
      <c r="A204" s="75">
        <v>5200</v>
      </c>
      <c r="B204" s="206" t="s">
        <v>225</v>
      </c>
      <c r="C204" s="76">
        <f t="shared" si="185"/>
        <v>1816</v>
      </c>
      <c r="D204" s="207">
        <f>D205+D215+D216+D225+D226+D227+D229</f>
        <v>1180</v>
      </c>
      <c r="E204" s="455">
        <f t="shared" ref="E204:F204" si="271">E205+E215+E216+E225+E226+E227+E229</f>
        <v>0</v>
      </c>
      <c r="F204" s="506">
        <f t="shared" si="271"/>
        <v>1180</v>
      </c>
      <c r="G204" s="207">
        <f>G205+G215+G216+G225+G226+G227+G229</f>
        <v>636</v>
      </c>
      <c r="H204" s="544">
        <f t="shared" ref="H204:I204" si="272">H205+H215+H216+H225+H226+H227+H229</f>
        <v>0</v>
      </c>
      <c r="I204" s="506">
        <f t="shared" si="272"/>
        <v>636</v>
      </c>
      <c r="J204" s="84">
        <f>J205+J215+J216+J225+J226+J227+J229</f>
        <v>0</v>
      </c>
      <c r="K204" s="455">
        <f t="shared" ref="K204:L204" si="273">K205+K215+K216+K225+K226+K227+K229</f>
        <v>0</v>
      </c>
      <c r="L204" s="506">
        <f t="shared" si="273"/>
        <v>0</v>
      </c>
      <c r="M204" s="76">
        <f>M205+M215+M216+M225+M226+M227+M229</f>
        <v>0</v>
      </c>
      <c r="N204" s="85">
        <f t="shared" ref="N204:O204" si="274">N205+N215+N216+N225+N226+N227+N229</f>
        <v>0</v>
      </c>
      <c r="O204" s="208">
        <f t="shared" si="274"/>
        <v>0</v>
      </c>
      <c r="P204" s="243"/>
      <c r="R204" s="530"/>
      <c r="S204" s="530"/>
      <c r="T204" s="530"/>
    </row>
    <row r="205" spans="1:20" hidden="1" x14ac:dyDescent="0.25">
      <c r="A205" s="213">
        <v>5210</v>
      </c>
      <c r="B205" s="157" t="s">
        <v>226</v>
      </c>
      <c r="C205" s="163">
        <f t="shared" si="185"/>
        <v>0</v>
      </c>
      <c r="D205" s="214">
        <f>SUM(D206:D214)</f>
        <v>0</v>
      </c>
      <c r="E205" s="215">
        <f t="shared" ref="E205:F205" si="275">SUM(E206:E214)</f>
        <v>0</v>
      </c>
      <c r="F205" s="604">
        <f t="shared" si="275"/>
        <v>0</v>
      </c>
      <c r="G205" s="214">
        <f>SUM(G206:G214)</f>
        <v>0</v>
      </c>
      <c r="H205" s="216">
        <f t="shared" ref="H205:I205" si="276">SUM(H206:H214)</f>
        <v>0</v>
      </c>
      <c r="I205" s="217">
        <f t="shared" si="276"/>
        <v>0</v>
      </c>
      <c r="J205" s="216">
        <f>SUM(J206:J214)</f>
        <v>0</v>
      </c>
      <c r="K205" s="215">
        <f t="shared" ref="K205:L205" si="277">SUM(K206:K214)</f>
        <v>0</v>
      </c>
      <c r="L205" s="568">
        <f t="shared" si="277"/>
        <v>0</v>
      </c>
      <c r="M205" s="163">
        <f>SUM(M206:M214)</f>
        <v>0</v>
      </c>
      <c r="N205" s="215">
        <f t="shared" ref="N205:O205" si="278">SUM(N206:N214)</f>
        <v>0</v>
      </c>
      <c r="O205" s="217">
        <f t="shared" si="278"/>
        <v>0</v>
      </c>
      <c r="P205" s="218"/>
      <c r="R205" s="530"/>
      <c r="S205" s="530"/>
      <c r="T205" s="530"/>
    </row>
    <row r="206" spans="1:20" hidden="1" x14ac:dyDescent="0.25">
      <c r="A206" s="47">
        <v>5211</v>
      </c>
      <c r="B206" s="87" t="s">
        <v>227</v>
      </c>
      <c r="C206" s="88">
        <f t="shared" si="185"/>
        <v>0</v>
      </c>
      <c r="D206" s="219"/>
      <c r="E206" s="94"/>
      <c r="F206" s="569">
        <f t="shared" ref="F206:F215" si="279">D206+E206</f>
        <v>0</v>
      </c>
      <c r="G206" s="219"/>
      <c r="H206" s="93"/>
      <c r="I206" s="220">
        <f t="shared" ref="I206:I215" si="280">G206+H206</f>
        <v>0</v>
      </c>
      <c r="J206" s="93"/>
      <c r="K206" s="94"/>
      <c r="L206" s="570">
        <f t="shared" ref="L206:L215" si="281">J206+K206</f>
        <v>0</v>
      </c>
      <c r="M206" s="221"/>
      <c r="N206" s="94"/>
      <c r="O206" s="220">
        <f t="shared" ref="O206:O215" si="282">M206+N206</f>
        <v>0</v>
      </c>
      <c r="P206" s="222"/>
      <c r="R206" s="530"/>
      <c r="S206" s="530"/>
      <c r="T206" s="530"/>
    </row>
    <row r="207" spans="1:20" hidden="1" x14ac:dyDescent="0.25">
      <c r="A207" s="119">
        <v>5212</v>
      </c>
      <c r="B207" s="98" t="s">
        <v>228</v>
      </c>
      <c r="C207" s="99">
        <f t="shared" si="185"/>
        <v>0</v>
      </c>
      <c r="D207" s="237"/>
      <c r="E207" s="105"/>
      <c r="F207" s="591">
        <f t="shared" si="279"/>
        <v>0</v>
      </c>
      <c r="G207" s="237"/>
      <c r="H207" s="104"/>
      <c r="I207" s="235">
        <f t="shared" si="280"/>
        <v>0</v>
      </c>
      <c r="J207" s="104"/>
      <c r="K207" s="105"/>
      <c r="L207" s="592">
        <f t="shared" si="281"/>
        <v>0</v>
      </c>
      <c r="M207" s="238"/>
      <c r="N207" s="105"/>
      <c r="O207" s="235">
        <f t="shared" si="282"/>
        <v>0</v>
      </c>
      <c r="P207" s="236"/>
      <c r="R207" s="530"/>
      <c r="S207" s="530"/>
      <c r="T207" s="530"/>
    </row>
    <row r="208" spans="1:20" hidden="1" x14ac:dyDescent="0.25">
      <c r="A208" s="119">
        <v>5213</v>
      </c>
      <c r="B208" s="98" t="s">
        <v>229</v>
      </c>
      <c r="C208" s="99">
        <f t="shared" si="185"/>
        <v>0</v>
      </c>
      <c r="D208" s="237"/>
      <c r="E208" s="105"/>
      <c r="F208" s="591">
        <f t="shared" si="279"/>
        <v>0</v>
      </c>
      <c r="G208" s="237"/>
      <c r="H208" s="104"/>
      <c r="I208" s="235">
        <f t="shared" si="280"/>
        <v>0</v>
      </c>
      <c r="J208" s="104"/>
      <c r="K208" s="105"/>
      <c r="L208" s="592">
        <f t="shared" si="281"/>
        <v>0</v>
      </c>
      <c r="M208" s="238"/>
      <c r="N208" s="105"/>
      <c r="O208" s="235">
        <f t="shared" si="282"/>
        <v>0</v>
      </c>
      <c r="P208" s="236"/>
      <c r="R208" s="530"/>
      <c r="S208" s="530"/>
      <c r="T208" s="530"/>
    </row>
    <row r="209" spans="1:20" hidden="1" x14ac:dyDescent="0.25">
      <c r="A209" s="119">
        <v>5214</v>
      </c>
      <c r="B209" s="98" t="s">
        <v>230</v>
      </c>
      <c r="C209" s="99">
        <f t="shared" si="185"/>
        <v>0</v>
      </c>
      <c r="D209" s="237"/>
      <c r="E209" s="105"/>
      <c r="F209" s="591">
        <f t="shared" si="279"/>
        <v>0</v>
      </c>
      <c r="G209" s="237"/>
      <c r="H209" s="104"/>
      <c r="I209" s="235">
        <f t="shared" si="280"/>
        <v>0</v>
      </c>
      <c r="J209" s="104"/>
      <c r="K209" s="105"/>
      <c r="L209" s="592">
        <f t="shared" si="281"/>
        <v>0</v>
      </c>
      <c r="M209" s="238"/>
      <c r="N209" s="105"/>
      <c r="O209" s="235">
        <f t="shared" si="282"/>
        <v>0</v>
      </c>
      <c r="P209" s="236"/>
      <c r="R209" s="530"/>
      <c r="S209" s="530"/>
      <c r="T209" s="530"/>
    </row>
    <row r="210" spans="1:20" hidden="1" x14ac:dyDescent="0.25">
      <c r="A210" s="119">
        <v>5215</v>
      </c>
      <c r="B210" s="98" t="s">
        <v>231</v>
      </c>
      <c r="C210" s="99">
        <f t="shared" si="185"/>
        <v>0</v>
      </c>
      <c r="D210" s="237"/>
      <c r="E210" s="105"/>
      <c r="F210" s="591">
        <f t="shared" si="279"/>
        <v>0</v>
      </c>
      <c r="G210" s="237"/>
      <c r="H210" s="104"/>
      <c r="I210" s="235">
        <f t="shared" si="280"/>
        <v>0</v>
      </c>
      <c r="J210" s="104"/>
      <c r="K210" s="105"/>
      <c r="L210" s="592">
        <f t="shared" si="281"/>
        <v>0</v>
      </c>
      <c r="M210" s="238"/>
      <c r="N210" s="105"/>
      <c r="O210" s="235">
        <f t="shared" si="282"/>
        <v>0</v>
      </c>
      <c r="P210" s="236"/>
      <c r="R210" s="530"/>
      <c r="S210" s="530"/>
      <c r="T210" s="530"/>
    </row>
    <row r="211" spans="1:20" ht="14.25" hidden="1" customHeight="1" x14ac:dyDescent="0.25">
      <c r="A211" s="119">
        <v>5216</v>
      </c>
      <c r="B211" s="98" t="s">
        <v>232</v>
      </c>
      <c r="C211" s="99">
        <f t="shared" si="185"/>
        <v>0</v>
      </c>
      <c r="D211" s="237"/>
      <c r="E211" s="105"/>
      <c r="F211" s="591">
        <f t="shared" si="279"/>
        <v>0</v>
      </c>
      <c r="G211" s="237"/>
      <c r="H211" s="104"/>
      <c r="I211" s="235">
        <f t="shared" si="280"/>
        <v>0</v>
      </c>
      <c r="J211" s="104"/>
      <c r="K211" s="105"/>
      <c r="L211" s="592">
        <f t="shared" si="281"/>
        <v>0</v>
      </c>
      <c r="M211" s="238"/>
      <c r="N211" s="105"/>
      <c r="O211" s="235">
        <f t="shared" si="282"/>
        <v>0</v>
      </c>
      <c r="P211" s="236"/>
      <c r="R211" s="530"/>
      <c r="S211" s="530"/>
      <c r="T211" s="530"/>
    </row>
    <row r="212" spans="1:20" hidden="1" x14ac:dyDescent="0.25">
      <c r="A212" s="119">
        <v>5217</v>
      </c>
      <c r="B212" s="98" t="s">
        <v>233</v>
      </c>
      <c r="C212" s="99">
        <f t="shared" si="185"/>
        <v>0</v>
      </c>
      <c r="D212" s="237"/>
      <c r="E212" s="105"/>
      <c r="F212" s="591">
        <f t="shared" si="279"/>
        <v>0</v>
      </c>
      <c r="G212" s="237"/>
      <c r="H212" s="104"/>
      <c r="I212" s="235">
        <f t="shared" si="280"/>
        <v>0</v>
      </c>
      <c r="J212" s="104"/>
      <c r="K212" s="105"/>
      <c r="L212" s="592">
        <f t="shared" si="281"/>
        <v>0</v>
      </c>
      <c r="M212" s="238"/>
      <c r="N212" s="105"/>
      <c r="O212" s="235">
        <f t="shared" si="282"/>
        <v>0</v>
      </c>
      <c r="P212" s="236"/>
      <c r="R212" s="530"/>
      <c r="S212" s="530"/>
      <c r="T212" s="530"/>
    </row>
    <row r="213" spans="1:20" hidden="1" x14ac:dyDescent="0.25">
      <c r="A213" s="119">
        <v>5218</v>
      </c>
      <c r="B213" s="98" t="s">
        <v>234</v>
      </c>
      <c r="C213" s="99">
        <f t="shared" ref="C213:C276" si="283">F213+I213+L213+O213</f>
        <v>0</v>
      </c>
      <c r="D213" s="237"/>
      <c r="E213" s="105"/>
      <c r="F213" s="591">
        <f t="shared" si="279"/>
        <v>0</v>
      </c>
      <c r="G213" s="237"/>
      <c r="H213" s="104"/>
      <c r="I213" s="235">
        <f t="shared" si="280"/>
        <v>0</v>
      </c>
      <c r="J213" s="104"/>
      <c r="K213" s="105"/>
      <c r="L213" s="592">
        <f t="shared" si="281"/>
        <v>0</v>
      </c>
      <c r="M213" s="238"/>
      <c r="N213" s="105"/>
      <c r="O213" s="235">
        <f t="shared" si="282"/>
        <v>0</v>
      </c>
      <c r="P213" s="236"/>
      <c r="R213" s="530"/>
      <c r="S213" s="530"/>
      <c r="T213" s="530"/>
    </row>
    <row r="214" spans="1:20" hidden="1" x14ac:dyDescent="0.25">
      <c r="A214" s="119">
        <v>5219</v>
      </c>
      <c r="B214" s="98" t="s">
        <v>235</v>
      </c>
      <c r="C214" s="99">
        <f t="shared" si="283"/>
        <v>0</v>
      </c>
      <c r="D214" s="237"/>
      <c r="E214" s="105"/>
      <c r="F214" s="591">
        <f t="shared" si="279"/>
        <v>0</v>
      </c>
      <c r="G214" s="237"/>
      <c r="H214" s="104"/>
      <c r="I214" s="235">
        <f t="shared" si="280"/>
        <v>0</v>
      </c>
      <c r="J214" s="104"/>
      <c r="K214" s="105"/>
      <c r="L214" s="592">
        <f t="shared" si="281"/>
        <v>0</v>
      </c>
      <c r="M214" s="238"/>
      <c r="N214" s="105"/>
      <c r="O214" s="235">
        <f t="shared" si="282"/>
        <v>0</v>
      </c>
      <c r="P214" s="236"/>
      <c r="R214" s="530"/>
      <c r="S214" s="530"/>
      <c r="T214" s="530"/>
    </row>
    <row r="215" spans="1:20" ht="13.5" hidden="1" customHeight="1" x14ac:dyDescent="0.25">
      <c r="A215" s="231">
        <v>5220</v>
      </c>
      <c r="B215" s="98" t="s">
        <v>236</v>
      </c>
      <c r="C215" s="99">
        <f t="shared" si="283"/>
        <v>0</v>
      </c>
      <c r="D215" s="237"/>
      <c r="E215" s="105"/>
      <c r="F215" s="591">
        <f t="shared" si="279"/>
        <v>0</v>
      </c>
      <c r="G215" s="237"/>
      <c r="H215" s="104"/>
      <c r="I215" s="235">
        <f t="shared" si="280"/>
        <v>0</v>
      </c>
      <c r="J215" s="104"/>
      <c r="K215" s="105"/>
      <c r="L215" s="592">
        <f t="shared" si="281"/>
        <v>0</v>
      </c>
      <c r="M215" s="238"/>
      <c r="N215" s="105"/>
      <c r="O215" s="235">
        <f t="shared" si="282"/>
        <v>0</v>
      </c>
      <c r="P215" s="236"/>
      <c r="R215" s="530"/>
      <c r="S215" s="530"/>
      <c r="T215" s="530"/>
    </row>
    <row r="216" spans="1:20" x14ac:dyDescent="0.25">
      <c r="A216" s="231">
        <v>5230</v>
      </c>
      <c r="B216" s="98" t="s">
        <v>237</v>
      </c>
      <c r="C216" s="99">
        <f t="shared" si="283"/>
        <v>1816</v>
      </c>
      <c r="D216" s="232">
        <f>SUM(D217:D224)</f>
        <v>1180</v>
      </c>
      <c r="E216" s="459">
        <f t="shared" ref="E216:F216" si="284">SUM(E217:E224)</f>
        <v>0</v>
      </c>
      <c r="F216" s="509">
        <f t="shared" si="284"/>
        <v>1180</v>
      </c>
      <c r="G216" s="232">
        <f>SUM(G217:G224)</f>
        <v>636</v>
      </c>
      <c r="H216" s="592">
        <f t="shared" ref="H216:I216" si="285">SUM(H217:H224)</f>
        <v>0</v>
      </c>
      <c r="I216" s="509">
        <f t="shared" si="285"/>
        <v>636</v>
      </c>
      <c r="J216" s="234">
        <f>SUM(J217:J224)</f>
        <v>0</v>
      </c>
      <c r="K216" s="459">
        <f t="shared" ref="K216:L216" si="286">SUM(K217:K224)</f>
        <v>0</v>
      </c>
      <c r="L216" s="509">
        <f t="shared" si="286"/>
        <v>0</v>
      </c>
      <c r="M216" s="99">
        <f>SUM(M217:M224)</f>
        <v>0</v>
      </c>
      <c r="N216" s="233">
        <f t="shared" ref="N216:O216" si="287">SUM(N217:N224)</f>
        <v>0</v>
      </c>
      <c r="O216" s="235">
        <f t="shared" si="287"/>
        <v>0</v>
      </c>
      <c r="P216" s="236"/>
      <c r="R216" s="530"/>
      <c r="S216" s="530"/>
      <c r="T216" s="530"/>
    </row>
    <row r="217" spans="1:20" hidden="1" x14ac:dyDescent="0.25">
      <c r="A217" s="119">
        <v>5231</v>
      </c>
      <c r="B217" s="98" t="s">
        <v>238</v>
      </c>
      <c r="C217" s="99">
        <f t="shared" si="283"/>
        <v>0</v>
      </c>
      <c r="D217" s="237"/>
      <c r="E217" s="105"/>
      <c r="F217" s="591">
        <f t="shared" ref="F217:F226" si="288">D217+E217</f>
        <v>0</v>
      </c>
      <c r="G217" s="237"/>
      <c r="H217" s="104"/>
      <c r="I217" s="235">
        <f t="shared" ref="I217:I226" si="289">G217+H217</f>
        <v>0</v>
      </c>
      <c r="J217" s="104"/>
      <c r="K217" s="105"/>
      <c r="L217" s="592">
        <f t="shared" ref="L217:L226" si="290">J217+K217</f>
        <v>0</v>
      </c>
      <c r="M217" s="238"/>
      <c r="N217" s="105"/>
      <c r="O217" s="235">
        <f t="shared" ref="O217:O226" si="291">M217+N217</f>
        <v>0</v>
      </c>
      <c r="P217" s="236"/>
      <c r="R217" s="530"/>
      <c r="S217" s="530"/>
      <c r="T217" s="530"/>
    </row>
    <row r="218" spans="1:20" x14ac:dyDescent="0.25">
      <c r="A218" s="56">
        <v>5232</v>
      </c>
      <c r="B218" s="223" t="s">
        <v>239</v>
      </c>
      <c r="C218" s="224">
        <f t="shared" si="283"/>
        <v>1450</v>
      </c>
      <c r="D218" s="225">
        <v>1180</v>
      </c>
      <c r="E218" s="460"/>
      <c r="F218" s="486">
        <f t="shared" si="288"/>
        <v>1180</v>
      </c>
      <c r="G218" s="225">
        <v>270</v>
      </c>
      <c r="H218" s="571"/>
      <c r="I218" s="486">
        <f t="shared" si="289"/>
        <v>270</v>
      </c>
      <c r="J218" s="227"/>
      <c r="K218" s="460"/>
      <c r="L218" s="486">
        <f t="shared" si="290"/>
        <v>0</v>
      </c>
      <c r="M218" s="229"/>
      <c r="N218" s="226"/>
      <c r="O218" s="228">
        <f t="shared" si="291"/>
        <v>0</v>
      </c>
      <c r="P218" s="367"/>
      <c r="R218" s="530"/>
      <c r="S218" s="530"/>
      <c r="T218" s="530"/>
    </row>
    <row r="219" spans="1:20" x14ac:dyDescent="0.25">
      <c r="A219" s="56">
        <v>5233</v>
      </c>
      <c r="B219" s="223" t="s">
        <v>240</v>
      </c>
      <c r="C219" s="224">
        <f t="shared" si="283"/>
        <v>366</v>
      </c>
      <c r="D219" s="225"/>
      <c r="E219" s="460"/>
      <c r="F219" s="486">
        <f t="shared" si="288"/>
        <v>0</v>
      </c>
      <c r="G219" s="225">
        <v>366</v>
      </c>
      <c r="H219" s="571"/>
      <c r="I219" s="486">
        <f t="shared" si="289"/>
        <v>366</v>
      </c>
      <c r="J219" s="227"/>
      <c r="K219" s="460"/>
      <c r="L219" s="486">
        <f t="shared" si="290"/>
        <v>0</v>
      </c>
      <c r="M219" s="229"/>
      <c r="N219" s="226"/>
      <c r="O219" s="228">
        <f t="shared" si="291"/>
        <v>0</v>
      </c>
      <c r="P219" s="253"/>
      <c r="R219" s="530"/>
      <c r="S219" s="530"/>
      <c r="T219" s="530"/>
    </row>
    <row r="220" spans="1:20" ht="24" hidden="1" x14ac:dyDescent="0.25">
      <c r="A220" s="56">
        <v>5234</v>
      </c>
      <c r="B220" s="223" t="s">
        <v>241</v>
      </c>
      <c r="C220" s="224">
        <f t="shared" si="283"/>
        <v>0</v>
      </c>
      <c r="D220" s="225"/>
      <c r="E220" s="226"/>
      <c r="F220" s="578">
        <f t="shared" si="288"/>
        <v>0</v>
      </c>
      <c r="G220" s="225"/>
      <c r="H220" s="227"/>
      <c r="I220" s="228">
        <f t="shared" si="289"/>
        <v>0</v>
      </c>
      <c r="J220" s="227"/>
      <c r="K220" s="226"/>
      <c r="L220" s="574">
        <f t="shared" si="290"/>
        <v>0</v>
      </c>
      <c r="M220" s="229"/>
      <c r="N220" s="226"/>
      <c r="O220" s="228">
        <f t="shared" si="291"/>
        <v>0</v>
      </c>
      <c r="P220" s="253"/>
      <c r="R220" s="530"/>
      <c r="S220" s="530"/>
      <c r="T220" s="530"/>
    </row>
    <row r="221" spans="1:20" ht="14.25" hidden="1" customHeight="1" x14ac:dyDescent="0.25">
      <c r="A221" s="56">
        <v>5236</v>
      </c>
      <c r="B221" s="223" t="s">
        <v>242</v>
      </c>
      <c r="C221" s="224">
        <f t="shared" si="283"/>
        <v>0</v>
      </c>
      <c r="D221" s="225"/>
      <c r="E221" s="226"/>
      <c r="F221" s="578">
        <f t="shared" si="288"/>
        <v>0</v>
      </c>
      <c r="G221" s="225"/>
      <c r="H221" s="227"/>
      <c r="I221" s="228">
        <f t="shared" si="289"/>
        <v>0</v>
      </c>
      <c r="J221" s="227"/>
      <c r="K221" s="226"/>
      <c r="L221" s="574">
        <f t="shared" si="290"/>
        <v>0</v>
      </c>
      <c r="M221" s="229"/>
      <c r="N221" s="226"/>
      <c r="O221" s="228">
        <f t="shared" si="291"/>
        <v>0</v>
      </c>
      <c r="P221" s="253"/>
      <c r="R221" s="530"/>
      <c r="S221" s="530"/>
      <c r="T221" s="530"/>
    </row>
    <row r="222" spans="1:20" ht="14.25" hidden="1" customHeight="1" x14ac:dyDescent="0.25">
      <c r="A222" s="56">
        <v>5237</v>
      </c>
      <c r="B222" s="223" t="s">
        <v>243</v>
      </c>
      <c r="C222" s="224">
        <f t="shared" si="283"/>
        <v>0</v>
      </c>
      <c r="D222" s="225"/>
      <c r="E222" s="226"/>
      <c r="F222" s="578">
        <f t="shared" si="288"/>
        <v>0</v>
      </c>
      <c r="G222" s="225"/>
      <c r="H222" s="227"/>
      <c r="I222" s="228">
        <f t="shared" si="289"/>
        <v>0</v>
      </c>
      <c r="J222" s="227"/>
      <c r="K222" s="226"/>
      <c r="L222" s="574">
        <f t="shared" si="290"/>
        <v>0</v>
      </c>
      <c r="M222" s="229"/>
      <c r="N222" s="226"/>
      <c r="O222" s="228">
        <f t="shared" si="291"/>
        <v>0</v>
      </c>
      <c r="P222" s="253"/>
      <c r="R222" s="530"/>
      <c r="S222" s="530"/>
      <c r="T222" s="530"/>
    </row>
    <row r="223" spans="1:20" ht="24" hidden="1" x14ac:dyDescent="0.25">
      <c r="A223" s="56">
        <v>5238</v>
      </c>
      <c r="B223" s="223" t="s">
        <v>244</v>
      </c>
      <c r="C223" s="224">
        <f t="shared" si="283"/>
        <v>0</v>
      </c>
      <c r="D223" s="225">
        <v>0</v>
      </c>
      <c r="E223" s="226"/>
      <c r="F223" s="578">
        <f t="shared" si="288"/>
        <v>0</v>
      </c>
      <c r="G223" s="225"/>
      <c r="H223" s="227"/>
      <c r="I223" s="228">
        <f t="shared" si="289"/>
        <v>0</v>
      </c>
      <c r="J223" s="227"/>
      <c r="K223" s="226"/>
      <c r="L223" s="574">
        <f t="shared" si="290"/>
        <v>0</v>
      </c>
      <c r="M223" s="229"/>
      <c r="N223" s="226"/>
      <c r="O223" s="228">
        <f t="shared" si="291"/>
        <v>0</v>
      </c>
      <c r="P223" s="230"/>
      <c r="R223" s="530"/>
      <c r="S223" s="530"/>
      <c r="T223" s="530"/>
    </row>
    <row r="224" spans="1:20" ht="24" hidden="1" x14ac:dyDescent="0.25">
      <c r="A224" s="119">
        <v>5239</v>
      </c>
      <c r="B224" s="98" t="s">
        <v>245</v>
      </c>
      <c r="C224" s="99">
        <f t="shared" si="283"/>
        <v>0</v>
      </c>
      <c r="D224" s="237"/>
      <c r="E224" s="105"/>
      <c r="F224" s="591">
        <f t="shared" si="288"/>
        <v>0</v>
      </c>
      <c r="G224" s="237"/>
      <c r="H224" s="104"/>
      <c r="I224" s="235">
        <f t="shared" si="289"/>
        <v>0</v>
      </c>
      <c r="J224" s="104"/>
      <c r="K224" s="105"/>
      <c r="L224" s="592">
        <f t="shared" si="290"/>
        <v>0</v>
      </c>
      <c r="M224" s="238"/>
      <c r="N224" s="105"/>
      <c r="O224" s="235">
        <f t="shared" si="291"/>
        <v>0</v>
      </c>
      <c r="P224" s="236"/>
      <c r="R224" s="530"/>
      <c r="S224" s="530"/>
      <c r="T224" s="530"/>
    </row>
    <row r="225" spans="1:20" ht="24" hidden="1" x14ac:dyDescent="0.25">
      <c r="A225" s="231">
        <v>5240</v>
      </c>
      <c r="B225" s="98" t="s">
        <v>246</v>
      </c>
      <c r="C225" s="99">
        <f t="shared" si="283"/>
        <v>0</v>
      </c>
      <c r="D225" s="237"/>
      <c r="E225" s="105"/>
      <c r="F225" s="591">
        <f t="shared" si="288"/>
        <v>0</v>
      </c>
      <c r="G225" s="237"/>
      <c r="H225" s="104"/>
      <c r="I225" s="235">
        <f t="shared" si="289"/>
        <v>0</v>
      </c>
      <c r="J225" s="104"/>
      <c r="K225" s="105"/>
      <c r="L225" s="592">
        <f t="shared" si="290"/>
        <v>0</v>
      </c>
      <c r="M225" s="238"/>
      <c r="N225" s="105"/>
      <c r="O225" s="235">
        <f t="shared" si="291"/>
        <v>0</v>
      </c>
      <c r="P225" s="236"/>
      <c r="R225" s="530"/>
      <c r="S225" s="530"/>
      <c r="T225" s="530"/>
    </row>
    <row r="226" spans="1:20" hidden="1" x14ac:dyDescent="0.25">
      <c r="A226" s="231">
        <v>5250</v>
      </c>
      <c r="B226" s="98" t="s">
        <v>247</v>
      </c>
      <c r="C226" s="99">
        <f t="shared" si="283"/>
        <v>0</v>
      </c>
      <c r="D226" s="237"/>
      <c r="E226" s="105"/>
      <c r="F226" s="591">
        <f t="shared" si="288"/>
        <v>0</v>
      </c>
      <c r="G226" s="237"/>
      <c r="H226" s="104"/>
      <c r="I226" s="235">
        <f t="shared" si="289"/>
        <v>0</v>
      </c>
      <c r="J226" s="104"/>
      <c r="K226" s="105"/>
      <c r="L226" s="592">
        <f t="shared" si="290"/>
        <v>0</v>
      </c>
      <c r="M226" s="238"/>
      <c r="N226" s="105"/>
      <c r="O226" s="235">
        <f t="shared" si="291"/>
        <v>0</v>
      </c>
      <c r="P226" s="236"/>
      <c r="R226" s="530"/>
      <c r="S226" s="530"/>
      <c r="T226" s="530"/>
    </row>
    <row r="227" spans="1:20" hidden="1" x14ac:dyDescent="0.25">
      <c r="A227" s="231">
        <v>5260</v>
      </c>
      <c r="B227" s="98" t="s">
        <v>248</v>
      </c>
      <c r="C227" s="99">
        <f t="shared" si="283"/>
        <v>0</v>
      </c>
      <c r="D227" s="232">
        <f>SUM(D228)</f>
        <v>0</v>
      </c>
      <c r="E227" s="233">
        <f t="shared" ref="E227:F227" si="292">SUM(E228)</f>
        <v>0</v>
      </c>
      <c r="F227" s="591">
        <f t="shared" si="292"/>
        <v>0</v>
      </c>
      <c r="G227" s="232">
        <f>SUM(G228)</f>
        <v>0</v>
      </c>
      <c r="H227" s="234">
        <f t="shared" ref="H227:I227" si="293">SUM(H228)</f>
        <v>0</v>
      </c>
      <c r="I227" s="235">
        <f t="shared" si="293"/>
        <v>0</v>
      </c>
      <c r="J227" s="234">
        <f>SUM(J228)</f>
        <v>0</v>
      </c>
      <c r="K227" s="233">
        <f t="shared" ref="K227:L227" si="294">SUM(K228)</f>
        <v>0</v>
      </c>
      <c r="L227" s="592">
        <f t="shared" si="294"/>
        <v>0</v>
      </c>
      <c r="M227" s="99">
        <f>SUM(M228)</f>
        <v>0</v>
      </c>
      <c r="N227" s="233">
        <f t="shared" ref="N227:O227" si="295">SUM(N228)</f>
        <v>0</v>
      </c>
      <c r="O227" s="235">
        <f t="shared" si="295"/>
        <v>0</v>
      </c>
      <c r="P227" s="236"/>
      <c r="R227" s="530"/>
      <c r="S227" s="530"/>
      <c r="T227" s="530"/>
    </row>
    <row r="228" spans="1:20" ht="24" hidden="1" x14ac:dyDescent="0.25">
      <c r="A228" s="119">
        <v>5269</v>
      </c>
      <c r="B228" s="98" t="s">
        <v>249</v>
      </c>
      <c r="C228" s="99">
        <f t="shared" si="283"/>
        <v>0</v>
      </c>
      <c r="D228" s="237"/>
      <c r="E228" s="105"/>
      <c r="F228" s="591">
        <f t="shared" ref="F228:F229" si="296">D228+E228</f>
        <v>0</v>
      </c>
      <c r="G228" s="237"/>
      <c r="H228" s="104"/>
      <c r="I228" s="235">
        <f t="shared" ref="I228:I229" si="297">G228+H228</f>
        <v>0</v>
      </c>
      <c r="J228" s="104"/>
      <c r="K228" s="105"/>
      <c r="L228" s="592">
        <f t="shared" ref="L228:L229" si="298">J228+K228</f>
        <v>0</v>
      </c>
      <c r="M228" s="238"/>
      <c r="N228" s="105"/>
      <c r="O228" s="235">
        <f t="shared" ref="O228:O229" si="299">M228+N228</f>
        <v>0</v>
      </c>
      <c r="P228" s="236"/>
      <c r="R228" s="530"/>
      <c r="S228" s="530"/>
      <c r="T228" s="530"/>
    </row>
    <row r="229" spans="1:20" ht="24" hidden="1" x14ac:dyDescent="0.25">
      <c r="A229" s="213">
        <v>5270</v>
      </c>
      <c r="B229" s="157" t="s">
        <v>250</v>
      </c>
      <c r="C229" s="163">
        <f t="shared" si="283"/>
        <v>0</v>
      </c>
      <c r="D229" s="239"/>
      <c r="E229" s="240"/>
      <c r="F229" s="604">
        <f t="shared" si="296"/>
        <v>0</v>
      </c>
      <c r="G229" s="239"/>
      <c r="H229" s="241"/>
      <c r="I229" s="217">
        <f t="shared" si="297"/>
        <v>0</v>
      </c>
      <c r="J229" s="241"/>
      <c r="K229" s="240"/>
      <c r="L229" s="568">
        <f t="shared" si="298"/>
        <v>0</v>
      </c>
      <c r="M229" s="242"/>
      <c r="N229" s="240"/>
      <c r="O229" s="217">
        <f t="shared" si="299"/>
        <v>0</v>
      </c>
      <c r="P229" s="218"/>
      <c r="R229" s="530"/>
      <c r="S229" s="530"/>
      <c r="T229" s="530"/>
    </row>
    <row r="230" spans="1:20" hidden="1" x14ac:dyDescent="0.25">
      <c r="A230" s="199">
        <v>6000</v>
      </c>
      <c r="B230" s="199" t="s">
        <v>251</v>
      </c>
      <c r="C230" s="200">
        <f t="shared" si="283"/>
        <v>0</v>
      </c>
      <c r="D230" s="201">
        <f>D231+D251+D259</f>
        <v>0</v>
      </c>
      <c r="E230" s="202">
        <f t="shared" ref="E230:F230" si="300">E231+E251+E259</f>
        <v>0</v>
      </c>
      <c r="F230" s="605">
        <f t="shared" si="300"/>
        <v>0</v>
      </c>
      <c r="G230" s="201">
        <f>G231+G251+G259</f>
        <v>0</v>
      </c>
      <c r="H230" s="203">
        <f t="shared" ref="H230:I230" si="301">H231+H251+H259</f>
        <v>0</v>
      </c>
      <c r="I230" s="204">
        <f t="shared" si="301"/>
        <v>0</v>
      </c>
      <c r="J230" s="203">
        <f>J231+J251+J259</f>
        <v>0</v>
      </c>
      <c r="K230" s="202">
        <f t="shared" ref="K230:L230" si="302">K231+K251+K259</f>
        <v>0</v>
      </c>
      <c r="L230" s="567">
        <f t="shared" si="302"/>
        <v>0</v>
      </c>
      <c r="M230" s="200">
        <f>M231+M251+M259</f>
        <v>0</v>
      </c>
      <c r="N230" s="202">
        <f t="shared" ref="N230:O230" si="303">N231+N251+N259</f>
        <v>0</v>
      </c>
      <c r="O230" s="204">
        <f t="shared" si="303"/>
        <v>0</v>
      </c>
      <c r="P230" s="205"/>
      <c r="R230" s="530"/>
      <c r="S230" s="530"/>
      <c r="T230" s="530"/>
    </row>
    <row r="231" spans="1:20" ht="14.25" hidden="1" customHeight="1" x14ac:dyDescent="0.25">
      <c r="A231" s="283">
        <v>6200</v>
      </c>
      <c r="B231" s="273" t="s">
        <v>252</v>
      </c>
      <c r="C231" s="209">
        <f t="shared" si="283"/>
        <v>0</v>
      </c>
      <c r="D231" s="284">
        <f>SUM(D232,D233,D235,D238,D244,D245,D246)</f>
        <v>0</v>
      </c>
      <c r="E231" s="210">
        <f t="shared" ref="E231:F231" si="304">SUM(E232,E233,E235,E238,E244,E245,E246)</f>
        <v>0</v>
      </c>
      <c r="F231" s="608">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609">
        <f t="shared" si="306"/>
        <v>0</v>
      </c>
      <c r="M231" s="209">
        <f>SUM(M232,M233,M235,M238,M244,M245,M246)</f>
        <v>0</v>
      </c>
      <c r="N231" s="210">
        <f t="shared" ref="N231:O231" si="307">SUM(N232,N233,N235,N238,N244,N245,N246)</f>
        <v>0</v>
      </c>
      <c r="O231" s="211">
        <f t="shared" si="307"/>
        <v>0</v>
      </c>
      <c r="P231" s="212"/>
      <c r="R231" s="530"/>
      <c r="S231" s="530"/>
      <c r="T231" s="530"/>
    </row>
    <row r="232" spans="1:20" ht="24" hidden="1" x14ac:dyDescent="0.25">
      <c r="A232" s="342">
        <v>6220</v>
      </c>
      <c r="B232" s="87" t="s">
        <v>253</v>
      </c>
      <c r="C232" s="88">
        <f t="shared" si="283"/>
        <v>0</v>
      </c>
      <c r="D232" s="219"/>
      <c r="E232" s="94"/>
      <c r="F232" s="569">
        <f>D232+E232</f>
        <v>0</v>
      </c>
      <c r="G232" s="219"/>
      <c r="H232" s="93"/>
      <c r="I232" s="220">
        <f>G232+H232</f>
        <v>0</v>
      </c>
      <c r="J232" s="93"/>
      <c r="K232" s="94"/>
      <c r="L232" s="570">
        <f>J232+K232</f>
        <v>0</v>
      </c>
      <c r="M232" s="221"/>
      <c r="N232" s="94"/>
      <c r="O232" s="220">
        <f>M232+N232</f>
        <v>0</v>
      </c>
      <c r="P232" s="222"/>
      <c r="R232" s="530"/>
      <c r="S232" s="530"/>
      <c r="T232" s="530"/>
    </row>
    <row r="233" spans="1:20" hidden="1" x14ac:dyDescent="0.25">
      <c r="A233" s="231">
        <v>6230</v>
      </c>
      <c r="B233" s="98" t="s">
        <v>254</v>
      </c>
      <c r="C233" s="99">
        <f t="shared" si="283"/>
        <v>0</v>
      </c>
      <c r="D233" s="232">
        <f t="shared" ref="D233:O233" si="308">SUM(D234)</f>
        <v>0</v>
      </c>
      <c r="E233" s="233">
        <f t="shared" si="308"/>
        <v>0</v>
      </c>
      <c r="F233" s="591">
        <f t="shared" si="308"/>
        <v>0</v>
      </c>
      <c r="G233" s="232">
        <f t="shared" si="308"/>
        <v>0</v>
      </c>
      <c r="H233" s="234">
        <f t="shared" si="308"/>
        <v>0</v>
      </c>
      <c r="I233" s="235">
        <f t="shared" si="308"/>
        <v>0</v>
      </c>
      <c r="J233" s="234">
        <f t="shared" si="308"/>
        <v>0</v>
      </c>
      <c r="K233" s="233">
        <f t="shared" si="308"/>
        <v>0</v>
      </c>
      <c r="L233" s="592">
        <f t="shared" si="308"/>
        <v>0</v>
      </c>
      <c r="M233" s="99">
        <f t="shared" si="308"/>
        <v>0</v>
      </c>
      <c r="N233" s="233">
        <f t="shared" si="308"/>
        <v>0</v>
      </c>
      <c r="O233" s="235">
        <f t="shared" si="308"/>
        <v>0</v>
      </c>
      <c r="P233" s="236"/>
      <c r="R233" s="530"/>
      <c r="S233" s="530"/>
      <c r="T233" s="530"/>
    </row>
    <row r="234" spans="1:20" ht="24" hidden="1" x14ac:dyDescent="0.25">
      <c r="A234" s="119">
        <v>6239</v>
      </c>
      <c r="B234" s="87" t="s">
        <v>255</v>
      </c>
      <c r="C234" s="99">
        <f t="shared" si="283"/>
        <v>0</v>
      </c>
      <c r="D234" s="219"/>
      <c r="E234" s="94"/>
      <c r="F234" s="569">
        <f>D234+E234</f>
        <v>0</v>
      </c>
      <c r="G234" s="219"/>
      <c r="H234" s="93"/>
      <c r="I234" s="220">
        <f>G234+H234</f>
        <v>0</v>
      </c>
      <c r="J234" s="93"/>
      <c r="K234" s="94"/>
      <c r="L234" s="570">
        <f>J234+K234</f>
        <v>0</v>
      </c>
      <c r="M234" s="221"/>
      <c r="N234" s="94"/>
      <c r="O234" s="220">
        <f>M234+N234</f>
        <v>0</v>
      </c>
      <c r="P234" s="222"/>
      <c r="R234" s="530"/>
      <c r="S234" s="530"/>
      <c r="T234" s="530"/>
    </row>
    <row r="235" spans="1:20" ht="24" hidden="1" x14ac:dyDescent="0.25">
      <c r="A235" s="231">
        <v>6240</v>
      </c>
      <c r="B235" s="98" t="s">
        <v>256</v>
      </c>
      <c r="C235" s="99">
        <f t="shared" si="283"/>
        <v>0</v>
      </c>
      <c r="D235" s="232">
        <f>SUM(D236:D237)</f>
        <v>0</v>
      </c>
      <c r="E235" s="233">
        <f t="shared" ref="E235:F235" si="309">SUM(E236:E237)</f>
        <v>0</v>
      </c>
      <c r="F235" s="591">
        <f t="shared" si="309"/>
        <v>0</v>
      </c>
      <c r="G235" s="232">
        <f>SUM(G236:G237)</f>
        <v>0</v>
      </c>
      <c r="H235" s="234">
        <f t="shared" ref="H235:I235" si="310">SUM(H236:H237)</f>
        <v>0</v>
      </c>
      <c r="I235" s="235">
        <f t="shared" si="310"/>
        <v>0</v>
      </c>
      <c r="J235" s="234">
        <f>SUM(J236:J237)</f>
        <v>0</v>
      </c>
      <c r="K235" s="233">
        <f t="shared" ref="K235:L235" si="311">SUM(K236:K237)</f>
        <v>0</v>
      </c>
      <c r="L235" s="592">
        <f t="shared" si="311"/>
        <v>0</v>
      </c>
      <c r="M235" s="99">
        <f>SUM(M236:M237)</f>
        <v>0</v>
      </c>
      <c r="N235" s="233">
        <f t="shared" ref="N235:O235" si="312">SUM(N236:N237)</f>
        <v>0</v>
      </c>
      <c r="O235" s="235">
        <f t="shared" si="312"/>
        <v>0</v>
      </c>
      <c r="P235" s="236"/>
      <c r="R235" s="530"/>
      <c r="S235" s="530"/>
      <c r="T235" s="530"/>
    </row>
    <row r="236" spans="1:20" hidden="1" x14ac:dyDescent="0.25">
      <c r="A236" s="119">
        <v>6241</v>
      </c>
      <c r="B236" s="98" t="s">
        <v>257</v>
      </c>
      <c r="C236" s="99">
        <f t="shared" si="283"/>
        <v>0</v>
      </c>
      <c r="D236" s="237"/>
      <c r="E236" s="105"/>
      <c r="F236" s="591">
        <f t="shared" ref="F236:F237" si="313">D236+E236</f>
        <v>0</v>
      </c>
      <c r="G236" s="237"/>
      <c r="H236" s="104"/>
      <c r="I236" s="235">
        <f t="shared" ref="I236:I237" si="314">G236+H236</f>
        <v>0</v>
      </c>
      <c r="J236" s="104"/>
      <c r="K236" s="105"/>
      <c r="L236" s="592">
        <f t="shared" ref="L236:L237" si="315">J236+K236</f>
        <v>0</v>
      </c>
      <c r="M236" s="238"/>
      <c r="N236" s="105"/>
      <c r="O236" s="235">
        <f t="shared" ref="O236:O237" si="316">M236+N236</f>
        <v>0</v>
      </c>
      <c r="P236" s="236"/>
      <c r="R236" s="530"/>
      <c r="S236" s="530"/>
      <c r="T236" s="530"/>
    </row>
    <row r="237" spans="1:20" hidden="1" x14ac:dyDescent="0.25">
      <c r="A237" s="119">
        <v>6242</v>
      </c>
      <c r="B237" s="98" t="s">
        <v>258</v>
      </c>
      <c r="C237" s="99">
        <f t="shared" si="283"/>
        <v>0</v>
      </c>
      <c r="D237" s="237"/>
      <c r="E237" s="105"/>
      <c r="F237" s="591">
        <f t="shared" si="313"/>
        <v>0</v>
      </c>
      <c r="G237" s="237"/>
      <c r="H237" s="104"/>
      <c r="I237" s="235">
        <f t="shared" si="314"/>
        <v>0</v>
      </c>
      <c r="J237" s="104"/>
      <c r="K237" s="105"/>
      <c r="L237" s="592">
        <f t="shared" si="315"/>
        <v>0</v>
      </c>
      <c r="M237" s="238"/>
      <c r="N237" s="105"/>
      <c r="O237" s="235">
        <f t="shared" si="316"/>
        <v>0</v>
      </c>
      <c r="P237" s="236"/>
      <c r="R237" s="530"/>
      <c r="S237" s="530"/>
      <c r="T237" s="530"/>
    </row>
    <row r="238" spans="1:20" ht="25.5" hidden="1" customHeight="1" x14ac:dyDescent="0.25">
      <c r="A238" s="231">
        <v>6250</v>
      </c>
      <c r="B238" s="98" t="s">
        <v>259</v>
      </c>
      <c r="C238" s="99">
        <f t="shared" si="283"/>
        <v>0</v>
      </c>
      <c r="D238" s="232">
        <f>SUM(D239:D243)</f>
        <v>0</v>
      </c>
      <c r="E238" s="233">
        <f t="shared" ref="E238:F238" si="317">SUM(E239:E243)</f>
        <v>0</v>
      </c>
      <c r="F238" s="591">
        <f t="shared" si="317"/>
        <v>0</v>
      </c>
      <c r="G238" s="232">
        <f>SUM(G239:G243)</f>
        <v>0</v>
      </c>
      <c r="H238" s="234">
        <f t="shared" ref="H238:I238" si="318">SUM(H239:H243)</f>
        <v>0</v>
      </c>
      <c r="I238" s="235">
        <f t="shared" si="318"/>
        <v>0</v>
      </c>
      <c r="J238" s="234">
        <f>SUM(J239:J243)</f>
        <v>0</v>
      </c>
      <c r="K238" s="233">
        <f t="shared" ref="K238:L238" si="319">SUM(K239:K243)</f>
        <v>0</v>
      </c>
      <c r="L238" s="592">
        <f t="shared" si="319"/>
        <v>0</v>
      </c>
      <c r="M238" s="99">
        <f>SUM(M239:M243)</f>
        <v>0</v>
      </c>
      <c r="N238" s="233">
        <f t="shared" ref="N238:O238" si="320">SUM(N239:N243)</f>
        <v>0</v>
      </c>
      <c r="O238" s="235">
        <f t="shared" si="320"/>
        <v>0</v>
      </c>
      <c r="P238" s="236"/>
      <c r="R238" s="530"/>
      <c r="S238" s="530"/>
      <c r="T238" s="530"/>
    </row>
    <row r="239" spans="1:20" ht="14.25" hidden="1" customHeight="1" x14ac:dyDescent="0.25">
      <c r="A239" s="119">
        <v>6252</v>
      </c>
      <c r="B239" s="98" t="s">
        <v>260</v>
      </c>
      <c r="C239" s="99">
        <f t="shared" si="283"/>
        <v>0</v>
      </c>
      <c r="D239" s="237"/>
      <c r="E239" s="105"/>
      <c r="F239" s="591">
        <f t="shared" ref="F239:F245" si="321">D239+E239</f>
        <v>0</v>
      </c>
      <c r="G239" s="237"/>
      <c r="H239" s="104"/>
      <c r="I239" s="235">
        <f t="shared" ref="I239:I245" si="322">G239+H239</f>
        <v>0</v>
      </c>
      <c r="J239" s="104"/>
      <c r="K239" s="105"/>
      <c r="L239" s="592">
        <f t="shared" ref="L239:L245" si="323">J239+K239</f>
        <v>0</v>
      </c>
      <c r="M239" s="238"/>
      <c r="N239" s="105"/>
      <c r="O239" s="235">
        <f t="shared" ref="O239:O245" si="324">M239+N239</f>
        <v>0</v>
      </c>
      <c r="P239" s="236"/>
      <c r="R239" s="530"/>
      <c r="S239" s="530"/>
      <c r="T239" s="530"/>
    </row>
    <row r="240" spans="1:20" ht="14.25" hidden="1" customHeight="1" x14ac:dyDescent="0.25">
      <c r="A240" s="119">
        <v>6253</v>
      </c>
      <c r="B240" s="98" t="s">
        <v>261</v>
      </c>
      <c r="C240" s="99">
        <f t="shared" si="283"/>
        <v>0</v>
      </c>
      <c r="D240" s="237"/>
      <c r="E240" s="105"/>
      <c r="F240" s="591">
        <f t="shared" si="321"/>
        <v>0</v>
      </c>
      <c r="G240" s="237"/>
      <c r="H240" s="104"/>
      <c r="I240" s="235">
        <f t="shared" si="322"/>
        <v>0</v>
      </c>
      <c r="J240" s="104"/>
      <c r="K240" s="105"/>
      <c r="L240" s="592">
        <f t="shared" si="323"/>
        <v>0</v>
      </c>
      <c r="M240" s="238"/>
      <c r="N240" s="105"/>
      <c r="O240" s="235">
        <f t="shared" si="324"/>
        <v>0</v>
      </c>
      <c r="P240" s="236"/>
      <c r="R240" s="530"/>
      <c r="S240" s="530"/>
      <c r="T240" s="530"/>
    </row>
    <row r="241" spans="1:20" ht="24" hidden="1" x14ac:dyDescent="0.25">
      <c r="A241" s="119">
        <v>6254</v>
      </c>
      <c r="B241" s="98" t="s">
        <v>262</v>
      </c>
      <c r="C241" s="99">
        <f t="shared" si="283"/>
        <v>0</v>
      </c>
      <c r="D241" s="237"/>
      <c r="E241" s="105"/>
      <c r="F241" s="591">
        <f t="shared" si="321"/>
        <v>0</v>
      </c>
      <c r="G241" s="237"/>
      <c r="H241" s="104"/>
      <c r="I241" s="235">
        <f t="shared" si="322"/>
        <v>0</v>
      </c>
      <c r="J241" s="104"/>
      <c r="K241" s="105"/>
      <c r="L241" s="592">
        <f t="shared" si="323"/>
        <v>0</v>
      </c>
      <c r="M241" s="238"/>
      <c r="N241" s="105"/>
      <c r="O241" s="235">
        <f t="shared" si="324"/>
        <v>0</v>
      </c>
      <c r="P241" s="236"/>
      <c r="R241" s="530"/>
      <c r="S241" s="530"/>
      <c r="T241" s="530"/>
    </row>
    <row r="242" spans="1:20" ht="24" hidden="1" x14ac:dyDescent="0.25">
      <c r="A242" s="119">
        <v>6255</v>
      </c>
      <c r="B242" s="98" t="s">
        <v>263</v>
      </c>
      <c r="C242" s="99">
        <f t="shared" si="283"/>
        <v>0</v>
      </c>
      <c r="D242" s="237"/>
      <c r="E242" s="105"/>
      <c r="F242" s="591">
        <f t="shared" si="321"/>
        <v>0</v>
      </c>
      <c r="G242" s="237"/>
      <c r="H242" s="104"/>
      <c r="I242" s="235">
        <f t="shared" si="322"/>
        <v>0</v>
      </c>
      <c r="J242" s="104"/>
      <c r="K242" s="105"/>
      <c r="L242" s="592">
        <f t="shared" si="323"/>
        <v>0</v>
      </c>
      <c r="M242" s="238"/>
      <c r="N242" s="105"/>
      <c r="O242" s="235">
        <f t="shared" si="324"/>
        <v>0</v>
      </c>
      <c r="P242" s="236"/>
      <c r="R242" s="530"/>
      <c r="S242" s="530"/>
      <c r="T242" s="530"/>
    </row>
    <row r="243" spans="1:20" hidden="1" x14ac:dyDescent="0.25">
      <c r="A243" s="119">
        <v>6259</v>
      </c>
      <c r="B243" s="98" t="s">
        <v>264</v>
      </c>
      <c r="C243" s="99">
        <f t="shared" si="283"/>
        <v>0</v>
      </c>
      <c r="D243" s="237"/>
      <c r="E243" s="105"/>
      <c r="F243" s="591">
        <f t="shared" si="321"/>
        <v>0</v>
      </c>
      <c r="G243" s="237"/>
      <c r="H243" s="104"/>
      <c r="I243" s="235">
        <f t="shared" si="322"/>
        <v>0</v>
      </c>
      <c r="J243" s="104"/>
      <c r="K243" s="105"/>
      <c r="L243" s="592">
        <f t="shared" si="323"/>
        <v>0</v>
      </c>
      <c r="M243" s="238"/>
      <c r="N243" s="105"/>
      <c r="O243" s="235">
        <f t="shared" si="324"/>
        <v>0</v>
      </c>
      <c r="P243" s="236"/>
      <c r="R243" s="530"/>
      <c r="S243" s="530"/>
      <c r="T243" s="530"/>
    </row>
    <row r="244" spans="1:20" ht="24" hidden="1" x14ac:dyDescent="0.25">
      <c r="A244" s="231">
        <v>6260</v>
      </c>
      <c r="B244" s="98" t="s">
        <v>265</v>
      </c>
      <c r="C244" s="99">
        <f t="shared" si="283"/>
        <v>0</v>
      </c>
      <c r="D244" s="237"/>
      <c r="E244" s="105"/>
      <c r="F244" s="591">
        <f t="shared" si="321"/>
        <v>0</v>
      </c>
      <c r="G244" s="237"/>
      <c r="H244" s="104"/>
      <c r="I244" s="235">
        <f t="shared" si="322"/>
        <v>0</v>
      </c>
      <c r="J244" s="104"/>
      <c r="K244" s="105"/>
      <c r="L244" s="592">
        <f t="shared" si="323"/>
        <v>0</v>
      </c>
      <c r="M244" s="238"/>
      <c r="N244" s="105"/>
      <c r="O244" s="235">
        <f t="shared" si="324"/>
        <v>0</v>
      </c>
      <c r="P244" s="236"/>
      <c r="R244" s="530"/>
      <c r="S244" s="530"/>
      <c r="T244" s="530"/>
    </row>
    <row r="245" spans="1:20" hidden="1" x14ac:dyDescent="0.25">
      <c r="A245" s="231">
        <v>6270</v>
      </c>
      <c r="B245" s="98" t="s">
        <v>266</v>
      </c>
      <c r="C245" s="99">
        <f t="shared" si="283"/>
        <v>0</v>
      </c>
      <c r="D245" s="237"/>
      <c r="E245" s="105"/>
      <c r="F245" s="591">
        <f t="shared" si="321"/>
        <v>0</v>
      </c>
      <c r="G245" s="237"/>
      <c r="H245" s="104"/>
      <c r="I245" s="235">
        <f t="shared" si="322"/>
        <v>0</v>
      </c>
      <c r="J245" s="104"/>
      <c r="K245" s="105"/>
      <c r="L245" s="592">
        <f t="shared" si="323"/>
        <v>0</v>
      </c>
      <c r="M245" s="238"/>
      <c r="N245" s="105"/>
      <c r="O245" s="235">
        <f t="shared" si="324"/>
        <v>0</v>
      </c>
      <c r="P245" s="236"/>
      <c r="R245" s="530"/>
      <c r="S245" s="530"/>
      <c r="T245" s="530"/>
    </row>
    <row r="246" spans="1:20" ht="24" hidden="1" x14ac:dyDescent="0.25">
      <c r="A246" s="342">
        <v>6290</v>
      </c>
      <c r="B246" s="87" t="s">
        <v>267</v>
      </c>
      <c r="C246" s="274">
        <f t="shared" si="283"/>
        <v>0</v>
      </c>
      <c r="D246" s="246">
        <f>SUM(D247:D250)</f>
        <v>0</v>
      </c>
      <c r="E246" s="247">
        <f t="shared" ref="E246:O246" si="325">SUM(E247:E250)</f>
        <v>0</v>
      </c>
      <c r="F246" s="569">
        <f t="shared" si="325"/>
        <v>0</v>
      </c>
      <c r="G246" s="246">
        <f t="shared" si="325"/>
        <v>0</v>
      </c>
      <c r="H246" s="248">
        <f t="shared" si="325"/>
        <v>0</v>
      </c>
      <c r="I246" s="220">
        <f t="shared" si="325"/>
        <v>0</v>
      </c>
      <c r="J246" s="248">
        <f t="shared" si="325"/>
        <v>0</v>
      </c>
      <c r="K246" s="247">
        <f t="shared" si="325"/>
        <v>0</v>
      </c>
      <c r="L246" s="570">
        <f t="shared" si="325"/>
        <v>0</v>
      </c>
      <c r="M246" s="274">
        <f t="shared" si="325"/>
        <v>0</v>
      </c>
      <c r="N246" s="275">
        <f t="shared" si="325"/>
        <v>0</v>
      </c>
      <c r="O246" s="276">
        <f t="shared" si="325"/>
        <v>0</v>
      </c>
      <c r="P246" s="277"/>
      <c r="R246" s="530"/>
      <c r="S246" s="530"/>
      <c r="T246" s="530"/>
    </row>
    <row r="247" spans="1:20" hidden="1" x14ac:dyDescent="0.25">
      <c r="A247" s="119">
        <v>6291</v>
      </c>
      <c r="B247" s="98" t="s">
        <v>268</v>
      </c>
      <c r="C247" s="99">
        <f t="shared" si="283"/>
        <v>0</v>
      </c>
      <c r="D247" s="237"/>
      <c r="E247" s="105"/>
      <c r="F247" s="591">
        <f t="shared" ref="F247:F250" si="326">D247+E247</f>
        <v>0</v>
      </c>
      <c r="G247" s="237"/>
      <c r="H247" s="104"/>
      <c r="I247" s="235">
        <f t="shared" ref="I247:I250" si="327">G247+H247</f>
        <v>0</v>
      </c>
      <c r="J247" s="104"/>
      <c r="K247" s="105"/>
      <c r="L247" s="592">
        <f t="shared" ref="L247:L250" si="328">J247+K247</f>
        <v>0</v>
      </c>
      <c r="M247" s="238"/>
      <c r="N247" s="105"/>
      <c r="O247" s="235">
        <f t="shared" ref="O247:O250" si="329">M247+N247</f>
        <v>0</v>
      </c>
      <c r="P247" s="236"/>
      <c r="R247" s="530"/>
      <c r="S247" s="530"/>
      <c r="T247" s="530"/>
    </row>
    <row r="248" spans="1:20" hidden="1" x14ac:dyDescent="0.25">
      <c r="A248" s="119">
        <v>6292</v>
      </c>
      <c r="B248" s="98" t="s">
        <v>269</v>
      </c>
      <c r="C248" s="99">
        <f t="shared" si="283"/>
        <v>0</v>
      </c>
      <c r="D248" s="237"/>
      <c r="E248" s="105"/>
      <c r="F248" s="591">
        <f t="shared" si="326"/>
        <v>0</v>
      </c>
      <c r="G248" s="237"/>
      <c r="H248" s="104"/>
      <c r="I248" s="235">
        <f t="shared" si="327"/>
        <v>0</v>
      </c>
      <c r="J248" s="104"/>
      <c r="K248" s="105"/>
      <c r="L248" s="592">
        <f t="shared" si="328"/>
        <v>0</v>
      </c>
      <c r="M248" s="238"/>
      <c r="N248" s="105"/>
      <c r="O248" s="235">
        <f t="shared" si="329"/>
        <v>0</v>
      </c>
      <c r="P248" s="236"/>
      <c r="R248" s="530"/>
      <c r="S248" s="530"/>
      <c r="T248" s="530"/>
    </row>
    <row r="249" spans="1:20" ht="72" hidden="1" x14ac:dyDescent="0.25">
      <c r="A249" s="119">
        <v>6296</v>
      </c>
      <c r="B249" s="98" t="s">
        <v>270</v>
      </c>
      <c r="C249" s="99">
        <f t="shared" si="283"/>
        <v>0</v>
      </c>
      <c r="D249" s="237"/>
      <c r="E249" s="105"/>
      <c r="F249" s="591">
        <f t="shared" si="326"/>
        <v>0</v>
      </c>
      <c r="G249" s="237"/>
      <c r="H249" s="104"/>
      <c r="I249" s="235">
        <f t="shared" si="327"/>
        <v>0</v>
      </c>
      <c r="J249" s="104"/>
      <c r="K249" s="105"/>
      <c r="L249" s="592">
        <f t="shared" si="328"/>
        <v>0</v>
      </c>
      <c r="M249" s="238"/>
      <c r="N249" s="105"/>
      <c r="O249" s="235">
        <f t="shared" si="329"/>
        <v>0</v>
      </c>
      <c r="P249" s="236"/>
      <c r="R249" s="530"/>
      <c r="S249" s="530"/>
      <c r="T249" s="530"/>
    </row>
    <row r="250" spans="1:20" ht="39.75" hidden="1" customHeight="1" x14ac:dyDescent="0.25">
      <c r="A250" s="119">
        <v>6299</v>
      </c>
      <c r="B250" s="98" t="s">
        <v>271</v>
      </c>
      <c r="C250" s="99">
        <f t="shared" si="283"/>
        <v>0</v>
      </c>
      <c r="D250" s="237"/>
      <c r="E250" s="105"/>
      <c r="F250" s="591">
        <f t="shared" si="326"/>
        <v>0</v>
      </c>
      <c r="G250" s="237"/>
      <c r="H250" s="104"/>
      <c r="I250" s="235">
        <f t="shared" si="327"/>
        <v>0</v>
      </c>
      <c r="J250" s="104"/>
      <c r="K250" s="105"/>
      <c r="L250" s="592">
        <f t="shared" si="328"/>
        <v>0</v>
      </c>
      <c r="M250" s="238"/>
      <c r="N250" s="105"/>
      <c r="O250" s="235">
        <f t="shared" si="329"/>
        <v>0</v>
      </c>
      <c r="P250" s="236"/>
      <c r="R250" s="530"/>
      <c r="S250" s="530"/>
      <c r="T250" s="530"/>
    </row>
    <row r="251" spans="1:20" hidden="1" x14ac:dyDescent="0.25">
      <c r="A251" s="75">
        <v>6300</v>
      </c>
      <c r="B251" s="206" t="s">
        <v>272</v>
      </c>
      <c r="C251" s="76">
        <f t="shared" si="283"/>
        <v>0</v>
      </c>
      <c r="D251" s="207">
        <f>SUM(D252,D257,D258)</f>
        <v>0</v>
      </c>
      <c r="E251" s="85">
        <f t="shared" ref="E251:O251" si="330">SUM(E252,E257,E258)</f>
        <v>0</v>
      </c>
      <c r="F251" s="541">
        <f t="shared" si="330"/>
        <v>0</v>
      </c>
      <c r="G251" s="207">
        <f t="shared" si="330"/>
        <v>0</v>
      </c>
      <c r="H251" s="84">
        <f t="shared" si="330"/>
        <v>0</v>
      </c>
      <c r="I251" s="208">
        <f t="shared" si="330"/>
        <v>0</v>
      </c>
      <c r="J251" s="84">
        <f t="shared" si="330"/>
        <v>0</v>
      </c>
      <c r="K251" s="85">
        <f t="shared" si="330"/>
        <v>0</v>
      </c>
      <c r="L251" s="544">
        <f t="shared" si="330"/>
        <v>0</v>
      </c>
      <c r="M251" s="122">
        <f t="shared" si="330"/>
        <v>0</v>
      </c>
      <c r="N251" s="249">
        <f t="shared" si="330"/>
        <v>0</v>
      </c>
      <c r="O251" s="250">
        <f t="shared" si="330"/>
        <v>0</v>
      </c>
      <c r="P251" s="251"/>
      <c r="R251" s="530"/>
      <c r="S251" s="530"/>
      <c r="T251" s="530"/>
    </row>
    <row r="252" spans="1:20" ht="24" hidden="1" x14ac:dyDescent="0.25">
      <c r="A252" s="342">
        <v>6320</v>
      </c>
      <c r="B252" s="87" t="s">
        <v>273</v>
      </c>
      <c r="C252" s="274">
        <f t="shared" si="283"/>
        <v>0</v>
      </c>
      <c r="D252" s="246">
        <f>SUM(D253:D256)</f>
        <v>0</v>
      </c>
      <c r="E252" s="247">
        <f t="shared" ref="E252:O252" si="331">SUM(E253:E256)</f>
        <v>0</v>
      </c>
      <c r="F252" s="569">
        <f t="shared" si="331"/>
        <v>0</v>
      </c>
      <c r="G252" s="246">
        <f t="shared" si="331"/>
        <v>0</v>
      </c>
      <c r="H252" s="248">
        <f t="shared" si="331"/>
        <v>0</v>
      </c>
      <c r="I252" s="220">
        <f t="shared" si="331"/>
        <v>0</v>
      </c>
      <c r="J252" s="248">
        <f t="shared" si="331"/>
        <v>0</v>
      </c>
      <c r="K252" s="247">
        <f t="shared" si="331"/>
        <v>0</v>
      </c>
      <c r="L252" s="570">
        <f t="shared" si="331"/>
        <v>0</v>
      </c>
      <c r="M252" s="88">
        <f t="shared" si="331"/>
        <v>0</v>
      </c>
      <c r="N252" s="247">
        <f t="shared" si="331"/>
        <v>0</v>
      </c>
      <c r="O252" s="220">
        <f t="shared" si="331"/>
        <v>0</v>
      </c>
      <c r="P252" s="222"/>
      <c r="R252" s="530"/>
      <c r="S252" s="530"/>
      <c r="T252" s="530"/>
    </row>
    <row r="253" spans="1:20" hidden="1" x14ac:dyDescent="0.25">
      <c r="A253" s="119">
        <v>6322</v>
      </c>
      <c r="B253" s="98" t="s">
        <v>274</v>
      </c>
      <c r="C253" s="99">
        <f t="shared" si="283"/>
        <v>0</v>
      </c>
      <c r="D253" s="237"/>
      <c r="E253" s="105"/>
      <c r="F253" s="591">
        <f t="shared" ref="F253:F258" si="332">D253+E253</f>
        <v>0</v>
      </c>
      <c r="G253" s="237"/>
      <c r="H253" s="104"/>
      <c r="I253" s="235">
        <f t="shared" ref="I253:I258" si="333">G253+H253</f>
        <v>0</v>
      </c>
      <c r="J253" s="104"/>
      <c r="K253" s="105"/>
      <c r="L253" s="592">
        <f t="shared" ref="L253:L258" si="334">J253+K253</f>
        <v>0</v>
      </c>
      <c r="M253" s="238"/>
      <c r="N253" s="105"/>
      <c r="O253" s="235">
        <f t="shared" ref="O253:O258" si="335">M253+N253</f>
        <v>0</v>
      </c>
      <c r="P253" s="236"/>
      <c r="R253" s="530"/>
      <c r="S253" s="530"/>
      <c r="T253" s="530"/>
    </row>
    <row r="254" spans="1:20" ht="24" hidden="1" x14ac:dyDescent="0.25">
      <c r="A254" s="119">
        <v>6323</v>
      </c>
      <c r="B254" s="98" t="s">
        <v>275</v>
      </c>
      <c r="C254" s="99">
        <f t="shared" si="283"/>
        <v>0</v>
      </c>
      <c r="D254" s="237"/>
      <c r="E254" s="105"/>
      <c r="F254" s="591">
        <f t="shared" si="332"/>
        <v>0</v>
      </c>
      <c r="G254" s="237"/>
      <c r="H254" s="104"/>
      <c r="I254" s="235">
        <f t="shared" si="333"/>
        <v>0</v>
      </c>
      <c r="J254" s="104"/>
      <c r="K254" s="105"/>
      <c r="L254" s="592">
        <f t="shared" si="334"/>
        <v>0</v>
      </c>
      <c r="M254" s="238"/>
      <c r="N254" s="105"/>
      <c r="O254" s="235">
        <f t="shared" si="335"/>
        <v>0</v>
      </c>
      <c r="P254" s="236"/>
      <c r="R254" s="530"/>
      <c r="S254" s="530"/>
      <c r="T254" s="530"/>
    </row>
    <row r="255" spans="1:20" ht="24" hidden="1" x14ac:dyDescent="0.25">
      <c r="A255" s="119">
        <v>6324</v>
      </c>
      <c r="B255" s="98" t="s">
        <v>276</v>
      </c>
      <c r="C255" s="99">
        <f t="shared" si="283"/>
        <v>0</v>
      </c>
      <c r="D255" s="237"/>
      <c r="E255" s="105"/>
      <c r="F255" s="591">
        <f t="shared" si="332"/>
        <v>0</v>
      </c>
      <c r="G255" s="237"/>
      <c r="H255" s="104"/>
      <c r="I255" s="235">
        <f t="shared" si="333"/>
        <v>0</v>
      </c>
      <c r="J255" s="104"/>
      <c r="K255" s="105"/>
      <c r="L255" s="592">
        <f t="shared" si="334"/>
        <v>0</v>
      </c>
      <c r="M255" s="238"/>
      <c r="N255" s="105"/>
      <c r="O255" s="235">
        <f t="shared" si="335"/>
        <v>0</v>
      </c>
      <c r="P255" s="236"/>
      <c r="R255" s="530"/>
      <c r="S255" s="530"/>
      <c r="T255" s="530"/>
    </row>
    <row r="256" spans="1:20" hidden="1" x14ac:dyDescent="0.25">
      <c r="A256" s="47">
        <v>6329</v>
      </c>
      <c r="B256" s="87" t="s">
        <v>277</v>
      </c>
      <c r="C256" s="88">
        <f t="shared" si="283"/>
        <v>0</v>
      </c>
      <c r="D256" s="219"/>
      <c r="E256" s="94"/>
      <c r="F256" s="569">
        <f t="shared" si="332"/>
        <v>0</v>
      </c>
      <c r="G256" s="219"/>
      <c r="H256" s="93"/>
      <c r="I256" s="220">
        <f t="shared" si="333"/>
        <v>0</v>
      </c>
      <c r="J256" s="93"/>
      <c r="K256" s="94"/>
      <c r="L256" s="570">
        <f t="shared" si="334"/>
        <v>0</v>
      </c>
      <c r="M256" s="221"/>
      <c r="N256" s="94"/>
      <c r="O256" s="220">
        <f t="shared" si="335"/>
        <v>0</v>
      </c>
      <c r="P256" s="222"/>
      <c r="R256" s="530"/>
      <c r="S256" s="530"/>
      <c r="T256" s="530"/>
    </row>
    <row r="257" spans="1:20" ht="24" hidden="1" x14ac:dyDescent="0.25">
      <c r="A257" s="293">
        <v>6330</v>
      </c>
      <c r="B257" s="294" t="s">
        <v>278</v>
      </c>
      <c r="C257" s="274">
        <f t="shared" si="283"/>
        <v>0</v>
      </c>
      <c r="D257" s="279"/>
      <c r="E257" s="280"/>
      <c r="F257" s="606">
        <f t="shared" si="332"/>
        <v>0</v>
      </c>
      <c r="G257" s="279"/>
      <c r="H257" s="281"/>
      <c r="I257" s="276">
        <f t="shared" si="333"/>
        <v>0</v>
      </c>
      <c r="J257" s="281"/>
      <c r="K257" s="280"/>
      <c r="L257" s="607">
        <f t="shared" si="334"/>
        <v>0</v>
      </c>
      <c r="M257" s="282"/>
      <c r="N257" s="280"/>
      <c r="O257" s="276">
        <f t="shared" si="335"/>
        <v>0</v>
      </c>
      <c r="P257" s="277"/>
      <c r="R257" s="530"/>
      <c r="S257" s="530"/>
      <c r="T257" s="530"/>
    </row>
    <row r="258" spans="1:20" hidden="1" x14ac:dyDescent="0.25">
      <c r="A258" s="231">
        <v>6360</v>
      </c>
      <c r="B258" s="98" t="s">
        <v>279</v>
      </c>
      <c r="C258" s="99">
        <f t="shared" si="283"/>
        <v>0</v>
      </c>
      <c r="D258" s="237"/>
      <c r="E258" s="105"/>
      <c r="F258" s="591">
        <f t="shared" si="332"/>
        <v>0</v>
      </c>
      <c r="G258" s="237"/>
      <c r="H258" s="104"/>
      <c r="I258" s="235">
        <f t="shared" si="333"/>
        <v>0</v>
      </c>
      <c r="J258" s="104"/>
      <c r="K258" s="105"/>
      <c r="L258" s="592">
        <f t="shared" si="334"/>
        <v>0</v>
      </c>
      <c r="M258" s="238"/>
      <c r="N258" s="105"/>
      <c r="O258" s="235">
        <f t="shared" si="335"/>
        <v>0</v>
      </c>
      <c r="P258" s="236"/>
      <c r="R258" s="530"/>
      <c r="S258" s="530"/>
      <c r="T258" s="530"/>
    </row>
    <row r="259" spans="1:20" ht="36" hidden="1" x14ac:dyDescent="0.25">
      <c r="A259" s="75">
        <v>6400</v>
      </c>
      <c r="B259" s="206" t="s">
        <v>280</v>
      </c>
      <c r="C259" s="76">
        <f t="shared" si="283"/>
        <v>0</v>
      </c>
      <c r="D259" s="207">
        <f>SUM(D260,D264)</f>
        <v>0</v>
      </c>
      <c r="E259" s="85">
        <f t="shared" ref="E259:O259" si="336">SUM(E260,E264)</f>
        <v>0</v>
      </c>
      <c r="F259" s="541">
        <f t="shared" si="336"/>
        <v>0</v>
      </c>
      <c r="G259" s="207">
        <f t="shared" si="336"/>
        <v>0</v>
      </c>
      <c r="H259" s="84">
        <f t="shared" si="336"/>
        <v>0</v>
      </c>
      <c r="I259" s="208">
        <f t="shared" si="336"/>
        <v>0</v>
      </c>
      <c r="J259" s="84">
        <f t="shared" si="336"/>
        <v>0</v>
      </c>
      <c r="K259" s="85">
        <f t="shared" si="336"/>
        <v>0</v>
      </c>
      <c r="L259" s="544">
        <f t="shared" si="336"/>
        <v>0</v>
      </c>
      <c r="M259" s="122">
        <f t="shared" si="336"/>
        <v>0</v>
      </c>
      <c r="N259" s="249">
        <f t="shared" si="336"/>
        <v>0</v>
      </c>
      <c r="O259" s="250">
        <f t="shared" si="336"/>
        <v>0</v>
      </c>
      <c r="P259" s="251"/>
      <c r="R259" s="530"/>
      <c r="S259" s="530"/>
      <c r="T259" s="530"/>
    </row>
    <row r="260" spans="1:20" ht="24" hidden="1" x14ac:dyDescent="0.25">
      <c r="A260" s="342">
        <v>6410</v>
      </c>
      <c r="B260" s="87" t="s">
        <v>281</v>
      </c>
      <c r="C260" s="88">
        <f t="shared" si="283"/>
        <v>0</v>
      </c>
      <c r="D260" s="246">
        <f>SUM(D261:D263)</f>
        <v>0</v>
      </c>
      <c r="E260" s="247">
        <f t="shared" ref="E260:O260" si="337">SUM(E261:E263)</f>
        <v>0</v>
      </c>
      <c r="F260" s="569">
        <f t="shared" si="337"/>
        <v>0</v>
      </c>
      <c r="G260" s="246">
        <f t="shared" si="337"/>
        <v>0</v>
      </c>
      <c r="H260" s="248">
        <f t="shared" si="337"/>
        <v>0</v>
      </c>
      <c r="I260" s="220">
        <f t="shared" si="337"/>
        <v>0</v>
      </c>
      <c r="J260" s="248">
        <f t="shared" si="337"/>
        <v>0</v>
      </c>
      <c r="K260" s="247">
        <f t="shared" si="337"/>
        <v>0</v>
      </c>
      <c r="L260" s="570">
        <f t="shared" si="337"/>
        <v>0</v>
      </c>
      <c r="M260" s="110">
        <f t="shared" si="337"/>
        <v>0</v>
      </c>
      <c r="N260" s="269">
        <f t="shared" si="337"/>
        <v>0</v>
      </c>
      <c r="O260" s="270">
        <f t="shared" si="337"/>
        <v>0</v>
      </c>
      <c r="P260" s="271"/>
      <c r="R260" s="530"/>
      <c r="S260" s="530"/>
      <c r="T260" s="530"/>
    </row>
    <row r="261" spans="1:20" hidden="1" x14ac:dyDescent="0.25">
      <c r="A261" s="119">
        <v>6411</v>
      </c>
      <c r="B261" s="254" t="s">
        <v>282</v>
      </c>
      <c r="C261" s="99">
        <f t="shared" si="283"/>
        <v>0</v>
      </c>
      <c r="D261" s="237"/>
      <c r="E261" s="105"/>
      <c r="F261" s="591">
        <f t="shared" ref="F261:F263" si="338">D261+E261</f>
        <v>0</v>
      </c>
      <c r="G261" s="237"/>
      <c r="H261" s="104"/>
      <c r="I261" s="235">
        <f t="shared" ref="I261:I263" si="339">G261+H261</f>
        <v>0</v>
      </c>
      <c r="J261" s="104"/>
      <c r="K261" s="105"/>
      <c r="L261" s="592">
        <f t="shared" ref="L261:L263" si="340">J261+K261</f>
        <v>0</v>
      </c>
      <c r="M261" s="238"/>
      <c r="N261" s="105"/>
      <c r="O261" s="235">
        <f t="shared" ref="O261:O263" si="341">M261+N261</f>
        <v>0</v>
      </c>
      <c r="P261" s="236"/>
      <c r="R261" s="530"/>
      <c r="S261" s="530"/>
      <c r="T261" s="530"/>
    </row>
    <row r="262" spans="1:20" ht="36" hidden="1" x14ac:dyDescent="0.25">
      <c r="A262" s="119">
        <v>6412</v>
      </c>
      <c r="B262" s="98" t="s">
        <v>283</v>
      </c>
      <c r="C262" s="99">
        <f t="shared" si="283"/>
        <v>0</v>
      </c>
      <c r="D262" s="237"/>
      <c r="E262" s="105"/>
      <c r="F262" s="591">
        <f t="shared" si="338"/>
        <v>0</v>
      </c>
      <c r="G262" s="237"/>
      <c r="H262" s="104"/>
      <c r="I262" s="235">
        <f t="shared" si="339"/>
        <v>0</v>
      </c>
      <c r="J262" s="104"/>
      <c r="K262" s="105"/>
      <c r="L262" s="592">
        <f t="shared" si="340"/>
        <v>0</v>
      </c>
      <c r="M262" s="238"/>
      <c r="N262" s="105"/>
      <c r="O262" s="235">
        <f t="shared" si="341"/>
        <v>0</v>
      </c>
      <c r="P262" s="236"/>
      <c r="R262" s="530"/>
      <c r="S262" s="530"/>
      <c r="T262" s="530"/>
    </row>
    <row r="263" spans="1:20" ht="36" hidden="1" x14ac:dyDescent="0.25">
      <c r="A263" s="119">
        <v>6419</v>
      </c>
      <c r="B263" s="98" t="s">
        <v>284</v>
      </c>
      <c r="C263" s="99">
        <f t="shared" si="283"/>
        <v>0</v>
      </c>
      <c r="D263" s="237"/>
      <c r="E263" s="105"/>
      <c r="F263" s="591">
        <f t="shared" si="338"/>
        <v>0</v>
      </c>
      <c r="G263" s="237"/>
      <c r="H263" s="104"/>
      <c r="I263" s="235">
        <f t="shared" si="339"/>
        <v>0</v>
      </c>
      <c r="J263" s="104"/>
      <c r="K263" s="105"/>
      <c r="L263" s="592">
        <f t="shared" si="340"/>
        <v>0</v>
      </c>
      <c r="M263" s="238"/>
      <c r="N263" s="105"/>
      <c r="O263" s="235">
        <f t="shared" si="341"/>
        <v>0</v>
      </c>
      <c r="P263" s="236"/>
      <c r="R263" s="530"/>
      <c r="S263" s="530"/>
      <c r="T263" s="530"/>
    </row>
    <row r="264" spans="1:20" ht="36" hidden="1" x14ac:dyDescent="0.25">
      <c r="A264" s="231">
        <v>6420</v>
      </c>
      <c r="B264" s="98" t="s">
        <v>285</v>
      </c>
      <c r="C264" s="99">
        <f t="shared" si="283"/>
        <v>0</v>
      </c>
      <c r="D264" s="232">
        <f>SUM(D265:D268)</f>
        <v>0</v>
      </c>
      <c r="E264" s="233">
        <f t="shared" ref="E264:F264" si="342">SUM(E265:E268)</f>
        <v>0</v>
      </c>
      <c r="F264" s="591">
        <f t="shared" si="342"/>
        <v>0</v>
      </c>
      <c r="G264" s="232">
        <f>SUM(G265:G268)</f>
        <v>0</v>
      </c>
      <c r="H264" s="234">
        <f t="shared" ref="H264:I264" si="343">SUM(H265:H268)</f>
        <v>0</v>
      </c>
      <c r="I264" s="235">
        <f t="shared" si="343"/>
        <v>0</v>
      </c>
      <c r="J264" s="234">
        <f>SUM(J265:J268)</f>
        <v>0</v>
      </c>
      <c r="K264" s="233">
        <f t="shared" ref="K264:L264" si="344">SUM(K265:K268)</f>
        <v>0</v>
      </c>
      <c r="L264" s="592">
        <f t="shared" si="344"/>
        <v>0</v>
      </c>
      <c r="M264" s="99">
        <f>SUM(M265:M268)</f>
        <v>0</v>
      </c>
      <c r="N264" s="233">
        <f t="shared" ref="N264:O264" si="345">SUM(N265:N268)</f>
        <v>0</v>
      </c>
      <c r="O264" s="235">
        <f t="shared" si="345"/>
        <v>0</v>
      </c>
      <c r="P264" s="236"/>
      <c r="R264" s="530"/>
      <c r="S264" s="530"/>
      <c r="T264" s="530"/>
    </row>
    <row r="265" spans="1:20" hidden="1" x14ac:dyDescent="0.25">
      <c r="A265" s="119">
        <v>6421</v>
      </c>
      <c r="B265" s="98" t="s">
        <v>286</v>
      </c>
      <c r="C265" s="99">
        <f t="shared" si="283"/>
        <v>0</v>
      </c>
      <c r="D265" s="237"/>
      <c r="E265" s="105"/>
      <c r="F265" s="591">
        <f t="shared" ref="F265:F268" si="346">D265+E265</f>
        <v>0</v>
      </c>
      <c r="G265" s="237"/>
      <c r="H265" s="104"/>
      <c r="I265" s="235">
        <f t="shared" ref="I265:I268" si="347">G265+H265</f>
        <v>0</v>
      </c>
      <c r="J265" s="104"/>
      <c r="K265" s="105"/>
      <c r="L265" s="592">
        <f t="shared" ref="L265:L268" si="348">J265+K265</f>
        <v>0</v>
      </c>
      <c r="M265" s="238"/>
      <c r="N265" s="105"/>
      <c r="O265" s="235">
        <f t="shared" ref="O265:O268" si="349">M265+N265</f>
        <v>0</v>
      </c>
      <c r="P265" s="236"/>
      <c r="R265" s="530"/>
      <c r="S265" s="530"/>
      <c r="T265" s="530"/>
    </row>
    <row r="266" spans="1:20" hidden="1" x14ac:dyDescent="0.25">
      <c r="A266" s="119">
        <v>6422</v>
      </c>
      <c r="B266" s="98" t="s">
        <v>287</v>
      </c>
      <c r="C266" s="99">
        <f t="shared" si="283"/>
        <v>0</v>
      </c>
      <c r="D266" s="237"/>
      <c r="E266" s="105"/>
      <c r="F266" s="591">
        <f t="shared" si="346"/>
        <v>0</v>
      </c>
      <c r="G266" s="237"/>
      <c r="H266" s="104"/>
      <c r="I266" s="235">
        <f t="shared" si="347"/>
        <v>0</v>
      </c>
      <c r="J266" s="104"/>
      <c r="K266" s="105"/>
      <c r="L266" s="592">
        <f t="shared" si="348"/>
        <v>0</v>
      </c>
      <c r="M266" s="238"/>
      <c r="N266" s="105"/>
      <c r="O266" s="235">
        <f t="shared" si="349"/>
        <v>0</v>
      </c>
      <c r="P266" s="236"/>
      <c r="R266" s="530"/>
      <c r="S266" s="530"/>
      <c r="T266" s="530"/>
    </row>
    <row r="267" spans="1:20" ht="13.5" hidden="1" customHeight="1" x14ac:dyDescent="0.25">
      <c r="A267" s="119">
        <v>6423</v>
      </c>
      <c r="B267" s="98" t="s">
        <v>288</v>
      </c>
      <c r="C267" s="99">
        <f t="shared" si="283"/>
        <v>0</v>
      </c>
      <c r="D267" s="237"/>
      <c r="E267" s="105"/>
      <c r="F267" s="591">
        <f t="shared" si="346"/>
        <v>0</v>
      </c>
      <c r="G267" s="237"/>
      <c r="H267" s="104"/>
      <c r="I267" s="235">
        <f t="shared" si="347"/>
        <v>0</v>
      </c>
      <c r="J267" s="104"/>
      <c r="K267" s="105"/>
      <c r="L267" s="592">
        <f t="shared" si="348"/>
        <v>0</v>
      </c>
      <c r="M267" s="238"/>
      <c r="N267" s="105"/>
      <c r="O267" s="235">
        <f t="shared" si="349"/>
        <v>0</v>
      </c>
      <c r="P267" s="236"/>
      <c r="R267" s="530"/>
      <c r="S267" s="530"/>
      <c r="T267" s="530"/>
    </row>
    <row r="268" spans="1:20" ht="36" hidden="1" x14ac:dyDescent="0.25">
      <c r="A268" s="119">
        <v>6424</v>
      </c>
      <c r="B268" s="98" t="s">
        <v>289</v>
      </c>
      <c r="C268" s="99">
        <f t="shared" si="283"/>
        <v>0</v>
      </c>
      <c r="D268" s="237"/>
      <c r="E268" s="105"/>
      <c r="F268" s="591">
        <f t="shared" si="346"/>
        <v>0</v>
      </c>
      <c r="G268" s="237"/>
      <c r="H268" s="104"/>
      <c r="I268" s="235">
        <f t="shared" si="347"/>
        <v>0</v>
      </c>
      <c r="J268" s="104"/>
      <c r="K268" s="105"/>
      <c r="L268" s="592">
        <f t="shared" si="348"/>
        <v>0</v>
      </c>
      <c r="M268" s="238"/>
      <c r="N268" s="105"/>
      <c r="O268" s="235">
        <f t="shared" si="349"/>
        <v>0</v>
      </c>
      <c r="P268" s="236"/>
      <c r="R268" s="530"/>
      <c r="S268" s="530"/>
      <c r="T268" s="530"/>
    </row>
    <row r="269" spans="1:20" ht="36" hidden="1" x14ac:dyDescent="0.25">
      <c r="A269" s="295">
        <v>7000</v>
      </c>
      <c r="B269" s="295" t="s">
        <v>290</v>
      </c>
      <c r="C269" s="296">
        <f t="shared" si="283"/>
        <v>0</v>
      </c>
      <c r="D269" s="297">
        <f>SUM(D270,D281)</f>
        <v>0</v>
      </c>
      <c r="E269" s="298">
        <f t="shared" ref="E269:F269" si="350">SUM(E270,E281)</f>
        <v>0</v>
      </c>
      <c r="F269" s="610">
        <f t="shared" si="350"/>
        <v>0</v>
      </c>
      <c r="G269" s="297">
        <f>SUM(G270,G281)</f>
        <v>0</v>
      </c>
      <c r="H269" s="299">
        <f t="shared" ref="H269:I269" si="351">SUM(H270,H281)</f>
        <v>0</v>
      </c>
      <c r="I269" s="300">
        <f t="shared" si="351"/>
        <v>0</v>
      </c>
      <c r="J269" s="299">
        <f>SUM(J270,J281)</f>
        <v>0</v>
      </c>
      <c r="K269" s="298">
        <f t="shared" ref="K269:L269" si="352">SUM(K270,K281)</f>
        <v>0</v>
      </c>
      <c r="L269" s="611">
        <f t="shared" si="352"/>
        <v>0</v>
      </c>
      <c r="M269" s="301">
        <f>SUM(M270,M281)</f>
        <v>0</v>
      </c>
      <c r="N269" s="302">
        <f t="shared" ref="N269:O269" si="353">SUM(N270,N281)</f>
        <v>0</v>
      </c>
      <c r="O269" s="303">
        <f t="shared" si="353"/>
        <v>0</v>
      </c>
      <c r="P269" s="304"/>
      <c r="R269" s="530"/>
      <c r="S269" s="530"/>
      <c r="T269" s="530"/>
    </row>
    <row r="270" spans="1:20" ht="24" hidden="1" x14ac:dyDescent="0.25">
      <c r="A270" s="75">
        <v>7200</v>
      </c>
      <c r="B270" s="206" t="s">
        <v>291</v>
      </c>
      <c r="C270" s="76">
        <f t="shared" si="283"/>
        <v>0</v>
      </c>
      <c r="D270" s="207">
        <f>SUM(D271,D272,D275,D276,D280)</f>
        <v>0</v>
      </c>
      <c r="E270" s="85">
        <f t="shared" ref="E270:F270" si="354">SUM(E271,E272,E275,E276,E280)</f>
        <v>0</v>
      </c>
      <c r="F270" s="541">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544">
        <f t="shared" si="356"/>
        <v>0</v>
      </c>
      <c r="M270" s="209">
        <f>SUM(M271,M272,M275,M276,M280)</f>
        <v>0</v>
      </c>
      <c r="N270" s="210">
        <f t="shared" ref="N270:O270" si="357">SUM(N271,N272,N275,N276,N280)</f>
        <v>0</v>
      </c>
      <c r="O270" s="211">
        <f t="shared" si="357"/>
        <v>0</v>
      </c>
      <c r="P270" s="212"/>
      <c r="R270" s="530"/>
      <c r="S270" s="530"/>
      <c r="T270" s="530"/>
    </row>
    <row r="271" spans="1:20" ht="24" hidden="1" x14ac:dyDescent="0.25">
      <c r="A271" s="342">
        <v>7210</v>
      </c>
      <c r="B271" s="87" t="s">
        <v>292</v>
      </c>
      <c r="C271" s="88">
        <f t="shared" si="283"/>
        <v>0</v>
      </c>
      <c r="D271" s="219"/>
      <c r="E271" s="94"/>
      <c r="F271" s="569">
        <f>D271+E271</f>
        <v>0</v>
      </c>
      <c r="G271" s="219"/>
      <c r="H271" s="93"/>
      <c r="I271" s="220">
        <f>G271+H271</f>
        <v>0</v>
      </c>
      <c r="J271" s="93"/>
      <c r="K271" s="94"/>
      <c r="L271" s="570">
        <f>J271+K271</f>
        <v>0</v>
      </c>
      <c r="M271" s="221"/>
      <c r="N271" s="94"/>
      <c r="O271" s="220">
        <f>M271+N271</f>
        <v>0</v>
      </c>
      <c r="P271" s="222"/>
      <c r="R271" s="530"/>
      <c r="S271" s="530"/>
      <c r="T271" s="530"/>
    </row>
    <row r="272" spans="1:20" s="305" customFormat="1" ht="36" hidden="1" x14ac:dyDescent="0.25">
      <c r="A272" s="231">
        <v>7220</v>
      </c>
      <c r="B272" s="98" t="s">
        <v>293</v>
      </c>
      <c r="C272" s="99">
        <f t="shared" si="283"/>
        <v>0</v>
      </c>
      <c r="D272" s="232">
        <f>SUM(D273:D274)</f>
        <v>0</v>
      </c>
      <c r="E272" s="233">
        <f t="shared" ref="E272:F272" si="358">SUM(E273:E274)</f>
        <v>0</v>
      </c>
      <c r="F272" s="591">
        <f t="shared" si="358"/>
        <v>0</v>
      </c>
      <c r="G272" s="232">
        <f>SUM(G273:G274)</f>
        <v>0</v>
      </c>
      <c r="H272" s="234">
        <f t="shared" ref="H272:I272" si="359">SUM(H273:H274)</f>
        <v>0</v>
      </c>
      <c r="I272" s="235">
        <f t="shared" si="359"/>
        <v>0</v>
      </c>
      <c r="J272" s="234">
        <f>SUM(J273:J274)</f>
        <v>0</v>
      </c>
      <c r="K272" s="233">
        <f t="shared" ref="K272:L272" si="360">SUM(K273:K274)</f>
        <v>0</v>
      </c>
      <c r="L272" s="592">
        <f t="shared" si="360"/>
        <v>0</v>
      </c>
      <c r="M272" s="99">
        <f>SUM(M273:M274)</f>
        <v>0</v>
      </c>
      <c r="N272" s="233">
        <f t="shared" ref="N272:O272" si="361">SUM(N273:N274)</f>
        <v>0</v>
      </c>
      <c r="O272" s="235">
        <f t="shared" si="361"/>
        <v>0</v>
      </c>
      <c r="P272" s="236"/>
      <c r="R272" s="530"/>
      <c r="S272" s="530"/>
      <c r="T272" s="530"/>
    </row>
    <row r="273" spans="1:20" s="305" customFormat="1" ht="36" hidden="1" x14ac:dyDescent="0.25">
      <c r="A273" s="119">
        <v>7221</v>
      </c>
      <c r="B273" s="98" t="s">
        <v>294</v>
      </c>
      <c r="C273" s="99">
        <f t="shared" si="283"/>
        <v>0</v>
      </c>
      <c r="D273" s="237"/>
      <c r="E273" s="105"/>
      <c r="F273" s="591">
        <f t="shared" ref="F273:F275" si="362">D273+E273</f>
        <v>0</v>
      </c>
      <c r="G273" s="237"/>
      <c r="H273" s="104"/>
      <c r="I273" s="235">
        <f t="shared" ref="I273:I275" si="363">G273+H273</f>
        <v>0</v>
      </c>
      <c r="J273" s="104"/>
      <c r="K273" s="105"/>
      <c r="L273" s="592">
        <f t="shared" ref="L273:L275" si="364">J273+K273</f>
        <v>0</v>
      </c>
      <c r="M273" s="238"/>
      <c r="N273" s="105"/>
      <c r="O273" s="235">
        <f t="shared" ref="O273:O275" si="365">M273+N273</f>
        <v>0</v>
      </c>
      <c r="P273" s="236"/>
      <c r="R273" s="530"/>
      <c r="S273" s="530"/>
      <c r="T273" s="530"/>
    </row>
    <row r="274" spans="1:20" s="305" customFormat="1" ht="36" hidden="1" x14ac:dyDescent="0.25">
      <c r="A274" s="119">
        <v>7222</v>
      </c>
      <c r="B274" s="98" t="s">
        <v>295</v>
      </c>
      <c r="C274" s="99">
        <f t="shared" si="283"/>
        <v>0</v>
      </c>
      <c r="D274" s="237"/>
      <c r="E274" s="105"/>
      <c r="F274" s="591">
        <f t="shared" si="362"/>
        <v>0</v>
      </c>
      <c r="G274" s="237"/>
      <c r="H274" s="104"/>
      <c r="I274" s="235">
        <f t="shared" si="363"/>
        <v>0</v>
      </c>
      <c r="J274" s="104"/>
      <c r="K274" s="105"/>
      <c r="L274" s="592">
        <f t="shared" si="364"/>
        <v>0</v>
      </c>
      <c r="M274" s="238"/>
      <c r="N274" s="105"/>
      <c r="O274" s="235">
        <f t="shared" si="365"/>
        <v>0</v>
      </c>
      <c r="P274" s="236"/>
      <c r="R274" s="530"/>
      <c r="S274" s="530"/>
      <c r="T274" s="530"/>
    </row>
    <row r="275" spans="1:20" ht="24" hidden="1" x14ac:dyDescent="0.25">
      <c r="A275" s="231">
        <v>7230</v>
      </c>
      <c r="B275" s="98" t="s">
        <v>296</v>
      </c>
      <c r="C275" s="99">
        <f t="shared" si="283"/>
        <v>0</v>
      </c>
      <c r="D275" s="237"/>
      <c r="E275" s="105"/>
      <c r="F275" s="591">
        <f t="shared" si="362"/>
        <v>0</v>
      </c>
      <c r="G275" s="237"/>
      <c r="H275" s="104"/>
      <c r="I275" s="235">
        <f t="shared" si="363"/>
        <v>0</v>
      </c>
      <c r="J275" s="104"/>
      <c r="K275" s="105"/>
      <c r="L275" s="592">
        <f t="shared" si="364"/>
        <v>0</v>
      </c>
      <c r="M275" s="238"/>
      <c r="N275" s="105"/>
      <c r="O275" s="235">
        <f t="shared" si="365"/>
        <v>0</v>
      </c>
      <c r="P275" s="236"/>
      <c r="R275" s="530"/>
      <c r="S275" s="530"/>
      <c r="T275" s="530"/>
    </row>
    <row r="276" spans="1:20" ht="24" hidden="1" x14ac:dyDescent="0.25">
      <c r="A276" s="231">
        <v>7240</v>
      </c>
      <c r="B276" s="98" t="s">
        <v>297</v>
      </c>
      <c r="C276" s="99">
        <f t="shared" si="283"/>
        <v>0</v>
      </c>
      <c r="D276" s="232">
        <f t="shared" ref="D276:O276" si="366">SUM(D277:D279)</f>
        <v>0</v>
      </c>
      <c r="E276" s="233">
        <f t="shared" si="366"/>
        <v>0</v>
      </c>
      <c r="F276" s="591">
        <f t="shared" si="366"/>
        <v>0</v>
      </c>
      <c r="G276" s="232">
        <f t="shared" si="366"/>
        <v>0</v>
      </c>
      <c r="H276" s="234">
        <f t="shared" si="366"/>
        <v>0</v>
      </c>
      <c r="I276" s="235">
        <f t="shared" si="366"/>
        <v>0</v>
      </c>
      <c r="J276" s="234">
        <f>SUM(J277:J279)</f>
        <v>0</v>
      </c>
      <c r="K276" s="233">
        <f t="shared" ref="K276:L276" si="367">SUM(K277:K279)</f>
        <v>0</v>
      </c>
      <c r="L276" s="592">
        <f t="shared" si="367"/>
        <v>0</v>
      </c>
      <c r="M276" s="99">
        <f t="shared" si="366"/>
        <v>0</v>
      </c>
      <c r="N276" s="233">
        <f t="shared" si="366"/>
        <v>0</v>
      </c>
      <c r="O276" s="235">
        <f t="shared" si="366"/>
        <v>0</v>
      </c>
      <c r="P276" s="236"/>
      <c r="R276" s="530"/>
      <c r="S276" s="530"/>
      <c r="T276" s="530"/>
    </row>
    <row r="277" spans="1:20" ht="48" hidden="1" x14ac:dyDescent="0.25">
      <c r="A277" s="119">
        <v>7245</v>
      </c>
      <c r="B277" s="98" t="s">
        <v>298</v>
      </c>
      <c r="C277" s="99">
        <f t="shared" ref="C277:C298" si="368">F277+I277+L277+O277</f>
        <v>0</v>
      </c>
      <c r="D277" s="237"/>
      <c r="E277" s="105"/>
      <c r="F277" s="591">
        <f t="shared" ref="F277:F280" si="369">D277+E277</f>
        <v>0</v>
      </c>
      <c r="G277" s="237"/>
      <c r="H277" s="104"/>
      <c r="I277" s="235">
        <f t="shared" ref="I277:I280" si="370">G277+H277</f>
        <v>0</v>
      </c>
      <c r="J277" s="104"/>
      <c r="K277" s="105"/>
      <c r="L277" s="592">
        <f t="shared" ref="L277:L280" si="371">J277+K277</f>
        <v>0</v>
      </c>
      <c r="M277" s="238"/>
      <c r="N277" s="105"/>
      <c r="O277" s="235">
        <f t="shared" ref="O277:O280" si="372">M277+N277</f>
        <v>0</v>
      </c>
      <c r="P277" s="236"/>
      <c r="R277" s="530"/>
      <c r="S277" s="530"/>
      <c r="T277" s="530"/>
    </row>
    <row r="278" spans="1:20" ht="84.75" hidden="1" customHeight="1" x14ac:dyDescent="0.25">
      <c r="A278" s="119">
        <v>7246</v>
      </c>
      <c r="B278" s="98" t="s">
        <v>299</v>
      </c>
      <c r="C278" s="99">
        <f t="shared" si="368"/>
        <v>0</v>
      </c>
      <c r="D278" s="237"/>
      <c r="E278" s="105"/>
      <c r="F278" s="591">
        <f t="shared" si="369"/>
        <v>0</v>
      </c>
      <c r="G278" s="237"/>
      <c r="H278" s="104"/>
      <c r="I278" s="235">
        <f t="shared" si="370"/>
        <v>0</v>
      </c>
      <c r="J278" s="104"/>
      <c r="K278" s="105"/>
      <c r="L278" s="592">
        <f t="shared" si="371"/>
        <v>0</v>
      </c>
      <c r="M278" s="238"/>
      <c r="N278" s="105"/>
      <c r="O278" s="235">
        <f t="shared" si="372"/>
        <v>0</v>
      </c>
      <c r="P278" s="236"/>
      <c r="R278" s="530"/>
      <c r="S278" s="530"/>
      <c r="T278" s="530"/>
    </row>
    <row r="279" spans="1:20" ht="36" hidden="1" x14ac:dyDescent="0.25">
      <c r="A279" s="119">
        <v>7247</v>
      </c>
      <c r="B279" s="98" t="s">
        <v>300</v>
      </c>
      <c r="C279" s="99">
        <f t="shared" si="368"/>
        <v>0</v>
      </c>
      <c r="D279" s="237"/>
      <c r="E279" s="105"/>
      <c r="F279" s="591">
        <f t="shared" si="369"/>
        <v>0</v>
      </c>
      <c r="G279" s="237"/>
      <c r="H279" s="104"/>
      <c r="I279" s="235">
        <f t="shared" si="370"/>
        <v>0</v>
      </c>
      <c r="J279" s="104"/>
      <c r="K279" s="105"/>
      <c r="L279" s="592">
        <f t="shared" si="371"/>
        <v>0</v>
      </c>
      <c r="M279" s="238"/>
      <c r="N279" s="105"/>
      <c r="O279" s="235">
        <f t="shared" si="372"/>
        <v>0</v>
      </c>
      <c r="P279" s="236"/>
      <c r="R279" s="530"/>
      <c r="S279" s="530"/>
      <c r="T279" s="530"/>
    </row>
    <row r="280" spans="1:20" ht="24" hidden="1" x14ac:dyDescent="0.25">
      <c r="A280" s="342">
        <v>7260</v>
      </c>
      <c r="B280" s="87" t="s">
        <v>301</v>
      </c>
      <c r="C280" s="88">
        <f t="shared" si="368"/>
        <v>0</v>
      </c>
      <c r="D280" s="219"/>
      <c r="E280" s="94"/>
      <c r="F280" s="569">
        <f t="shared" si="369"/>
        <v>0</v>
      </c>
      <c r="G280" s="219"/>
      <c r="H280" s="93"/>
      <c r="I280" s="220">
        <f t="shared" si="370"/>
        <v>0</v>
      </c>
      <c r="J280" s="93"/>
      <c r="K280" s="94"/>
      <c r="L280" s="570">
        <f t="shared" si="371"/>
        <v>0</v>
      </c>
      <c r="M280" s="221"/>
      <c r="N280" s="94"/>
      <c r="O280" s="220">
        <f t="shared" si="372"/>
        <v>0</v>
      </c>
      <c r="P280" s="222"/>
      <c r="R280" s="530"/>
      <c r="S280" s="530"/>
      <c r="T280" s="530"/>
    </row>
    <row r="281" spans="1:20" hidden="1" x14ac:dyDescent="0.25">
      <c r="A281" s="154">
        <v>7700</v>
      </c>
      <c r="B281" s="121" t="s">
        <v>302</v>
      </c>
      <c r="C281" s="122">
        <f t="shared" si="368"/>
        <v>0</v>
      </c>
      <c r="D281" s="306">
        <f t="shared" ref="D281:O281" si="373">D282</f>
        <v>0</v>
      </c>
      <c r="E281" s="249">
        <f t="shared" si="373"/>
        <v>0</v>
      </c>
      <c r="F281" s="142">
        <f t="shared" si="373"/>
        <v>0</v>
      </c>
      <c r="G281" s="306">
        <f t="shared" si="373"/>
        <v>0</v>
      </c>
      <c r="H281" s="307">
        <f t="shared" si="373"/>
        <v>0</v>
      </c>
      <c r="I281" s="250">
        <f t="shared" si="373"/>
        <v>0</v>
      </c>
      <c r="J281" s="307">
        <f t="shared" si="373"/>
        <v>0</v>
      </c>
      <c r="K281" s="249">
        <f t="shared" si="373"/>
        <v>0</v>
      </c>
      <c r="L281" s="612">
        <f t="shared" si="373"/>
        <v>0</v>
      </c>
      <c r="M281" s="122">
        <f t="shared" si="373"/>
        <v>0</v>
      </c>
      <c r="N281" s="249">
        <f t="shared" si="373"/>
        <v>0</v>
      </c>
      <c r="O281" s="250">
        <f t="shared" si="373"/>
        <v>0</v>
      </c>
      <c r="P281" s="251"/>
      <c r="R281" s="530"/>
      <c r="S281" s="530"/>
      <c r="T281" s="530"/>
    </row>
    <row r="282" spans="1:20" hidden="1" x14ac:dyDescent="0.25">
      <c r="A282" s="213">
        <v>7720</v>
      </c>
      <c r="B282" s="87" t="s">
        <v>303</v>
      </c>
      <c r="C282" s="110">
        <f t="shared" si="368"/>
        <v>0</v>
      </c>
      <c r="D282" s="308"/>
      <c r="E282" s="116"/>
      <c r="F282" s="559">
        <f>D282+E282</f>
        <v>0</v>
      </c>
      <c r="G282" s="308"/>
      <c r="H282" s="115"/>
      <c r="I282" s="270">
        <f>G282+H282</f>
        <v>0</v>
      </c>
      <c r="J282" s="115"/>
      <c r="K282" s="116"/>
      <c r="L282" s="613">
        <f>J282+K282</f>
        <v>0</v>
      </c>
      <c r="M282" s="309"/>
      <c r="N282" s="116"/>
      <c r="O282" s="270">
        <f>M282+N282</f>
        <v>0</v>
      </c>
      <c r="P282" s="271"/>
      <c r="R282" s="530"/>
      <c r="S282" s="530"/>
      <c r="T282" s="530"/>
    </row>
    <row r="283" spans="1:20" hidden="1" x14ac:dyDescent="0.25">
      <c r="A283" s="254"/>
      <c r="B283" s="98" t="s">
        <v>304</v>
      </c>
      <c r="C283" s="99">
        <f t="shared" si="368"/>
        <v>0</v>
      </c>
      <c r="D283" s="232">
        <f>SUM(D284:D285)</f>
        <v>0</v>
      </c>
      <c r="E283" s="233">
        <f t="shared" ref="E283:F283" si="374">SUM(E284:E285)</f>
        <v>0</v>
      </c>
      <c r="F283" s="591">
        <f t="shared" si="374"/>
        <v>0</v>
      </c>
      <c r="G283" s="232">
        <f>SUM(G284:G285)</f>
        <v>0</v>
      </c>
      <c r="H283" s="234">
        <f t="shared" ref="H283:I283" si="375">SUM(H284:H285)</f>
        <v>0</v>
      </c>
      <c r="I283" s="235">
        <f t="shared" si="375"/>
        <v>0</v>
      </c>
      <c r="J283" s="234">
        <f>SUM(J284:J285)</f>
        <v>0</v>
      </c>
      <c r="K283" s="233">
        <f t="shared" ref="K283:L283" si="376">SUM(K284:K285)</f>
        <v>0</v>
      </c>
      <c r="L283" s="592">
        <f t="shared" si="376"/>
        <v>0</v>
      </c>
      <c r="M283" s="99">
        <f>SUM(M284:M285)</f>
        <v>0</v>
      </c>
      <c r="N283" s="233">
        <f t="shared" ref="N283:O283" si="377">SUM(N284:N285)</f>
        <v>0</v>
      </c>
      <c r="O283" s="235">
        <f t="shared" si="377"/>
        <v>0</v>
      </c>
      <c r="P283" s="236"/>
      <c r="R283" s="530"/>
      <c r="S283" s="530"/>
      <c r="T283" s="530"/>
    </row>
    <row r="284" spans="1:20" hidden="1" x14ac:dyDescent="0.25">
      <c r="A284" s="254" t="s">
        <v>305</v>
      </c>
      <c r="B284" s="119" t="s">
        <v>306</v>
      </c>
      <c r="C284" s="99">
        <f t="shared" si="368"/>
        <v>0</v>
      </c>
      <c r="D284" s="237"/>
      <c r="E284" s="105"/>
      <c r="F284" s="591">
        <f t="shared" ref="F284:F285" si="378">D284+E284</f>
        <v>0</v>
      </c>
      <c r="G284" s="237"/>
      <c r="H284" s="104"/>
      <c r="I284" s="235">
        <f t="shared" ref="I284:I285" si="379">G284+H284</f>
        <v>0</v>
      </c>
      <c r="J284" s="104"/>
      <c r="K284" s="105"/>
      <c r="L284" s="592">
        <f t="shared" ref="L284:L285" si="380">J284+K284</f>
        <v>0</v>
      </c>
      <c r="M284" s="238"/>
      <c r="N284" s="105"/>
      <c r="O284" s="235">
        <f t="shared" ref="O284:O285" si="381">M284+N284</f>
        <v>0</v>
      </c>
      <c r="P284" s="236"/>
      <c r="R284" s="530"/>
      <c r="S284" s="530"/>
      <c r="T284" s="530"/>
    </row>
    <row r="285" spans="1:20" ht="24" hidden="1" x14ac:dyDescent="0.25">
      <c r="A285" s="254" t="s">
        <v>307</v>
      </c>
      <c r="B285" s="310" t="s">
        <v>308</v>
      </c>
      <c r="C285" s="88">
        <f t="shared" si="368"/>
        <v>0</v>
      </c>
      <c r="D285" s="219"/>
      <c r="E285" s="94"/>
      <c r="F285" s="569">
        <f t="shared" si="378"/>
        <v>0</v>
      </c>
      <c r="G285" s="219"/>
      <c r="H285" s="93"/>
      <c r="I285" s="220">
        <f t="shared" si="379"/>
        <v>0</v>
      </c>
      <c r="J285" s="93"/>
      <c r="K285" s="94"/>
      <c r="L285" s="570">
        <f t="shared" si="380"/>
        <v>0</v>
      </c>
      <c r="M285" s="221"/>
      <c r="N285" s="94"/>
      <c r="O285" s="220">
        <f t="shared" si="381"/>
        <v>0</v>
      </c>
      <c r="P285" s="222"/>
      <c r="R285" s="530"/>
      <c r="S285" s="530"/>
      <c r="T285" s="530"/>
    </row>
    <row r="286" spans="1:20" ht="12.75" thickBot="1" x14ac:dyDescent="0.3">
      <c r="A286" s="311"/>
      <c r="B286" s="311" t="s">
        <v>309</v>
      </c>
      <c r="C286" s="312">
        <f t="shared" si="368"/>
        <v>340363</v>
      </c>
      <c r="D286" s="313">
        <f t="shared" ref="D286:O286" si="382">SUM(D283,D269,D230,D195,D187,D173,D75,D53)</f>
        <v>168927</v>
      </c>
      <c r="E286" s="471">
        <f t="shared" si="382"/>
        <v>0</v>
      </c>
      <c r="F286" s="517">
        <f t="shared" si="382"/>
        <v>168927</v>
      </c>
      <c r="G286" s="313">
        <f t="shared" si="382"/>
        <v>170253</v>
      </c>
      <c r="H286" s="614">
        <f t="shared" si="382"/>
        <v>0</v>
      </c>
      <c r="I286" s="517">
        <f t="shared" si="382"/>
        <v>170253</v>
      </c>
      <c r="J286" s="315">
        <f t="shared" si="382"/>
        <v>1183</v>
      </c>
      <c r="K286" s="471">
        <f t="shared" si="382"/>
        <v>0</v>
      </c>
      <c r="L286" s="517">
        <f t="shared" si="382"/>
        <v>1183</v>
      </c>
      <c r="M286" s="312">
        <f t="shared" si="382"/>
        <v>0</v>
      </c>
      <c r="N286" s="314">
        <f t="shared" si="382"/>
        <v>0</v>
      </c>
      <c r="O286" s="316">
        <f t="shared" si="382"/>
        <v>0</v>
      </c>
      <c r="P286" s="317"/>
      <c r="R286" s="530"/>
      <c r="S286" s="530"/>
      <c r="T286" s="530"/>
    </row>
    <row r="287" spans="1:20" s="27" customFormat="1" ht="13.5" thickTop="1" thickBot="1" x14ac:dyDescent="0.3">
      <c r="A287" s="1253" t="s">
        <v>310</v>
      </c>
      <c r="B287" s="1254"/>
      <c r="C287" s="318">
        <f t="shared" si="368"/>
        <v>-158</v>
      </c>
      <c r="D287" s="319">
        <f>SUM(D24,D25,D41)-D51</f>
        <v>0</v>
      </c>
      <c r="E287" s="472">
        <f t="shared" ref="E287:F287" si="383">SUM(E24,E25,E41)-E51</f>
        <v>0</v>
      </c>
      <c r="F287" s="518">
        <f t="shared" si="383"/>
        <v>0</v>
      </c>
      <c r="G287" s="319">
        <f>SUM(G24,G25,G41)-G51</f>
        <v>0</v>
      </c>
      <c r="H287" s="615">
        <f t="shared" ref="H287:I287" si="384">SUM(H24,H25,H41)-H51</f>
        <v>0</v>
      </c>
      <c r="I287" s="518">
        <f t="shared" si="384"/>
        <v>0</v>
      </c>
      <c r="J287" s="321">
        <f>(J26+J43)-J51</f>
        <v>-158</v>
      </c>
      <c r="K287" s="472">
        <f t="shared" ref="K287:L287" si="385">(K26+K43)-K51</f>
        <v>0</v>
      </c>
      <c r="L287" s="518">
        <f t="shared" si="385"/>
        <v>-158</v>
      </c>
      <c r="M287" s="318">
        <f>M45-M51</f>
        <v>0</v>
      </c>
      <c r="N287" s="320">
        <f t="shared" ref="N287:O287" si="386">N45-N51</f>
        <v>0</v>
      </c>
      <c r="O287" s="322">
        <f t="shared" si="386"/>
        <v>0</v>
      </c>
      <c r="P287" s="323"/>
      <c r="R287" s="530"/>
      <c r="S287" s="530"/>
      <c r="T287" s="530"/>
    </row>
    <row r="288" spans="1:20" s="27" customFormat="1" ht="12.75" thickTop="1" x14ac:dyDescent="0.25">
      <c r="A288" s="1255" t="s">
        <v>311</v>
      </c>
      <c r="B288" s="1256"/>
      <c r="C288" s="324">
        <f t="shared" si="368"/>
        <v>158</v>
      </c>
      <c r="D288" s="325">
        <f t="shared" ref="D288:O288" si="387">SUM(D289,D290)-D297+D298</f>
        <v>0</v>
      </c>
      <c r="E288" s="473">
        <f t="shared" si="387"/>
        <v>0</v>
      </c>
      <c r="F288" s="519">
        <f t="shared" si="387"/>
        <v>0</v>
      </c>
      <c r="G288" s="325">
        <f t="shared" si="387"/>
        <v>0</v>
      </c>
      <c r="H288" s="616">
        <f t="shared" si="387"/>
        <v>0</v>
      </c>
      <c r="I288" s="519">
        <f t="shared" si="387"/>
        <v>0</v>
      </c>
      <c r="J288" s="327">
        <f t="shared" si="387"/>
        <v>158</v>
      </c>
      <c r="K288" s="473">
        <f t="shared" si="387"/>
        <v>0</v>
      </c>
      <c r="L288" s="519">
        <f t="shared" si="387"/>
        <v>158</v>
      </c>
      <c r="M288" s="324">
        <f t="shared" si="387"/>
        <v>0</v>
      </c>
      <c r="N288" s="326">
        <f t="shared" si="387"/>
        <v>0</v>
      </c>
      <c r="O288" s="328">
        <f t="shared" si="387"/>
        <v>0</v>
      </c>
      <c r="P288" s="329"/>
      <c r="R288" s="530"/>
      <c r="S288" s="530"/>
      <c r="T288" s="530"/>
    </row>
    <row r="289" spans="1:20" s="27" customFormat="1" ht="12.75" thickBot="1" x14ac:dyDescent="0.3">
      <c r="A289" s="177" t="s">
        <v>312</v>
      </c>
      <c r="B289" s="177" t="s">
        <v>313</v>
      </c>
      <c r="C289" s="178">
        <f t="shared" si="368"/>
        <v>158</v>
      </c>
      <c r="D289" s="179">
        <f t="shared" ref="D289:O289" si="388">D21-D283</f>
        <v>0</v>
      </c>
      <c r="E289" s="451">
        <f t="shared" si="388"/>
        <v>0</v>
      </c>
      <c r="F289" s="502">
        <f t="shared" si="388"/>
        <v>0</v>
      </c>
      <c r="G289" s="179">
        <f t="shared" si="388"/>
        <v>0</v>
      </c>
      <c r="H289" s="565">
        <f t="shared" si="388"/>
        <v>0</v>
      </c>
      <c r="I289" s="502">
        <f t="shared" si="388"/>
        <v>0</v>
      </c>
      <c r="J289" s="181">
        <f t="shared" si="388"/>
        <v>158</v>
      </c>
      <c r="K289" s="451">
        <f t="shared" si="388"/>
        <v>0</v>
      </c>
      <c r="L289" s="502">
        <f t="shared" si="388"/>
        <v>158</v>
      </c>
      <c r="M289" s="178">
        <f t="shared" si="388"/>
        <v>0</v>
      </c>
      <c r="N289" s="180">
        <f t="shared" si="388"/>
        <v>0</v>
      </c>
      <c r="O289" s="182">
        <f t="shared" si="388"/>
        <v>0</v>
      </c>
      <c r="P289" s="183"/>
      <c r="R289" s="530"/>
      <c r="S289" s="530"/>
      <c r="T289" s="530"/>
    </row>
    <row r="290" spans="1:20" s="27" customFormat="1" ht="12.75" hidden="1" thickTop="1" x14ac:dyDescent="0.25">
      <c r="A290" s="330" t="s">
        <v>314</v>
      </c>
      <c r="B290" s="330" t="s">
        <v>315</v>
      </c>
      <c r="C290" s="324">
        <f t="shared" si="368"/>
        <v>0</v>
      </c>
      <c r="D290" s="325">
        <f t="shared" ref="D290:O290" si="389">SUM(D291,D293,D295)-SUM(D292,D294,D296)</f>
        <v>0</v>
      </c>
      <c r="E290" s="326">
        <f t="shared" si="389"/>
        <v>0</v>
      </c>
      <c r="F290" s="617">
        <f t="shared" si="389"/>
        <v>0</v>
      </c>
      <c r="G290" s="325">
        <f t="shared" si="389"/>
        <v>0</v>
      </c>
      <c r="H290" s="327">
        <f t="shared" si="389"/>
        <v>0</v>
      </c>
      <c r="I290" s="328">
        <f t="shared" si="389"/>
        <v>0</v>
      </c>
      <c r="J290" s="327">
        <f t="shared" si="389"/>
        <v>0</v>
      </c>
      <c r="K290" s="326">
        <f t="shared" si="389"/>
        <v>0</v>
      </c>
      <c r="L290" s="616">
        <f t="shared" si="389"/>
        <v>0</v>
      </c>
      <c r="M290" s="324">
        <f t="shared" si="389"/>
        <v>0</v>
      </c>
      <c r="N290" s="326">
        <f t="shared" si="389"/>
        <v>0</v>
      </c>
      <c r="O290" s="328">
        <f t="shared" si="389"/>
        <v>0</v>
      </c>
      <c r="P290" s="329"/>
      <c r="R290" s="530"/>
      <c r="S290" s="530"/>
      <c r="T290" s="530"/>
    </row>
    <row r="291" spans="1:20" ht="12.75" hidden="1" thickTop="1" x14ac:dyDescent="0.25">
      <c r="A291" s="331" t="s">
        <v>316</v>
      </c>
      <c r="B291" s="162" t="s">
        <v>317</v>
      </c>
      <c r="C291" s="110">
        <f t="shared" si="368"/>
        <v>0</v>
      </c>
      <c r="D291" s="308"/>
      <c r="E291" s="116"/>
      <c r="F291" s="559">
        <f t="shared" ref="F291:F298" si="390">D291+E291</f>
        <v>0</v>
      </c>
      <c r="G291" s="308"/>
      <c r="H291" s="115"/>
      <c r="I291" s="270">
        <f t="shared" ref="I291:I298" si="391">G291+H291</f>
        <v>0</v>
      </c>
      <c r="J291" s="115"/>
      <c r="K291" s="116"/>
      <c r="L291" s="613">
        <f t="shared" ref="L291:L298" si="392">J291+K291</f>
        <v>0</v>
      </c>
      <c r="M291" s="309"/>
      <c r="N291" s="116"/>
      <c r="O291" s="270">
        <f t="shared" ref="O291:O298" si="393">M291+N291</f>
        <v>0</v>
      </c>
      <c r="P291" s="271"/>
      <c r="R291" s="530"/>
      <c r="S291" s="530"/>
      <c r="T291" s="530"/>
    </row>
    <row r="292" spans="1:20" ht="24.75" hidden="1" thickTop="1" x14ac:dyDescent="0.25">
      <c r="A292" s="254" t="s">
        <v>318</v>
      </c>
      <c r="B292" s="97" t="s">
        <v>319</v>
      </c>
      <c r="C292" s="99">
        <f t="shared" si="368"/>
        <v>0</v>
      </c>
      <c r="D292" s="237"/>
      <c r="E292" s="105"/>
      <c r="F292" s="591">
        <f t="shared" si="390"/>
        <v>0</v>
      </c>
      <c r="G292" s="237"/>
      <c r="H292" s="104"/>
      <c r="I292" s="235">
        <f t="shared" si="391"/>
        <v>0</v>
      </c>
      <c r="J292" s="104"/>
      <c r="K292" s="105"/>
      <c r="L292" s="592">
        <f t="shared" si="392"/>
        <v>0</v>
      </c>
      <c r="M292" s="238"/>
      <c r="N292" s="105"/>
      <c r="O292" s="235">
        <f t="shared" si="393"/>
        <v>0</v>
      </c>
      <c r="P292" s="236"/>
      <c r="R292" s="530"/>
      <c r="S292" s="530"/>
      <c r="T292" s="530"/>
    </row>
    <row r="293" spans="1:20" ht="12.75" hidden="1" thickTop="1" x14ac:dyDescent="0.25">
      <c r="A293" s="254" t="s">
        <v>320</v>
      </c>
      <c r="B293" s="97" t="s">
        <v>321</v>
      </c>
      <c r="C293" s="99">
        <f t="shared" si="368"/>
        <v>0</v>
      </c>
      <c r="D293" s="237"/>
      <c r="E293" s="105"/>
      <c r="F293" s="591">
        <f t="shared" si="390"/>
        <v>0</v>
      </c>
      <c r="G293" s="237"/>
      <c r="H293" s="104"/>
      <c r="I293" s="235">
        <f t="shared" si="391"/>
        <v>0</v>
      </c>
      <c r="J293" s="104"/>
      <c r="K293" s="105"/>
      <c r="L293" s="592">
        <f t="shared" si="392"/>
        <v>0</v>
      </c>
      <c r="M293" s="238"/>
      <c r="N293" s="105"/>
      <c r="O293" s="235">
        <f t="shared" si="393"/>
        <v>0</v>
      </c>
      <c r="P293" s="236"/>
      <c r="R293" s="530"/>
      <c r="S293" s="530"/>
      <c r="T293" s="530"/>
    </row>
    <row r="294" spans="1:20" ht="24.75" hidden="1" thickTop="1" x14ac:dyDescent="0.25">
      <c r="A294" s="254" t="s">
        <v>322</v>
      </c>
      <c r="B294" s="97" t="s">
        <v>323</v>
      </c>
      <c r="C294" s="99">
        <f>F294+I294+L294+O294</f>
        <v>0</v>
      </c>
      <c r="D294" s="237"/>
      <c r="E294" s="105"/>
      <c r="F294" s="591">
        <f t="shared" si="390"/>
        <v>0</v>
      </c>
      <c r="G294" s="237"/>
      <c r="H294" s="104"/>
      <c r="I294" s="235">
        <f t="shared" si="391"/>
        <v>0</v>
      </c>
      <c r="J294" s="104"/>
      <c r="K294" s="105"/>
      <c r="L294" s="592">
        <f t="shared" si="392"/>
        <v>0</v>
      </c>
      <c r="M294" s="238"/>
      <c r="N294" s="105"/>
      <c r="O294" s="235">
        <f t="shared" si="393"/>
        <v>0</v>
      </c>
      <c r="P294" s="236"/>
      <c r="R294" s="530"/>
      <c r="S294" s="530"/>
      <c r="T294" s="530"/>
    </row>
    <row r="295" spans="1:20" ht="12.75" hidden="1" thickTop="1" x14ac:dyDescent="0.25">
      <c r="A295" s="254" t="s">
        <v>324</v>
      </c>
      <c r="B295" s="97" t="s">
        <v>325</v>
      </c>
      <c r="C295" s="99">
        <f t="shared" si="368"/>
        <v>0</v>
      </c>
      <c r="D295" s="237"/>
      <c r="E295" s="105"/>
      <c r="F295" s="591">
        <f t="shared" si="390"/>
        <v>0</v>
      </c>
      <c r="G295" s="237"/>
      <c r="H295" s="104"/>
      <c r="I295" s="235">
        <f t="shared" si="391"/>
        <v>0</v>
      </c>
      <c r="J295" s="104"/>
      <c r="K295" s="105"/>
      <c r="L295" s="592">
        <f t="shared" si="392"/>
        <v>0</v>
      </c>
      <c r="M295" s="238"/>
      <c r="N295" s="105"/>
      <c r="O295" s="235">
        <f t="shared" si="393"/>
        <v>0</v>
      </c>
      <c r="P295" s="236"/>
      <c r="R295" s="530"/>
      <c r="S295" s="530"/>
      <c r="T295" s="530"/>
    </row>
    <row r="296" spans="1:20" ht="24.75" hidden="1" thickTop="1" x14ac:dyDescent="0.25">
      <c r="A296" s="332" t="s">
        <v>326</v>
      </c>
      <c r="B296" s="333" t="s">
        <v>327</v>
      </c>
      <c r="C296" s="274">
        <f t="shared" si="368"/>
        <v>0</v>
      </c>
      <c r="D296" s="279"/>
      <c r="E296" s="280"/>
      <c r="F296" s="606">
        <f t="shared" si="390"/>
        <v>0</v>
      </c>
      <c r="G296" s="279"/>
      <c r="H296" s="281"/>
      <c r="I296" s="276">
        <f t="shared" si="391"/>
        <v>0</v>
      </c>
      <c r="J296" s="281"/>
      <c r="K296" s="280"/>
      <c r="L296" s="607">
        <f t="shared" si="392"/>
        <v>0</v>
      </c>
      <c r="M296" s="282"/>
      <c r="N296" s="280"/>
      <c r="O296" s="276">
        <f t="shared" si="393"/>
        <v>0</v>
      </c>
      <c r="P296" s="277"/>
      <c r="R296" s="530"/>
      <c r="S296" s="530"/>
      <c r="T296" s="530"/>
    </row>
    <row r="297" spans="1:20" s="27" customFormat="1" ht="13.5" hidden="1" thickTop="1" thickBot="1" x14ac:dyDescent="0.3">
      <c r="A297" s="334" t="s">
        <v>328</v>
      </c>
      <c r="B297" s="334" t="s">
        <v>329</v>
      </c>
      <c r="C297" s="318">
        <f t="shared" si="368"/>
        <v>0</v>
      </c>
      <c r="D297" s="335"/>
      <c r="E297" s="336"/>
      <c r="F297" s="618">
        <f t="shared" si="390"/>
        <v>0</v>
      </c>
      <c r="G297" s="335"/>
      <c r="H297" s="337"/>
      <c r="I297" s="322">
        <f t="shared" si="391"/>
        <v>0</v>
      </c>
      <c r="J297" s="337"/>
      <c r="K297" s="336"/>
      <c r="L297" s="615">
        <f t="shared" si="392"/>
        <v>0</v>
      </c>
      <c r="M297" s="338"/>
      <c r="N297" s="336"/>
      <c r="O297" s="322">
        <f t="shared" si="393"/>
        <v>0</v>
      </c>
      <c r="P297" s="323"/>
      <c r="R297" s="530"/>
      <c r="S297" s="530"/>
      <c r="T297" s="530"/>
    </row>
    <row r="298" spans="1:20" s="27" customFormat="1" ht="48.75" hidden="1" thickTop="1" x14ac:dyDescent="0.25">
      <c r="A298" s="330" t="s">
        <v>330</v>
      </c>
      <c r="B298" s="339" t="s">
        <v>331</v>
      </c>
      <c r="C298" s="324">
        <f t="shared" si="368"/>
        <v>0</v>
      </c>
      <c r="D298" s="265"/>
      <c r="E298" s="266"/>
      <c r="F298" s="541">
        <f t="shared" si="390"/>
        <v>0</v>
      </c>
      <c r="G298" s="265"/>
      <c r="H298" s="267"/>
      <c r="I298" s="208">
        <f t="shared" si="391"/>
        <v>0</v>
      </c>
      <c r="J298" s="267"/>
      <c r="K298" s="266"/>
      <c r="L298" s="544">
        <f t="shared" si="392"/>
        <v>0</v>
      </c>
      <c r="M298" s="268"/>
      <c r="N298" s="266"/>
      <c r="O298" s="208">
        <f t="shared" si="393"/>
        <v>0</v>
      </c>
      <c r="P298" s="243"/>
      <c r="R298" s="530"/>
      <c r="S298" s="530"/>
      <c r="T298" s="530"/>
    </row>
    <row r="299" spans="1:20" ht="12.75" thickTop="1" x14ac:dyDescent="0.25">
      <c r="A299" s="4"/>
      <c r="B299" s="4"/>
      <c r="C299" s="4"/>
      <c r="D299" s="4"/>
      <c r="E299" s="4"/>
      <c r="F299" s="4"/>
      <c r="G299" s="4"/>
      <c r="H299" s="4"/>
      <c r="I299" s="4"/>
      <c r="J299" s="4"/>
      <c r="K299" s="4"/>
      <c r="L299" s="4"/>
      <c r="M299" s="4"/>
    </row>
    <row r="300" spans="1:20" x14ac:dyDescent="0.25">
      <c r="A300" s="4"/>
      <c r="B300" s="4"/>
      <c r="C300" s="4"/>
      <c r="D300" s="4"/>
      <c r="E300" s="4"/>
      <c r="F300" s="4"/>
      <c r="G300" s="4"/>
      <c r="H300" s="4"/>
      <c r="I300" s="4"/>
      <c r="J300" s="4"/>
      <c r="K300" s="4"/>
      <c r="L300" s="4"/>
      <c r="M300" s="4"/>
    </row>
    <row r="301" spans="1:20" x14ac:dyDescent="0.25">
      <c r="A301" s="4"/>
      <c r="B301" s="4"/>
      <c r="C301" s="4"/>
      <c r="D301" s="4"/>
      <c r="E301" s="4"/>
      <c r="F301" s="4"/>
      <c r="G301" s="4"/>
      <c r="H301" s="4"/>
      <c r="I301" s="4"/>
      <c r="J301" s="4"/>
      <c r="K301" s="4"/>
      <c r="L301" s="4"/>
      <c r="M301" s="4"/>
    </row>
    <row r="302" spans="1:20" x14ac:dyDescent="0.25">
      <c r="A302" s="4"/>
      <c r="B302" s="4"/>
      <c r="C302" s="4"/>
      <c r="D302" s="4"/>
      <c r="E302" s="4"/>
      <c r="F302" s="4"/>
      <c r="G302" s="4"/>
      <c r="H302" s="4"/>
      <c r="I302" s="4"/>
      <c r="J302" s="4"/>
      <c r="K302" s="4"/>
      <c r="L302" s="4"/>
      <c r="M302" s="4"/>
    </row>
    <row r="303" spans="1:20" x14ac:dyDescent="0.25">
      <c r="A303" s="4"/>
      <c r="B303" s="4"/>
      <c r="C303" s="4"/>
      <c r="D303" s="4"/>
      <c r="E303" s="4"/>
      <c r="F303" s="4"/>
      <c r="G303" s="4"/>
      <c r="H303" s="4"/>
      <c r="I303" s="4"/>
      <c r="J303" s="4"/>
      <c r="K303" s="4"/>
      <c r="L303" s="4"/>
      <c r="M303" s="4"/>
    </row>
    <row r="304" spans="1:20"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sheetData>
  <sheetProtection algorithmName="SHA-512" hashValue="10maCUksn4cYo7IS0sI4jZTAV5YlrtPxWQY579IOEzVt0stAx1Kyl1wvx8gr94B5WB+PCIEWhLZIi6MD4xBz6g==" saltValue="LWAXgqnYAPde37gpk+Snrw==" spinCount="100000" sheet="1" objects="1" scenarios="1" formatCells="0" formatColumns="0" formatRows="0"/>
  <autoFilter ref="A18:P298">
    <filterColumn colId="2">
      <filters blank="1">
        <filter val="1 025"/>
        <filter val="1 166"/>
        <filter val="1 450"/>
        <filter val="1 483"/>
        <filter val="1 615"/>
        <filter val="1 689"/>
        <filter val="1 816"/>
        <filter val="10 621"/>
        <filter val="11 109"/>
        <filter val="13 012"/>
        <filter val="13 578"/>
        <filter val="145"/>
        <filter val="158"/>
        <filter val="-158"/>
        <filter val="16 624"/>
        <filter val="18 030"/>
        <filter val="196 907"/>
        <filter val="2 114"/>
        <filter val="2 187"/>
        <filter val="20"/>
        <filter val="200"/>
        <filter val="235 531"/>
        <filter val="26"/>
        <filter val="27 096"/>
        <filter val="3 040"/>
        <filter val="3 104"/>
        <filter val="3 235"/>
        <filter val="3 427"/>
        <filter val="3 573"/>
        <filter val="3 695"/>
        <filter val="311 451"/>
        <filter val="33"/>
        <filter val="338 547"/>
        <filter val="339 180"/>
        <filter val="340 363"/>
        <filter val="343"/>
        <filter val="35"/>
        <filter val="35 197"/>
        <filter val="366"/>
        <filter val="4 068"/>
        <filter val="4 153"/>
        <filter val="420"/>
        <filter val="440"/>
        <filter val="460"/>
        <filter val="48"/>
        <filter val="484"/>
        <filter val="5 503"/>
        <filter val="50"/>
        <filter val="500"/>
        <filter val="510"/>
        <filter val="537"/>
        <filter val="59 296"/>
        <filter val="601"/>
        <filter val="62"/>
        <filter val="654"/>
        <filter val="7 950"/>
        <filter val="75 920"/>
        <filter val="845"/>
        <filter val="9 004"/>
        <filter val="949"/>
        <filter val="9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Roman,Regular"&amp;9 151.pielikums Jūrmalas pilsētas domes
2019.gada 21.februāra saistošajiem noteikumiem Nr.8
(protokols Nr.2, 34.punkts)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9" sqref="T9"/>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368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369</v>
      </c>
      <c r="D3" s="1296"/>
      <c r="E3" s="1296"/>
      <c r="F3" s="1296"/>
      <c r="G3" s="1296"/>
      <c r="H3" s="1296"/>
      <c r="I3" s="1296"/>
      <c r="J3" s="1296"/>
      <c r="K3" s="1296"/>
      <c r="L3" s="1296"/>
      <c r="M3" s="1296"/>
      <c r="N3" s="1296"/>
      <c r="O3" s="1296"/>
      <c r="P3" s="1297"/>
      <c r="Q3" s="525"/>
    </row>
    <row r="4" spans="1:17" ht="12.75" customHeight="1" x14ac:dyDescent="0.25">
      <c r="A4" s="5" t="s">
        <v>4</v>
      </c>
      <c r="B4" s="6"/>
      <c r="C4" s="1296" t="s">
        <v>370</v>
      </c>
      <c r="D4" s="1296"/>
      <c r="E4" s="1296"/>
      <c r="F4" s="1296"/>
      <c r="G4" s="1296"/>
      <c r="H4" s="1296"/>
      <c r="I4" s="1296"/>
      <c r="J4" s="1296"/>
      <c r="K4" s="1296"/>
      <c r="L4" s="1296"/>
      <c r="M4" s="1296"/>
      <c r="N4" s="1296"/>
      <c r="O4" s="1296"/>
      <c r="P4" s="1297"/>
      <c r="Q4" s="525"/>
    </row>
    <row r="5" spans="1:17" ht="12.75" customHeight="1" x14ac:dyDescent="0.25">
      <c r="A5" s="7" t="s">
        <v>6</v>
      </c>
      <c r="B5" s="8"/>
      <c r="C5" s="1291" t="s">
        <v>371</v>
      </c>
      <c r="D5" s="1291"/>
      <c r="E5" s="1291"/>
      <c r="F5" s="1291"/>
      <c r="G5" s="1291"/>
      <c r="H5" s="1291"/>
      <c r="I5" s="1291"/>
      <c r="J5" s="1291"/>
      <c r="K5" s="1291"/>
      <c r="L5" s="1291"/>
      <c r="M5" s="1291"/>
      <c r="N5" s="1291"/>
      <c r="O5" s="1291"/>
      <c r="P5" s="1292"/>
      <c r="Q5" s="525"/>
    </row>
    <row r="6" spans="1:17" ht="12.75" customHeight="1" x14ac:dyDescent="0.25">
      <c r="A6" s="7" t="s">
        <v>8</v>
      </c>
      <c r="B6" s="8"/>
      <c r="C6" s="1357" t="s">
        <v>9</v>
      </c>
      <c r="D6" s="1291"/>
      <c r="E6" s="1291"/>
      <c r="F6" s="1291"/>
      <c r="G6" s="1291"/>
      <c r="H6" s="1291"/>
      <c r="I6" s="1291"/>
      <c r="J6" s="1291"/>
      <c r="K6" s="1291"/>
      <c r="L6" s="1291"/>
      <c r="M6" s="1291"/>
      <c r="N6" s="1291"/>
      <c r="O6" s="1291"/>
      <c r="P6" s="1292"/>
      <c r="Q6" s="525"/>
    </row>
    <row r="7" spans="1:17" ht="24.7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372</v>
      </c>
      <c r="D9" s="1291"/>
      <c r="E9" s="1291"/>
      <c r="F9" s="1291"/>
      <c r="G9" s="1291"/>
      <c r="H9" s="1291"/>
      <c r="I9" s="1291"/>
      <c r="J9" s="1291"/>
      <c r="K9" s="1291"/>
      <c r="L9" s="1291"/>
      <c r="M9" s="1291"/>
      <c r="N9" s="1291"/>
      <c r="O9" s="1291"/>
      <c r="P9" s="1292"/>
      <c r="Q9" s="525"/>
    </row>
    <row r="10" spans="1:17" ht="12.75" customHeight="1" x14ac:dyDescent="0.25">
      <c r="A10" s="7"/>
      <c r="B10" s="8" t="s">
        <v>15</v>
      </c>
      <c r="C10" s="1291" t="s">
        <v>373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374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340363</v>
      </c>
      <c r="D20" s="33">
        <f>SUM(D21,D24,D25,D41,D43)</f>
        <v>168927</v>
      </c>
      <c r="E20" s="432">
        <f>SUM(E21,E24,E25,E41,E43)</f>
        <v>0</v>
      </c>
      <c r="F20" s="483">
        <f>SUM(F21,F24,F25,F41,F43)</f>
        <v>168927</v>
      </c>
      <c r="G20" s="33">
        <f>SUM(G21,G24,G43)</f>
        <v>170253</v>
      </c>
      <c r="H20" s="35">
        <f>SUM(H21,H24,H43)</f>
        <v>0</v>
      </c>
      <c r="I20" s="36">
        <f>SUM(I21,I24,I43)</f>
        <v>170253</v>
      </c>
      <c r="J20" s="35">
        <f>SUM(J21,J26,J43)</f>
        <v>1183</v>
      </c>
      <c r="K20" s="34">
        <f>SUM(K21,K26,K43)</f>
        <v>0</v>
      </c>
      <c r="L20" s="36">
        <f>SUM(L21,L26,L43)</f>
        <v>1183</v>
      </c>
      <c r="M20" s="32">
        <f>SUM(M21,M45)</f>
        <v>0</v>
      </c>
      <c r="N20" s="34">
        <f>SUM(N21,N45)</f>
        <v>0</v>
      </c>
      <c r="O20" s="36">
        <f>SUM(O21,O45)</f>
        <v>0</v>
      </c>
      <c r="P20" s="37"/>
    </row>
    <row r="21" spans="1:16" ht="12.75" thickTop="1" x14ac:dyDescent="0.25">
      <c r="A21" s="38"/>
      <c r="B21" s="39" t="s">
        <v>41</v>
      </c>
      <c r="C21" s="40">
        <f t="shared" ref="C21:C84" si="0">F21+I21+L21+O21</f>
        <v>158</v>
      </c>
      <c r="D21" s="41">
        <f t="shared" ref="D21:O21" si="1">SUM(D22:D23)</f>
        <v>0</v>
      </c>
      <c r="E21" s="433">
        <f t="shared" si="1"/>
        <v>0</v>
      </c>
      <c r="F21" s="484">
        <f t="shared" si="1"/>
        <v>0</v>
      </c>
      <c r="G21" s="41">
        <f t="shared" si="1"/>
        <v>0</v>
      </c>
      <c r="H21" s="43">
        <f t="shared" si="1"/>
        <v>0</v>
      </c>
      <c r="I21" s="44">
        <f t="shared" si="1"/>
        <v>0</v>
      </c>
      <c r="J21" s="43">
        <f t="shared" si="1"/>
        <v>158</v>
      </c>
      <c r="K21" s="42">
        <f t="shared" si="1"/>
        <v>0</v>
      </c>
      <c r="L21" s="44">
        <f t="shared" si="1"/>
        <v>158</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x14ac:dyDescent="0.25">
      <c r="A23" s="55"/>
      <c r="B23" s="56" t="s">
        <v>43</v>
      </c>
      <c r="C23" s="57">
        <f t="shared" si="0"/>
        <v>158</v>
      </c>
      <c r="D23" s="58"/>
      <c r="E23" s="435"/>
      <c r="F23" s="486">
        <f>D23+E23</f>
        <v>0</v>
      </c>
      <c r="G23" s="58"/>
      <c r="H23" s="60"/>
      <c r="I23" s="61">
        <f>G23+H23</f>
        <v>0</v>
      </c>
      <c r="J23" s="60">
        <v>158</v>
      </c>
      <c r="K23" s="59"/>
      <c r="L23" s="61">
        <f>J23+K23</f>
        <v>158</v>
      </c>
      <c r="M23" s="62"/>
      <c r="N23" s="59"/>
      <c r="O23" s="61">
        <f>M23+N23</f>
        <v>0</v>
      </c>
      <c r="P23" s="536"/>
    </row>
    <row r="24" spans="1:16" s="27" customFormat="1" ht="24.75" thickBot="1" x14ac:dyDescent="0.3">
      <c r="A24" s="64">
        <v>19300</v>
      </c>
      <c r="B24" s="64" t="s">
        <v>44</v>
      </c>
      <c r="C24" s="65">
        <f>F24+I24</f>
        <v>339180</v>
      </c>
      <c r="D24" s="66">
        <v>168927</v>
      </c>
      <c r="E24" s="475"/>
      <c r="F24" s="520">
        <f>D24+E24</f>
        <v>168927</v>
      </c>
      <c r="G24" s="66">
        <v>170253</v>
      </c>
      <c r="H24" s="67"/>
      <c r="I24" s="68">
        <f>G24+H24</f>
        <v>170253</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1025</v>
      </c>
      <c r="D26" s="78" t="s">
        <v>45</v>
      </c>
      <c r="E26" s="438" t="s">
        <v>45</v>
      </c>
      <c r="F26" s="489" t="s">
        <v>45</v>
      </c>
      <c r="G26" s="78" t="s">
        <v>45</v>
      </c>
      <c r="H26" s="79" t="s">
        <v>45</v>
      </c>
      <c r="I26" s="80" t="s">
        <v>45</v>
      </c>
      <c r="J26" s="84">
        <f>SUM(J27,J31,J33,J36)</f>
        <v>1025</v>
      </c>
      <c r="K26" s="85">
        <f>SUM(K27,K31,K33,K36)</f>
        <v>0</v>
      </c>
      <c r="L26" s="208">
        <f>SUM(L27,L31,L33,L36)</f>
        <v>1025</v>
      </c>
      <c r="M26" s="82" t="s">
        <v>45</v>
      </c>
      <c r="N26" s="81" t="s">
        <v>45</v>
      </c>
      <c r="O26" s="80" t="s">
        <v>45</v>
      </c>
      <c r="P26" s="83"/>
    </row>
    <row r="27" spans="1:16" s="27" customFormat="1" ht="24" hidden="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2"/>
        <v>0</v>
      </c>
      <c r="D33" s="78" t="s">
        <v>45</v>
      </c>
      <c r="E33" s="438" t="s">
        <v>45</v>
      </c>
      <c r="F33" s="489" t="s">
        <v>45</v>
      </c>
      <c r="G33" s="78" t="s">
        <v>45</v>
      </c>
      <c r="H33" s="79" t="s">
        <v>45</v>
      </c>
      <c r="I33" s="80" t="s">
        <v>45</v>
      </c>
      <c r="J33" s="84">
        <f>SUM(J34:J35)</f>
        <v>0</v>
      </c>
      <c r="K33" s="85">
        <f>SUM(K34:K35)</f>
        <v>0</v>
      </c>
      <c r="L33" s="208">
        <f>SUM(L34:L35)</f>
        <v>0</v>
      </c>
      <c r="M33" s="82" t="s">
        <v>45</v>
      </c>
      <c r="N33" s="81" t="s">
        <v>45</v>
      </c>
      <c r="O33" s="80" t="s">
        <v>45</v>
      </c>
      <c r="P33" s="83"/>
    </row>
    <row r="34" spans="1:16" hidden="1" x14ac:dyDescent="0.25">
      <c r="A34" s="47">
        <v>21381</v>
      </c>
      <c r="B34" s="87" t="s">
        <v>55</v>
      </c>
      <c r="C34" s="88">
        <f t="shared" si="2"/>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2"/>
        <v>1025</v>
      </c>
      <c r="D36" s="78" t="s">
        <v>45</v>
      </c>
      <c r="E36" s="438" t="s">
        <v>45</v>
      </c>
      <c r="F36" s="489" t="s">
        <v>45</v>
      </c>
      <c r="G36" s="78" t="s">
        <v>45</v>
      </c>
      <c r="H36" s="79" t="s">
        <v>45</v>
      </c>
      <c r="I36" s="80" t="s">
        <v>45</v>
      </c>
      <c r="J36" s="84">
        <f>SUM(J37:J40)</f>
        <v>1025</v>
      </c>
      <c r="K36" s="85">
        <f>SUM(K37:K40)</f>
        <v>0</v>
      </c>
      <c r="L36" s="208">
        <f>SUM(L37:L40)</f>
        <v>1025</v>
      </c>
      <c r="M36" s="82" t="s">
        <v>45</v>
      </c>
      <c r="N36" s="81" t="s">
        <v>45</v>
      </c>
      <c r="O36" s="80" t="s">
        <v>45</v>
      </c>
      <c r="P36" s="83"/>
    </row>
    <row r="37" spans="1:16"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2"/>
        <v>1025</v>
      </c>
      <c r="D40" s="123" t="s">
        <v>45</v>
      </c>
      <c r="E40" s="477" t="s">
        <v>45</v>
      </c>
      <c r="F40" s="521" t="s">
        <v>45</v>
      </c>
      <c r="G40" s="123" t="s">
        <v>45</v>
      </c>
      <c r="H40" s="125" t="s">
        <v>45</v>
      </c>
      <c r="I40" s="126" t="s">
        <v>45</v>
      </c>
      <c r="J40" s="127">
        <v>1025</v>
      </c>
      <c r="K40" s="128"/>
      <c r="L40" s="522">
        <f>J40+K40</f>
        <v>1025</v>
      </c>
      <c r="M40" s="129" t="s">
        <v>45</v>
      </c>
      <c r="N40" s="124" t="s">
        <v>45</v>
      </c>
      <c r="O40" s="126" t="s">
        <v>45</v>
      </c>
      <c r="P40" s="130"/>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3">E44</f>
        <v>0</v>
      </c>
      <c r="F43" s="524">
        <f t="shared" si="3"/>
        <v>0</v>
      </c>
      <c r="G43" s="144">
        <f t="shared" si="3"/>
        <v>0</v>
      </c>
      <c r="H43" s="146">
        <f t="shared" si="3"/>
        <v>0</v>
      </c>
      <c r="I43" s="147">
        <f t="shared" si="3"/>
        <v>0</v>
      </c>
      <c r="J43" s="146">
        <f t="shared" si="3"/>
        <v>0</v>
      </c>
      <c r="K43" s="145">
        <f t="shared" si="3"/>
        <v>0</v>
      </c>
      <c r="L43" s="147">
        <f t="shared" si="3"/>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340363</v>
      </c>
      <c r="D50" s="179">
        <f t="shared" ref="D50:O50" si="4">SUM(D51,D283)</f>
        <v>168927</v>
      </c>
      <c r="E50" s="451">
        <f t="shared" si="4"/>
        <v>0</v>
      </c>
      <c r="F50" s="502">
        <f t="shared" si="4"/>
        <v>168927</v>
      </c>
      <c r="G50" s="179">
        <f t="shared" si="4"/>
        <v>170253</v>
      </c>
      <c r="H50" s="181">
        <f t="shared" si="4"/>
        <v>0</v>
      </c>
      <c r="I50" s="182">
        <f t="shared" si="4"/>
        <v>170253</v>
      </c>
      <c r="J50" s="181">
        <f t="shared" si="4"/>
        <v>1183</v>
      </c>
      <c r="K50" s="180">
        <f t="shared" si="4"/>
        <v>0</v>
      </c>
      <c r="L50" s="182">
        <f t="shared" si="4"/>
        <v>1183</v>
      </c>
      <c r="M50" s="178">
        <f t="shared" si="4"/>
        <v>0</v>
      </c>
      <c r="N50" s="180">
        <f t="shared" si="4"/>
        <v>0</v>
      </c>
      <c r="O50" s="182">
        <f t="shared" si="4"/>
        <v>0</v>
      </c>
      <c r="P50" s="183"/>
    </row>
    <row r="51" spans="1:16" s="27" customFormat="1" ht="36.75" thickTop="1" x14ac:dyDescent="0.25">
      <c r="A51" s="184"/>
      <c r="B51" s="185" t="s">
        <v>71</v>
      </c>
      <c r="C51" s="186">
        <f t="shared" si="0"/>
        <v>340363</v>
      </c>
      <c r="D51" s="187">
        <f t="shared" ref="D51:O51" si="5">SUM(D52,D194)</f>
        <v>168927</v>
      </c>
      <c r="E51" s="452">
        <f t="shared" si="5"/>
        <v>0</v>
      </c>
      <c r="F51" s="503">
        <f t="shared" si="5"/>
        <v>168927</v>
      </c>
      <c r="G51" s="187">
        <f t="shared" si="5"/>
        <v>170253</v>
      </c>
      <c r="H51" s="189">
        <f t="shared" si="5"/>
        <v>0</v>
      </c>
      <c r="I51" s="190">
        <f t="shared" si="5"/>
        <v>170253</v>
      </c>
      <c r="J51" s="189">
        <f t="shared" si="5"/>
        <v>1183</v>
      </c>
      <c r="K51" s="188">
        <f t="shared" si="5"/>
        <v>0</v>
      </c>
      <c r="L51" s="190">
        <f t="shared" si="5"/>
        <v>1183</v>
      </c>
      <c r="M51" s="186">
        <f t="shared" si="5"/>
        <v>0</v>
      </c>
      <c r="N51" s="188">
        <f t="shared" si="5"/>
        <v>0</v>
      </c>
      <c r="O51" s="190">
        <f t="shared" si="5"/>
        <v>0</v>
      </c>
      <c r="P51" s="191"/>
    </row>
    <row r="52" spans="1:16" s="27" customFormat="1" ht="24" x14ac:dyDescent="0.25">
      <c r="A52" s="192"/>
      <c r="B52" s="20" t="s">
        <v>72</v>
      </c>
      <c r="C52" s="193">
        <f t="shared" si="0"/>
        <v>338547</v>
      </c>
      <c r="D52" s="194">
        <f t="shared" ref="D52:O52" si="6">SUM(D53,D75,D173,D187)</f>
        <v>167747</v>
      </c>
      <c r="E52" s="453">
        <f t="shared" si="6"/>
        <v>0</v>
      </c>
      <c r="F52" s="504">
        <f t="shared" si="6"/>
        <v>167747</v>
      </c>
      <c r="G52" s="194">
        <f t="shared" si="6"/>
        <v>169617</v>
      </c>
      <c r="H52" s="196">
        <f t="shared" si="6"/>
        <v>0</v>
      </c>
      <c r="I52" s="197">
        <f t="shared" si="6"/>
        <v>169617</v>
      </c>
      <c r="J52" s="196">
        <f t="shared" si="6"/>
        <v>1183</v>
      </c>
      <c r="K52" s="195">
        <f t="shared" si="6"/>
        <v>0</v>
      </c>
      <c r="L52" s="197">
        <f t="shared" si="6"/>
        <v>1183</v>
      </c>
      <c r="M52" s="193">
        <f t="shared" si="6"/>
        <v>0</v>
      </c>
      <c r="N52" s="195">
        <f t="shared" si="6"/>
        <v>0</v>
      </c>
      <c r="O52" s="197">
        <f t="shared" si="6"/>
        <v>0</v>
      </c>
      <c r="P52" s="198"/>
    </row>
    <row r="53" spans="1:16" s="27" customFormat="1" x14ac:dyDescent="0.25">
      <c r="A53" s="199">
        <v>1000</v>
      </c>
      <c r="B53" s="199" t="s">
        <v>73</v>
      </c>
      <c r="C53" s="200">
        <f t="shared" si="0"/>
        <v>311451</v>
      </c>
      <c r="D53" s="201">
        <f t="shared" ref="D53:O53" si="7">SUM(D54,D67)</f>
        <v>145614</v>
      </c>
      <c r="E53" s="454">
        <f t="shared" si="7"/>
        <v>0</v>
      </c>
      <c r="F53" s="505">
        <f t="shared" si="7"/>
        <v>145614</v>
      </c>
      <c r="G53" s="201">
        <f t="shared" si="7"/>
        <v>165837</v>
      </c>
      <c r="H53" s="203">
        <f t="shared" si="7"/>
        <v>0</v>
      </c>
      <c r="I53" s="204">
        <f t="shared" si="7"/>
        <v>165837</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235531</v>
      </c>
      <c r="D54" s="207">
        <f t="shared" ref="D54:O54" si="8">SUM(D55,D58,D66)</f>
        <v>103287</v>
      </c>
      <c r="E54" s="455">
        <f t="shared" si="8"/>
        <v>0</v>
      </c>
      <c r="F54" s="506">
        <f t="shared" si="8"/>
        <v>103287</v>
      </c>
      <c r="G54" s="207">
        <f t="shared" si="8"/>
        <v>132244</v>
      </c>
      <c r="H54" s="84">
        <f t="shared" si="8"/>
        <v>0</v>
      </c>
      <c r="I54" s="208">
        <f t="shared" si="8"/>
        <v>132244</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198107</v>
      </c>
      <c r="D55" s="214">
        <f t="shared" ref="D55:O55" si="9">SUM(D56:D57)</f>
        <v>81743</v>
      </c>
      <c r="E55" s="456">
        <f t="shared" si="9"/>
        <v>0</v>
      </c>
      <c r="F55" s="507">
        <f t="shared" si="9"/>
        <v>81743</v>
      </c>
      <c r="G55" s="214">
        <f t="shared" si="9"/>
        <v>115164</v>
      </c>
      <c r="H55" s="216">
        <f t="shared" si="9"/>
        <v>1200</v>
      </c>
      <c r="I55" s="217">
        <f t="shared" si="9"/>
        <v>116364</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36" x14ac:dyDescent="0.25">
      <c r="A57" s="119">
        <v>1119</v>
      </c>
      <c r="B57" s="98" t="s">
        <v>77</v>
      </c>
      <c r="C57" s="99">
        <f t="shared" si="0"/>
        <v>198107</v>
      </c>
      <c r="D57" s="237">
        <v>81743</v>
      </c>
      <c r="E57" s="458"/>
      <c r="F57" s="509">
        <f>D57+E57</f>
        <v>81743</v>
      </c>
      <c r="G57" s="237">
        <v>115164</v>
      </c>
      <c r="H57" s="104">
        <v>1200</v>
      </c>
      <c r="I57" s="235">
        <f>G57+H57</f>
        <v>116364</v>
      </c>
      <c r="J57" s="104"/>
      <c r="K57" s="105"/>
      <c r="L57" s="235">
        <f>J57+K57</f>
        <v>0</v>
      </c>
      <c r="M57" s="238"/>
      <c r="N57" s="105"/>
      <c r="O57" s="235">
        <f>M57+N57</f>
        <v>0</v>
      </c>
      <c r="P57" s="245" t="s">
        <v>856</v>
      </c>
    </row>
    <row r="58" spans="1:16" x14ac:dyDescent="0.25">
      <c r="A58" s="231">
        <v>1140</v>
      </c>
      <c r="B58" s="98" t="s">
        <v>78</v>
      </c>
      <c r="C58" s="99">
        <f t="shared" si="0"/>
        <v>33997</v>
      </c>
      <c r="D58" s="232">
        <f t="shared" ref="D58:O58" si="10">SUM(D59:D65)</f>
        <v>18117</v>
      </c>
      <c r="E58" s="459">
        <f t="shared" si="10"/>
        <v>0</v>
      </c>
      <c r="F58" s="509">
        <f t="shared" si="10"/>
        <v>18117</v>
      </c>
      <c r="G58" s="232">
        <f t="shared" si="10"/>
        <v>17080</v>
      </c>
      <c r="H58" s="234">
        <f t="shared" si="10"/>
        <v>-1200</v>
      </c>
      <c r="I58" s="235">
        <f t="shared" si="10"/>
        <v>15880</v>
      </c>
      <c r="J58" s="234">
        <f t="shared" si="10"/>
        <v>0</v>
      </c>
      <c r="K58" s="233">
        <f t="shared" si="10"/>
        <v>0</v>
      </c>
      <c r="L58" s="235">
        <f t="shared" si="10"/>
        <v>0</v>
      </c>
      <c r="M58" s="99">
        <f t="shared" si="10"/>
        <v>0</v>
      </c>
      <c r="N58" s="233">
        <f t="shared" si="10"/>
        <v>0</v>
      </c>
      <c r="O58" s="235">
        <f t="shared" si="10"/>
        <v>0</v>
      </c>
      <c r="P58" s="236"/>
    </row>
    <row r="59" spans="1:16" x14ac:dyDescent="0.25">
      <c r="A59" s="56">
        <v>1141</v>
      </c>
      <c r="B59" s="223" t="s">
        <v>79</v>
      </c>
      <c r="C59" s="224">
        <f t="shared" si="0"/>
        <v>4153</v>
      </c>
      <c r="D59" s="225">
        <v>4153</v>
      </c>
      <c r="E59" s="460"/>
      <c r="F59" s="486">
        <f t="shared" ref="F59:F66" si="11">D59+E59</f>
        <v>4153</v>
      </c>
      <c r="G59" s="225"/>
      <c r="H59" s="227"/>
      <c r="I59" s="228">
        <f t="shared" ref="I59:I66" si="12">G59+H59</f>
        <v>0</v>
      </c>
      <c r="J59" s="227"/>
      <c r="K59" s="226"/>
      <c r="L59" s="228">
        <f t="shared" ref="L59:L66" si="13">J59+K59</f>
        <v>0</v>
      </c>
      <c r="M59" s="229"/>
      <c r="N59" s="226"/>
      <c r="O59" s="228">
        <f t="shared" ref="O59:O66" si="14">M59+N59</f>
        <v>0</v>
      </c>
      <c r="P59" s="253"/>
    </row>
    <row r="60" spans="1:16" ht="24" x14ac:dyDescent="0.25">
      <c r="A60" s="56">
        <v>1142</v>
      </c>
      <c r="B60" s="223" t="s">
        <v>80</v>
      </c>
      <c r="C60" s="224">
        <f t="shared" si="0"/>
        <v>1166</v>
      </c>
      <c r="D60" s="225">
        <v>1166</v>
      </c>
      <c r="E60" s="460"/>
      <c r="F60" s="486">
        <f t="shared" si="11"/>
        <v>1166</v>
      </c>
      <c r="G60" s="225"/>
      <c r="H60" s="227"/>
      <c r="I60" s="228">
        <f t="shared" si="12"/>
        <v>0</v>
      </c>
      <c r="J60" s="227"/>
      <c r="K60" s="226"/>
      <c r="L60" s="228">
        <f>J60+K60</f>
        <v>0</v>
      </c>
      <c r="M60" s="229"/>
      <c r="N60" s="226"/>
      <c r="O60" s="228">
        <f t="shared" si="14"/>
        <v>0</v>
      </c>
      <c r="P60" s="230"/>
    </row>
    <row r="61" spans="1:16" ht="108" x14ac:dyDescent="0.25">
      <c r="A61" s="119">
        <v>1145</v>
      </c>
      <c r="B61" s="98" t="s">
        <v>81</v>
      </c>
      <c r="C61" s="99">
        <f t="shared" si="0"/>
        <v>11812</v>
      </c>
      <c r="D61" s="237"/>
      <c r="E61" s="458"/>
      <c r="F61" s="509">
        <f t="shared" si="11"/>
        <v>0</v>
      </c>
      <c r="G61" s="237">
        <v>13012</v>
      </c>
      <c r="H61" s="104">
        <v>-1200</v>
      </c>
      <c r="I61" s="235">
        <f t="shared" si="12"/>
        <v>11812</v>
      </c>
      <c r="J61" s="104"/>
      <c r="K61" s="105"/>
      <c r="L61" s="235">
        <f t="shared" si="13"/>
        <v>0</v>
      </c>
      <c r="M61" s="238"/>
      <c r="N61" s="105"/>
      <c r="O61" s="235">
        <f>M61+N61</f>
        <v>0</v>
      </c>
      <c r="P61" s="245" t="s">
        <v>857</v>
      </c>
    </row>
    <row r="62" spans="1:16" ht="27.75" hidden="1" customHeight="1" x14ac:dyDescent="0.25">
      <c r="A62" s="56">
        <v>1146</v>
      </c>
      <c r="B62" s="223" t="s">
        <v>82</v>
      </c>
      <c r="C62" s="224">
        <f t="shared" si="0"/>
        <v>0</v>
      </c>
      <c r="D62" s="225"/>
      <c r="E62" s="460"/>
      <c r="F62" s="486">
        <f t="shared" si="11"/>
        <v>0</v>
      </c>
      <c r="G62" s="225"/>
      <c r="H62" s="227"/>
      <c r="I62" s="228">
        <f t="shared" si="12"/>
        <v>0</v>
      </c>
      <c r="J62" s="227"/>
      <c r="K62" s="226"/>
      <c r="L62" s="228">
        <f t="shared" si="13"/>
        <v>0</v>
      </c>
      <c r="M62" s="229"/>
      <c r="N62" s="226"/>
      <c r="O62" s="228">
        <f t="shared" si="14"/>
        <v>0</v>
      </c>
      <c r="P62" s="253"/>
    </row>
    <row r="63" spans="1:16" x14ac:dyDescent="0.25">
      <c r="A63" s="56">
        <v>1147</v>
      </c>
      <c r="B63" s="223" t="s">
        <v>83</v>
      </c>
      <c r="C63" s="224">
        <f t="shared" si="0"/>
        <v>1689</v>
      </c>
      <c r="D63" s="225">
        <v>1689</v>
      </c>
      <c r="E63" s="460"/>
      <c r="F63" s="486">
        <f t="shared" si="11"/>
        <v>1689</v>
      </c>
      <c r="G63" s="225"/>
      <c r="H63" s="227"/>
      <c r="I63" s="228">
        <f t="shared" si="12"/>
        <v>0</v>
      </c>
      <c r="J63" s="227"/>
      <c r="K63" s="226"/>
      <c r="L63" s="228">
        <f t="shared" si="13"/>
        <v>0</v>
      </c>
      <c r="M63" s="229"/>
      <c r="N63" s="226"/>
      <c r="O63" s="228">
        <f t="shared" si="14"/>
        <v>0</v>
      </c>
      <c r="P63" s="253"/>
    </row>
    <row r="64" spans="1:16" x14ac:dyDescent="0.25">
      <c r="A64" s="56">
        <v>1148</v>
      </c>
      <c r="B64" s="223" t="s">
        <v>84</v>
      </c>
      <c r="C64" s="224">
        <f t="shared" si="0"/>
        <v>11109</v>
      </c>
      <c r="D64" s="225">
        <v>11109</v>
      </c>
      <c r="E64" s="460"/>
      <c r="F64" s="486">
        <f t="shared" si="11"/>
        <v>11109</v>
      </c>
      <c r="G64" s="225"/>
      <c r="H64" s="227"/>
      <c r="I64" s="228">
        <f t="shared" si="12"/>
        <v>0</v>
      </c>
      <c r="J64" s="227"/>
      <c r="K64" s="226"/>
      <c r="L64" s="228">
        <f t="shared" si="13"/>
        <v>0</v>
      </c>
      <c r="M64" s="229"/>
      <c r="N64" s="226"/>
      <c r="O64" s="228">
        <f t="shared" si="14"/>
        <v>0</v>
      </c>
      <c r="P64" s="253"/>
    </row>
    <row r="65" spans="1:16" ht="24" customHeight="1" x14ac:dyDescent="0.25">
      <c r="A65" s="56">
        <v>1149</v>
      </c>
      <c r="B65" s="223" t="s">
        <v>85</v>
      </c>
      <c r="C65" s="224">
        <f>F65+I65+L65+O65</f>
        <v>4068</v>
      </c>
      <c r="D65" s="225"/>
      <c r="E65" s="460"/>
      <c r="F65" s="486">
        <f t="shared" si="11"/>
        <v>0</v>
      </c>
      <c r="G65" s="225">
        <v>4068</v>
      </c>
      <c r="H65" s="227"/>
      <c r="I65" s="228">
        <f t="shared" si="12"/>
        <v>4068</v>
      </c>
      <c r="J65" s="227"/>
      <c r="K65" s="226"/>
      <c r="L65" s="228">
        <f t="shared" si="13"/>
        <v>0</v>
      </c>
      <c r="M65" s="229"/>
      <c r="N65" s="226"/>
      <c r="O65" s="228">
        <f t="shared" si="14"/>
        <v>0</v>
      </c>
      <c r="P65" s="253"/>
    </row>
    <row r="66" spans="1:16" ht="36" x14ac:dyDescent="0.25">
      <c r="A66" s="419">
        <v>1150</v>
      </c>
      <c r="B66" s="420" t="s">
        <v>87</v>
      </c>
      <c r="C66" s="421">
        <f>F66+I66+L66+O66</f>
        <v>3427</v>
      </c>
      <c r="D66" s="422">
        <v>3427</v>
      </c>
      <c r="E66" s="461"/>
      <c r="F66" s="510">
        <f t="shared" si="11"/>
        <v>3427</v>
      </c>
      <c r="G66" s="422"/>
      <c r="H66" s="424"/>
      <c r="I66" s="425">
        <f t="shared" si="12"/>
        <v>0</v>
      </c>
      <c r="J66" s="424"/>
      <c r="K66" s="423"/>
      <c r="L66" s="425">
        <f t="shared" si="13"/>
        <v>0</v>
      </c>
      <c r="M66" s="426"/>
      <c r="N66" s="423"/>
      <c r="O66" s="425">
        <f t="shared" si="14"/>
        <v>0</v>
      </c>
      <c r="P66" s="427"/>
    </row>
    <row r="67" spans="1:16" ht="24" x14ac:dyDescent="0.25">
      <c r="A67" s="380">
        <v>1200</v>
      </c>
      <c r="B67" s="580" t="s">
        <v>88</v>
      </c>
      <c r="C67" s="381">
        <f t="shared" si="0"/>
        <v>75920</v>
      </c>
      <c r="D67" s="581">
        <f t="shared" ref="D67:O67" si="15">SUM(D68:D69)</f>
        <v>42327</v>
      </c>
      <c r="E67" s="582">
        <f t="shared" si="15"/>
        <v>0</v>
      </c>
      <c r="F67" s="488">
        <f t="shared" si="15"/>
        <v>42327</v>
      </c>
      <c r="G67" s="581">
        <f t="shared" si="15"/>
        <v>33593</v>
      </c>
      <c r="H67" s="584">
        <f t="shared" si="15"/>
        <v>0</v>
      </c>
      <c r="I67" s="586">
        <f t="shared" si="15"/>
        <v>33593</v>
      </c>
      <c r="J67" s="584">
        <f t="shared" si="15"/>
        <v>0</v>
      </c>
      <c r="K67" s="585">
        <f t="shared" si="15"/>
        <v>0</v>
      </c>
      <c r="L67" s="586">
        <f t="shared" si="15"/>
        <v>0</v>
      </c>
      <c r="M67" s="381">
        <f t="shared" si="15"/>
        <v>0</v>
      </c>
      <c r="N67" s="585">
        <f t="shared" si="15"/>
        <v>0</v>
      </c>
      <c r="O67" s="586">
        <f t="shared" si="15"/>
        <v>0</v>
      </c>
      <c r="P67" s="587"/>
    </row>
    <row r="68" spans="1:16" ht="24" x14ac:dyDescent="0.25">
      <c r="A68" s="428">
        <v>1210</v>
      </c>
      <c r="B68" s="257" t="s">
        <v>89</v>
      </c>
      <c r="C68" s="258">
        <f t="shared" si="0"/>
        <v>59296</v>
      </c>
      <c r="D68" s="259">
        <v>27103</v>
      </c>
      <c r="E68" s="462"/>
      <c r="F68" s="511">
        <f>D68+E68</f>
        <v>27103</v>
      </c>
      <c r="G68" s="259">
        <v>32193</v>
      </c>
      <c r="H68" s="261"/>
      <c r="I68" s="262">
        <f>G68+H68</f>
        <v>32193</v>
      </c>
      <c r="J68" s="261"/>
      <c r="K68" s="260"/>
      <c r="L68" s="262">
        <f>J68+K68</f>
        <v>0</v>
      </c>
      <c r="M68" s="263"/>
      <c r="N68" s="260"/>
      <c r="O68" s="262">
        <f>M68+N68</f>
        <v>0</v>
      </c>
      <c r="P68" s="589"/>
    </row>
    <row r="69" spans="1:16" ht="24" x14ac:dyDescent="0.25">
      <c r="A69" s="368">
        <v>1220</v>
      </c>
      <c r="B69" s="223" t="s">
        <v>90</v>
      </c>
      <c r="C69" s="224">
        <f t="shared" si="0"/>
        <v>16624</v>
      </c>
      <c r="D69" s="572">
        <f t="shared" ref="D69:O69" si="16">SUM(D70:D74)</f>
        <v>15224</v>
      </c>
      <c r="E69" s="573">
        <f t="shared" si="16"/>
        <v>0</v>
      </c>
      <c r="F69" s="486">
        <f t="shared" si="16"/>
        <v>15224</v>
      </c>
      <c r="G69" s="572">
        <f t="shared" si="16"/>
        <v>1400</v>
      </c>
      <c r="H69" s="575">
        <f t="shared" si="16"/>
        <v>0</v>
      </c>
      <c r="I69" s="228">
        <f t="shared" si="16"/>
        <v>1400</v>
      </c>
      <c r="J69" s="575">
        <f t="shared" si="16"/>
        <v>0</v>
      </c>
      <c r="K69" s="576">
        <f t="shared" si="16"/>
        <v>0</v>
      </c>
      <c r="L69" s="228">
        <f t="shared" si="16"/>
        <v>0</v>
      </c>
      <c r="M69" s="224">
        <f t="shared" si="16"/>
        <v>0</v>
      </c>
      <c r="N69" s="576">
        <f t="shared" si="16"/>
        <v>0</v>
      </c>
      <c r="O69" s="228">
        <f t="shared" si="16"/>
        <v>0</v>
      </c>
      <c r="P69" s="253"/>
    </row>
    <row r="70" spans="1:16" ht="48.75" customHeight="1" x14ac:dyDescent="0.25">
      <c r="A70" s="56">
        <v>1221</v>
      </c>
      <c r="B70" s="223" t="s">
        <v>91</v>
      </c>
      <c r="C70" s="224">
        <f t="shared" si="0"/>
        <v>10621</v>
      </c>
      <c r="D70" s="225">
        <v>9221</v>
      </c>
      <c r="E70" s="460"/>
      <c r="F70" s="486">
        <f>D70+E70</f>
        <v>9221</v>
      </c>
      <c r="G70" s="225">
        <v>1400</v>
      </c>
      <c r="H70" s="227"/>
      <c r="I70" s="228">
        <f>G70+H70</f>
        <v>1400</v>
      </c>
      <c r="J70" s="227"/>
      <c r="K70" s="226"/>
      <c r="L70" s="228">
        <f>J70+K70</f>
        <v>0</v>
      </c>
      <c r="M70" s="229"/>
      <c r="N70" s="226"/>
      <c r="O70" s="228">
        <f>M70+N70</f>
        <v>0</v>
      </c>
      <c r="P70" s="230"/>
    </row>
    <row r="71" spans="1:16" hidden="1" x14ac:dyDescent="0.25">
      <c r="A71" s="56">
        <v>1223</v>
      </c>
      <c r="B71" s="223" t="s">
        <v>92</v>
      </c>
      <c r="C71" s="224">
        <f t="shared" si="0"/>
        <v>0</v>
      </c>
      <c r="D71" s="225"/>
      <c r="E71" s="460"/>
      <c r="F71" s="486">
        <f>D71+E71</f>
        <v>0</v>
      </c>
      <c r="G71" s="225"/>
      <c r="H71" s="227"/>
      <c r="I71" s="228">
        <f>G71+H71</f>
        <v>0</v>
      </c>
      <c r="J71" s="227"/>
      <c r="K71" s="226"/>
      <c r="L71" s="228">
        <f>J71+K71</f>
        <v>0</v>
      </c>
      <c r="M71" s="229"/>
      <c r="N71" s="226"/>
      <c r="O71" s="228">
        <f>M71+N71</f>
        <v>0</v>
      </c>
      <c r="P71" s="253"/>
    </row>
    <row r="72" spans="1:16" hidden="1" x14ac:dyDescent="0.25">
      <c r="A72" s="56">
        <v>1225</v>
      </c>
      <c r="B72" s="223" t="s">
        <v>93</v>
      </c>
      <c r="C72" s="224">
        <f t="shared" si="0"/>
        <v>0</v>
      </c>
      <c r="D72" s="225"/>
      <c r="E72" s="460"/>
      <c r="F72" s="486">
        <f>D72+E72</f>
        <v>0</v>
      </c>
      <c r="G72" s="225"/>
      <c r="H72" s="227"/>
      <c r="I72" s="228">
        <f>G72+H72</f>
        <v>0</v>
      </c>
      <c r="J72" s="227"/>
      <c r="K72" s="226"/>
      <c r="L72" s="228">
        <f>J72+K72</f>
        <v>0</v>
      </c>
      <c r="M72" s="229"/>
      <c r="N72" s="226"/>
      <c r="O72" s="228">
        <f>M72+N72</f>
        <v>0</v>
      </c>
      <c r="P72" s="253"/>
    </row>
    <row r="73" spans="1:16" ht="36" x14ac:dyDescent="0.25">
      <c r="A73" s="56">
        <v>1227</v>
      </c>
      <c r="B73" s="223" t="s">
        <v>94</v>
      </c>
      <c r="C73" s="224">
        <f t="shared" si="0"/>
        <v>5503</v>
      </c>
      <c r="D73" s="225">
        <v>5503</v>
      </c>
      <c r="E73" s="460"/>
      <c r="F73" s="486">
        <f>D73+E73</f>
        <v>5503</v>
      </c>
      <c r="G73" s="225"/>
      <c r="H73" s="227"/>
      <c r="I73" s="228">
        <f>G73+H73</f>
        <v>0</v>
      </c>
      <c r="J73" s="227"/>
      <c r="K73" s="226"/>
      <c r="L73" s="228">
        <f>J73+K73</f>
        <v>0</v>
      </c>
      <c r="M73" s="229"/>
      <c r="N73" s="226"/>
      <c r="O73" s="228">
        <f>M73+N73</f>
        <v>0</v>
      </c>
      <c r="P73" s="590"/>
    </row>
    <row r="74" spans="1:16" ht="48" x14ac:dyDescent="0.25">
      <c r="A74" s="119">
        <v>1228</v>
      </c>
      <c r="B74" s="98" t="s">
        <v>96</v>
      </c>
      <c r="C74" s="99">
        <f t="shared" si="0"/>
        <v>500</v>
      </c>
      <c r="D74" s="237">
        <v>500</v>
      </c>
      <c r="E74" s="458"/>
      <c r="F74" s="509">
        <f>D74+E74</f>
        <v>500</v>
      </c>
      <c r="G74" s="237"/>
      <c r="H74" s="104"/>
      <c r="I74" s="235">
        <f>G74+H74</f>
        <v>0</v>
      </c>
      <c r="J74" s="104"/>
      <c r="K74" s="105"/>
      <c r="L74" s="235">
        <f>J74+K74</f>
        <v>0</v>
      </c>
      <c r="M74" s="238"/>
      <c r="N74" s="105"/>
      <c r="O74" s="235">
        <f>M74+N74</f>
        <v>0</v>
      </c>
      <c r="P74" s="236"/>
    </row>
    <row r="75" spans="1:16" x14ac:dyDescent="0.25">
      <c r="A75" s="199">
        <v>2000</v>
      </c>
      <c r="B75" s="199" t="s">
        <v>97</v>
      </c>
      <c r="C75" s="200">
        <f t="shared" si="0"/>
        <v>27096</v>
      </c>
      <c r="D75" s="201">
        <f t="shared" ref="D75:O75" si="17">SUM(D76,D83,D130,D164,D165,D172)</f>
        <v>22133</v>
      </c>
      <c r="E75" s="454">
        <f t="shared" si="17"/>
        <v>0</v>
      </c>
      <c r="F75" s="505">
        <f t="shared" si="17"/>
        <v>22133</v>
      </c>
      <c r="G75" s="201">
        <f t="shared" si="17"/>
        <v>3780</v>
      </c>
      <c r="H75" s="203">
        <f t="shared" si="17"/>
        <v>0</v>
      </c>
      <c r="I75" s="204">
        <f t="shared" si="17"/>
        <v>3780</v>
      </c>
      <c r="J75" s="203">
        <f t="shared" si="17"/>
        <v>1183</v>
      </c>
      <c r="K75" s="202">
        <f t="shared" si="17"/>
        <v>0</v>
      </c>
      <c r="L75" s="204">
        <f t="shared" si="17"/>
        <v>1183</v>
      </c>
      <c r="M75" s="200">
        <f t="shared" si="17"/>
        <v>0</v>
      </c>
      <c r="N75" s="202">
        <f t="shared" si="17"/>
        <v>0</v>
      </c>
      <c r="O75" s="204">
        <f t="shared" si="17"/>
        <v>0</v>
      </c>
      <c r="P75" s="205"/>
    </row>
    <row r="76" spans="1:16" ht="24" x14ac:dyDescent="0.25">
      <c r="A76" s="75">
        <v>2100</v>
      </c>
      <c r="B76" s="206" t="s">
        <v>98</v>
      </c>
      <c r="C76" s="76">
        <f t="shared" si="0"/>
        <v>62</v>
      </c>
      <c r="D76" s="207">
        <f t="shared" ref="D76:O76" si="18">SUM(D77,D80)</f>
        <v>62</v>
      </c>
      <c r="E76" s="455">
        <f t="shared" si="18"/>
        <v>0</v>
      </c>
      <c r="F76" s="506">
        <f t="shared" si="18"/>
        <v>62</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x14ac:dyDescent="0.25">
      <c r="A77" s="342">
        <v>2110</v>
      </c>
      <c r="B77" s="87" t="s">
        <v>99</v>
      </c>
      <c r="C77" s="88">
        <f t="shared" si="0"/>
        <v>62</v>
      </c>
      <c r="D77" s="246">
        <f t="shared" ref="D77:O77" si="19">SUM(D78:D79)</f>
        <v>62</v>
      </c>
      <c r="E77" s="463">
        <f t="shared" si="19"/>
        <v>0</v>
      </c>
      <c r="F77" s="508">
        <f t="shared" si="19"/>
        <v>62</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x14ac:dyDescent="0.25">
      <c r="A79" s="56">
        <v>2112</v>
      </c>
      <c r="B79" s="223" t="s">
        <v>101</v>
      </c>
      <c r="C79" s="224">
        <f t="shared" si="0"/>
        <v>62</v>
      </c>
      <c r="D79" s="225">
        <v>62</v>
      </c>
      <c r="E79" s="460"/>
      <c r="F79" s="486">
        <f>D79+E79</f>
        <v>62</v>
      </c>
      <c r="G79" s="225"/>
      <c r="H79" s="227"/>
      <c r="I79" s="228">
        <f>G79+H79</f>
        <v>0</v>
      </c>
      <c r="J79" s="227"/>
      <c r="K79" s="226"/>
      <c r="L79" s="228">
        <f>J79+K79</f>
        <v>0</v>
      </c>
      <c r="M79" s="229"/>
      <c r="N79" s="226"/>
      <c r="O79" s="228">
        <f>M79+N79</f>
        <v>0</v>
      </c>
      <c r="P79" s="230"/>
    </row>
    <row r="80" spans="1:16" ht="24" hidden="1" x14ac:dyDescent="0.25">
      <c r="A80" s="368">
        <v>2120</v>
      </c>
      <c r="B80" s="223" t="s">
        <v>102</v>
      </c>
      <c r="C80" s="224">
        <f t="shared" si="0"/>
        <v>0</v>
      </c>
      <c r="D80" s="572">
        <f t="shared" ref="D80:O80" si="20">SUM(D81:D82)</f>
        <v>0</v>
      </c>
      <c r="E80" s="573">
        <f t="shared" si="20"/>
        <v>0</v>
      </c>
      <c r="F80" s="486">
        <f t="shared" si="20"/>
        <v>0</v>
      </c>
      <c r="G80" s="572">
        <f t="shared" si="20"/>
        <v>0</v>
      </c>
      <c r="H80" s="575">
        <f t="shared" si="20"/>
        <v>0</v>
      </c>
      <c r="I80" s="228">
        <f t="shared" si="20"/>
        <v>0</v>
      </c>
      <c r="J80" s="575">
        <f t="shared" si="20"/>
        <v>0</v>
      </c>
      <c r="K80" s="576">
        <f t="shared" si="20"/>
        <v>0</v>
      </c>
      <c r="L80" s="228">
        <f t="shared" si="20"/>
        <v>0</v>
      </c>
      <c r="M80" s="224">
        <f t="shared" si="20"/>
        <v>0</v>
      </c>
      <c r="N80" s="576">
        <f t="shared" si="20"/>
        <v>0</v>
      </c>
      <c r="O80" s="228">
        <f t="shared" si="20"/>
        <v>0</v>
      </c>
      <c r="P80" s="253"/>
    </row>
    <row r="81" spans="1:16" hidden="1" x14ac:dyDescent="0.25">
      <c r="A81" s="56">
        <v>2121</v>
      </c>
      <c r="B81" s="223" t="s">
        <v>100</v>
      </c>
      <c r="C81" s="224">
        <f t="shared" si="0"/>
        <v>0</v>
      </c>
      <c r="D81" s="225"/>
      <c r="E81" s="460"/>
      <c r="F81" s="486">
        <f>D81+E81</f>
        <v>0</v>
      </c>
      <c r="G81" s="225"/>
      <c r="H81" s="227"/>
      <c r="I81" s="228">
        <f>G81+H81</f>
        <v>0</v>
      </c>
      <c r="J81" s="227"/>
      <c r="K81" s="226"/>
      <c r="L81" s="228">
        <f>J81+K81</f>
        <v>0</v>
      </c>
      <c r="M81" s="229"/>
      <c r="N81" s="226"/>
      <c r="O81" s="228">
        <f>M81+N81</f>
        <v>0</v>
      </c>
      <c r="P81" s="253"/>
    </row>
    <row r="82" spans="1:16" ht="24" hidden="1" x14ac:dyDescent="0.25">
      <c r="A82" s="56">
        <v>2122</v>
      </c>
      <c r="B82" s="223" t="s">
        <v>101</v>
      </c>
      <c r="C82" s="224">
        <f t="shared" si="0"/>
        <v>0</v>
      </c>
      <c r="D82" s="225"/>
      <c r="E82" s="460"/>
      <c r="F82" s="486">
        <f>D82+E82</f>
        <v>0</v>
      </c>
      <c r="G82" s="225"/>
      <c r="H82" s="227"/>
      <c r="I82" s="228">
        <f>G82+H82</f>
        <v>0</v>
      </c>
      <c r="J82" s="227"/>
      <c r="K82" s="226"/>
      <c r="L82" s="228">
        <f>J82+K82</f>
        <v>0</v>
      </c>
      <c r="M82" s="229"/>
      <c r="N82" s="226"/>
      <c r="O82" s="228">
        <f>M82+N82</f>
        <v>0</v>
      </c>
      <c r="P82" s="253"/>
    </row>
    <row r="83" spans="1:16" x14ac:dyDescent="0.25">
      <c r="A83" s="380">
        <v>2200</v>
      </c>
      <c r="B83" s="580" t="s">
        <v>103</v>
      </c>
      <c r="C83" s="381">
        <f t="shared" si="0"/>
        <v>18030</v>
      </c>
      <c r="D83" s="581">
        <f t="shared" ref="D83:O83" si="21">SUM(D84,D89,D95,D103,D112,D116,D122,D128)</f>
        <v>17070</v>
      </c>
      <c r="E83" s="582">
        <f t="shared" si="21"/>
        <v>0</v>
      </c>
      <c r="F83" s="488">
        <f t="shared" si="21"/>
        <v>17070</v>
      </c>
      <c r="G83" s="581">
        <f t="shared" si="21"/>
        <v>726</v>
      </c>
      <c r="H83" s="584">
        <f t="shared" si="21"/>
        <v>0</v>
      </c>
      <c r="I83" s="586">
        <f t="shared" si="21"/>
        <v>726</v>
      </c>
      <c r="J83" s="584">
        <f t="shared" si="21"/>
        <v>234</v>
      </c>
      <c r="K83" s="585">
        <f t="shared" si="21"/>
        <v>0</v>
      </c>
      <c r="L83" s="586">
        <f t="shared" si="21"/>
        <v>234</v>
      </c>
      <c r="M83" s="358">
        <f t="shared" si="21"/>
        <v>0</v>
      </c>
      <c r="N83" s="593">
        <f t="shared" si="21"/>
        <v>0</v>
      </c>
      <c r="O83" s="594">
        <f t="shared" si="21"/>
        <v>0</v>
      </c>
      <c r="P83" s="595"/>
    </row>
    <row r="84" spans="1:16" ht="24" x14ac:dyDescent="0.25">
      <c r="A84" s="419">
        <v>2210</v>
      </c>
      <c r="B84" s="420" t="s">
        <v>104</v>
      </c>
      <c r="C84" s="421">
        <f t="shared" si="0"/>
        <v>537</v>
      </c>
      <c r="D84" s="596">
        <f t="shared" ref="D84:O84" si="22">SUM(D85:D88)</f>
        <v>537</v>
      </c>
      <c r="E84" s="597">
        <f t="shared" si="22"/>
        <v>0</v>
      </c>
      <c r="F84" s="510">
        <f t="shared" si="22"/>
        <v>537</v>
      </c>
      <c r="G84" s="596">
        <f t="shared" si="22"/>
        <v>0</v>
      </c>
      <c r="H84" s="599">
        <f t="shared" si="22"/>
        <v>0</v>
      </c>
      <c r="I84" s="425">
        <f t="shared" si="22"/>
        <v>0</v>
      </c>
      <c r="J84" s="599">
        <f t="shared" si="22"/>
        <v>0</v>
      </c>
      <c r="K84" s="600">
        <f t="shared" si="22"/>
        <v>0</v>
      </c>
      <c r="L84" s="425">
        <f t="shared" si="22"/>
        <v>0</v>
      </c>
      <c r="M84" s="421">
        <f t="shared" si="22"/>
        <v>0</v>
      </c>
      <c r="N84" s="600">
        <f t="shared" si="22"/>
        <v>0</v>
      </c>
      <c r="O84" s="425">
        <f t="shared" si="22"/>
        <v>0</v>
      </c>
      <c r="P84" s="601"/>
    </row>
    <row r="85" spans="1:16" ht="24" hidden="1" x14ac:dyDescent="0.25">
      <c r="A85" s="256">
        <v>2211</v>
      </c>
      <c r="B85" s="257" t="s">
        <v>105</v>
      </c>
      <c r="C85" s="258">
        <f t="shared" ref="C85:C148" si="23">F85+I85+L85+O85</f>
        <v>0</v>
      </c>
      <c r="D85" s="259"/>
      <c r="E85" s="462"/>
      <c r="F85" s="511">
        <f>D85+E85</f>
        <v>0</v>
      </c>
      <c r="G85" s="259"/>
      <c r="H85" s="261"/>
      <c r="I85" s="262">
        <f>G85+H85</f>
        <v>0</v>
      </c>
      <c r="J85" s="261"/>
      <c r="K85" s="260"/>
      <c r="L85" s="262">
        <f>J85+K85</f>
        <v>0</v>
      </c>
      <c r="M85" s="263"/>
      <c r="N85" s="260"/>
      <c r="O85" s="262">
        <f>M85+N85</f>
        <v>0</v>
      </c>
      <c r="P85" s="589"/>
    </row>
    <row r="86" spans="1:16" ht="36" x14ac:dyDescent="0.25">
      <c r="A86" s="56">
        <v>2212</v>
      </c>
      <c r="B86" s="223" t="s">
        <v>106</v>
      </c>
      <c r="C86" s="224">
        <f t="shared" si="23"/>
        <v>420</v>
      </c>
      <c r="D86" s="225">
        <v>420</v>
      </c>
      <c r="E86" s="460"/>
      <c r="F86" s="486">
        <f>D86+E86</f>
        <v>420</v>
      </c>
      <c r="G86" s="225"/>
      <c r="H86" s="227"/>
      <c r="I86" s="228">
        <f>G86+H86</f>
        <v>0</v>
      </c>
      <c r="J86" s="227"/>
      <c r="K86" s="226"/>
      <c r="L86" s="228">
        <f>J86+K86</f>
        <v>0</v>
      </c>
      <c r="M86" s="229"/>
      <c r="N86" s="226"/>
      <c r="O86" s="228">
        <f>M86+N86</f>
        <v>0</v>
      </c>
      <c r="P86" s="253"/>
    </row>
    <row r="87" spans="1:16" ht="24" x14ac:dyDescent="0.25">
      <c r="A87" s="56">
        <v>2214</v>
      </c>
      <c r="B87" s="223" t="s">
        <v>107</v>
      </c>
      <c r="C87" s="224">
        <f t="shared" si="23"/>
        <v>97</v>
      </c>
      <c r="D87" s="225">
        <v>97</v>
      </c>
      <c r="E87" s="460"/>
      <c r="F87" s="486">
        <f>D87+E87</f>
        <v>97</v>
      </c>
      <c r="G87" s="225"/>
      <c r="H87" s="227"/>
      <c r="I87" s="228">
        <f>G87+H87</f>
        <v>0</v>
      </c>
      <c r="J87" s="227"/>
      <c r="K87" s="226"/>
      <c r="L87" s="228">
        <f>J87+K87</f>
        <v>0</v>
      </c>
      <c r="M87" s="229"/>
      <c r="N87" s="226"/>
      <c r="O87" s="228">
        <f>M87+N87</f>
        <v>0</v>
      </c>
      <c r="P87" s="230"/>
    </row>
    <row r="88" spans="1:16" x14ac:dyDescent="0.25">
      <c r="A88" s="56">
        <v>2219</v>
      </c>
      <c r="B88" s="223" t="s">
        <v>108</v>
      </c>
      <c r="C88" s="224">
        <f t="shared" si="23"/>
        <v>20</v>
      </c>
      <c r="D88" s="225">
        <v>20</v>
      </c>
      <c r="E88" s="460"/>
      <c r="F88" s="486">
        <f>D88+E88</f>
        <v>20</v>
      </c>
      <c r="G88" s="225"/>
      <c r="H88" s="227"/>
      <c r="I88" s="228">
        <f>G88+H88</f>
        <v>0</v>
      </c>
      <c r="J88" s="227"/>
      <c r="K88" s="226"/>
      <c r="L88" s="228">
        <f>J88+K88</f>
        <v>0</v>
      </c>
      <c r="M88" s="229"/>
      <c r="N88" s="226"/>
      <c r="O88" s="228">
        <f>M88+N88</f>
        <v>0</v>
      </c>
      <c r="P88" s="253"/>
    </row>
    <row r="89" spans="1:16" ht="24" x14ac:dyDescent="0.25">
      <c r="A89" s="368">
        <v>2220</v>
      </c>
      <c r="B89" s="223" t="s">
        <v>109</v>
      </c>
      <c r="C89" s="224">
        <f t="shared" si="23"/>
        <v>13578</v>
      </c>
      <c r="D89" s="572">
        <f t="shared" ref="D89:O89" si="24">SUM(D90:D94)</f>
        <v>13344</v>
      </c>
      <c r="E89" s="573">
        <f t="shared" si="24"/>
        <v>0</v>
      </c>
      <c r="F89" s="486">
        <f t="shared" si="24"/>
        <v>13344</v>
      </c>
      <c r="G89" s="572">
        <f t="shared" si="24"/>
        <v>0</v>
      </c>
      <c r="H89" s="575">
        <f t="shared" si="24"/>
        <v>0</v>
      </c>
      <c r="I89" s="228">
        <f t="shared" si="24"/>
        <v>0</v>
      </c>
      <c r="J89" s="575">
        <f t="shared" si="24"/>
        <v>234</v>
      </c>
      <c r="K89" s="576">
        <f t="shared" si="24"/>
        <v>0</v>
      </c>
      <c r="L89" s="228">
        <f t="shared" si="24"/>
        <v>234</v>
      </c>
      <c r="M89" s="224">
        <f t="shared" si="24"/>
        <v>0</v>
      </c>
      <c r="N89" s="576">
        <f t="shared" si="24"/>
        <v>0</v>
      </c>
      <c r="O89" s="228">
        <f t="shared" si="24"/>
        <v>0</v>
      </c>
      <c r="P89" s="253"/>
    </row>
    <row r="90" spans="1:16" ht="24" x14ac:dyDescent="0.25">
      <c r="A90" s="56">
        <v>2221</v>
      </c>
      <c r="B90" s="223" t="s">
        <v>110</v>
      </c>
      <c r="C90" s="224">
        <f t="shared" si="23"/>
        <v>7950</v>
      </c>
      <c r="D90" s="225">
        <v>7950</v>
      </c>
      <c r="E90" s="460"/>
      <c r="F90" s="486">
        <f>D90+E90</f>
        <v>7950</v>
      </c>
      <c r="G90" s="225"/>
      <c r="H90" s="227"/>
      <c r="I90" s="228">
        <f>G90+H90</f>
        <v>0</v>
      </c>
      <c r="J90" s="227"/>
      <c r="K90" s="226"/>
      <c r="L90" s="228">
        <f>J90+K90</f>
        <v>0</v>
      </c>
      <c r="M90" s="229"/>
      <c r="N90" s="226"/>
      <c r="O90" s="228">
        <f>M90+N90</f>
        <v>0</v>
      </c>
      <c r="P90" s="230"/>
    </row>
    <row r="91" spans="1:16" x14ac:dyDescent="0.25">
      <c r="A91" s="56">
        <v>2222</v>
      </c>
      <c r="B91" s="223" t="s">
        <v>112</v>
      </c>
      <c r="C91" s="224">
        <f t="shared" si="23"/>
        <v>1615</v>
      </c>
      <c r="D91" s="225">
        <v>1459</v>
      </c>
      <c r="E91" s="460"/>
      <c r="F91" s="486">
        <f>D91+E91</f>
        <v>1459</v>
      </c>
      <c r="G91" s="225"/>
      <c r="H91" s="227"/>
      <c r="I91" s="228">
        <f>G91+H91</f>
        <v>0</v>
      </c>
      <c r="J91" s="227">
        <v>156</v>
      </c>
      <c r="K91" s="226"/>
      <c r="L91" s="228">
        <f>J91+K91</f>
        <v>156</v>
      </c>
      <c r="M91" s="229"/>
      <c r="N91" s="226"/>
      <c r="O91" s="228">
        <f>M91+N91</f>
        <v>0</v>
      </c>
      <c r="P91" s="230"/>
    </row>
    <row r="92" spans="1:16" x14ac:dyDescent="0.25">
      <c r="A92" s="119">
        <v>2223</v>
      </c>
      <c r="B92" s="98" t="s">
        <v>113</v>
      </c>
      <c r="C92" s="99">
        <f t="shared" si="23"/>
        <v>3573</v>
      </c>
      <c r="D92" s="237">
        <v>3573</v>
      </c>
      <c r="E92" s="458"/>
      <c r="F92" s="509">
        <f>D92+E92</f>
        <v>3573</v>
      </c>
      <c r="G92" s="237"/>
      <c r="H92" s="104"/>
      <c r="I92" s="235">
        <f>G92+H92</f>
        <v>0</v>
      </c>
      <c r="J92" s="104"/>
      <c r="K92" s="105"/>
      <c r="L92" s="235">
        <f>J92+K92</f>
        <v>0</v>
      </c>
      <c r="M92" s="238"/>
      <c r="N92" s="105"/>
      <c r="O92" s="235">
        <f>M92+N92</f>
        <v>0</v>
      </c>
      <c r="P92" s="236"/>
    </row>
    <row r="93" spans="1:16" ht="48" x14ac:dyDescent="0.25">
      <c r="A93" s="56">
        <v>2224</v>
      </c>
      <c r="B93" s="223" t="s">
        <v>114</v>
      </c>
      <c r="C93" s="224">
        <f t="shared" si="23"/>
        <v>440</v>
      </c>
      <c r="D93" s="225">
        <v>362</v>
      </c>
      <c r="E93" s="460"/>
      <c r="F93" s="486">
        <f>D93+E93</f>
        <v>362</v>
      </c>
      <c r="G93" s="225"/>
      <c r="H93" s="227"/>
      <c r="I93" s="228">
        <f>G93+H93</f>
        <v>0</v>
      </c>
      <c r="J93" s="227">
        <v>78</v>
      </c>
      <c r="K93" s="226"/>
      <c r="L93" s="228">
        <f>J93+K93</f>
        <v>78</v>
      </c>
      <c r="M93" s="229"/>
      <c r="N93" s="226"/>
      <c r="O93" s="228">
        <f>M93+N93</f>
        <v>0</v>
      </c>
      <c r="P93" s="230"/>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x14ac:dyDescent="0.25">
      <c r="A95" s="231">
        <v>2230</v>
      </c>
      <c r="B95" s="98" t="s">
        <v>116</v>
      </c>
      <c r="C95" s="99">
        <f t="shared" si="23"/>
        <v>601</v>
      </c>
      <c r="D95" s="232">
        <f t="shared" ref="D95:O95" si="25">SUM(D96:D102)</f>
        <v>601</v>
      </c>
      <c r="E95" s="459">
        <f t="shared" si="25"/>
        <v>0</v>
      </c>
      <c r="F95" s="509">
        <f t="shared" si="25"/>
        <v>601</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x14ac:dyDescent="0.25">
      <c r="A102" s="56">
        <v>2239</v>
      </c>
      <c r="B102" s="223" t="s">
        <v>123</v>
      </c>
      <c r="C102" s="224">
        <f t="shared" si="23"/>
        <v>601</v>
      </c>
      <c r="D102" s="225">
        <v>601</v>
      </c>
      <c r="E102" s="460"/>
      <c r="F102" s="486">
        <f t="shared" si="26"/>
        <v>601</v>
      </c>
      <c r="G102" s="225"/>
      <c r="H102" s="227"/>
      <c r="I102" s="228">
        <f t="shared" si="27"/>
        <v>0</v>
      </c>
      <c r="J102" s="227"/>
      <c r="K102" s="226"/>
      <c r="L102" s="228">
        <f t="shared" si="28"/>
        <v>0</v>
      </c>
      <c r="M102" s="229"/>
      <c r="N102" s="226"/>
      <c r="O102" s="228">
        <f t="shared" si="29"/>
        <v>0</v>
      </c>
      <c r="P102" s="230"/>
    </row>
    <row r="103" spans="1:16" ht="36" x14ac:dyDescent="0.25">
      <c r="A103" s="368">
        <v>2240</v>
      </c>
      <c r="B103" s="223" t="s">
        <v>124</v>
      </c>
      <c r="C103" s="224">
        <f t="shared" si="23"/>
        <v>3040</v>
      </c>
      <c r="D103" s="572">
        <f t="shared" ref="D103:O103" si="30">SUM(D104:D111)</f>
        <v>2314</v>
      </c>
      <c r="E103" s="573">
        <f t="shared" si="30"/>
        <v>0</v>
      </c>
      <c r="F103" s="486">
        <f t="shared" si="30"/>
        <v>2314</v>
      </c>
      <c r="G103" s="572">
        <f t="shared" si="30"/>
        <v>726</v>
      </c>
      <c r="H103" s="575">
        <f t="shared" si="30"/>
        <v>0</v>
      </c>
      <c r="I103" s="228">
        <f t="shared" si="30"/>
        <v>726</v>
      </c>
      <c r="J103" s="575">
        <f t="shared" si="30"/>
        <v>0</v>
      </c>
      <c r="K103" s="576">
        <f t="shared" si="30"/>
        <v>0</v>
      </c>
      <c r="L103" s="228">
        <f t="shared" si="30"/>
        <v>0</v>
      </c>
      <c r="M103" s="224">
        <f t="shared" si="30"/>
        <v>0</v>
      </c>
      <c r="N103" s="576">
        <f t="shared" si="30"/>
        <v>0</v>
      </c>
      <c r="O103" s="228">
        <f t="shared" si="30"/>
        <v>0</v>
      </c>
      <c r="P103" s="253"/>
    </row>
    <row r="104" spans="1:16" hidden="1" x14ac:dyDescent="0.25">
      <c r="A104" s="56">
        <v>2241</v>
      </c>
      <c r="B104" s="223" t="s">
        <v>125</v>
      </c>
      <c r="C104" s="224">
        <f t="shared" si="23"/>
        <v>0</v>
      </c>
      <c r="D104" s="225"/>
      <c r="E104" s="460"/>
      <c r="F104" s="486">
        <f t="shared" ref="F104:F111" si="31">D104+E104</f>
        <v>0</v>
      </c>
      <c r="G104" s="225"/>
      <c r="H104" s="227"/>
      <c r="I104" s="228">
        <f t="shared" ref="I104:I111" si="32">G104+H104</f>
        <v>0</v>
      </c>
      <c r="J104" s="227"/>
      <c r="K104" s="226"/>
      <c r="L104" s="228">
        <f t="shared" ref="L104:L111" si="33">J104+K104</f>
        <v>0</v>
      </c>
      <c r="M104" s="229"/>
      <c r="N104" s="226"/>
      <c r="O104" s="228">
        <f t="shared" ref="O104:O111" si="34">M104+N104</f>
        <v>0</v>
      </c>
      <c r="P104" s="253"/>
    </row>
    <row r="105" spans="1:16" ht="24" hidden="1" x14ac:dyDescent="0.25">
      <c r="A105" s="56">
        <v>2242</v>
      </c>
      <c r="B105" s="223" t="s">
        <v>126</v>
      </c>
      <c r="C105" s="224">
        <f t="shared" si="23"/>
        <v>0</v>
      </c>
      <c r="D105" s="225"/>
      <c r="E105" s="460"/>
      <c r="F105" s="486">
        <f t="shared" si="31"/>
        <v>0</v>
      </c>
      <c r="G105" s="225"/>
      <c r="H105" s="227"/>
      <c r="I105" s="228">
        <f t="shared" si="32"/>
        <v>0</v>
      </c>
      <c r="J105" s="227"/>
      <c r="K105" s="226"/>
      <c r="L105" s="228">
        <f t="shared" si="33"/>
        <v>0</v>
      </c>
      <c r="M105" s="229"/>
      <c r="N105" s="226"/>
      <c r="O105" s="228">
        <f t="shared" si="34"/>
        <v>0</v>
      </c>
      <c r="P105" s="253"/>
    </row>
    <row r="106" spans="1:16" ht="24" x14ac:dyDescent="0.25">
      <c r="A106" s="56">
        <v>2243</v>
      </c>
      <c r="B106" s="223" t="s">
        <v>127</v>
      </c>
      <c r="C106" s="224">
        <f t="shared" si="23"/>
        <v>343</v>
      </c>
      <c r="D106" s="225">
        <v>343</v>
      </c>
      <c r="E106" s="460"/>
      <c r="F106" s="486">
        <f t="shared" si="31"/>
        <v>343</v>
      </c>
      <c r="G106" s="225"/>
      <c r="H106" s="227"/>
      <c r="I106" s="228">
        <f t="shared" si="32"/>
        <v>0</v>
      </c>
      <c r="J106" s="227"/>
      <c r="K106" s="226"/>
      <c r="L106" s="228">
        <f t="shared" si="33"/>
        <v>0</v>
      </c>
      <c r="M106" s="229"/>
      <c r="N106" s="226"/>
      <c r="O106" s="228">
        <f t="shared" si="34"/>
        <v>0</v>
      </c>
      <c r="P106" s="230"/>
    </row>
    <row r="107" spans="1:16" x14ac:dyDescent="0.25">
      <c r="A107" s="56">
        <v>2244</v>
      </c>
      <c r="B107" s="223" t="s">
        <v>128</v>
      </c>
      <c r="C107" s="224">
        <f t="shared" si="23"/>
        <v>2187</v>
      </c>
      <c r="D107" s="225">
        <v>1461</v>
      </c>
      <c r="E107" s="460"/>
      <c r="F107" s="486">
        <f t="shared" si="31"/>
        <v>1461</v>
      </c>
      <c r="G107" s="225">
        <v>726</v>
      </c>
      <c r="H107" s="227"/>
      <c r="I107" s="228">
        <f t="shared" si="32"/>
        <v>726</v>
      </c>
      <c r="J107" s="227"/>
      <c r="K107" s="226"/>
      <c r="L107" s="228">
        <f t="shared" si="33"/>
        <v>0</v>
      </c>
      <c r="M107" s="229"/>
      <c r="N107" s="226"/>
      <c r="O107" s="228">
        <f t="shared" si="34"/>
        <v>0</v>
      </c>
      <c r="P107" s="230"/>
    </row>
    <row r="108" spans="1:16" ht="24" hidden="1" x14ac:dyDescent="0.25">
      <c r="A108" s="56">
        <v>2246</v>
      </c>
      <c r="B108" s="223" t="s">
        <v>129</v>
      </c>
      <c r="C108" s="224">
        <f t="shared" si="23"/>
        <v>0</v>
      </c>
      <c r="D108" s="225"/>
      <c r="E108" s="460"/>
      <c r="F108" s="486">
        <f t="shared" si="31"/>
        <v>0</v>
      </c>
      <c r="G108" s="225"/>
      <c r="H108" s="227"/>
      <c r="I108" s="228">
        <f t="shared" si="32"/>
        <v>0</v>
      </c>
      <c r="J108" s="227"/>
      <c r="K108" s="226"/>
      <c r="L108" s="228">
        <f t="shared" si="33"/>
        <v>0</v>
      </c>
      <c r="M108" s="229"/>
      <c r="N108" s="226"/>
      <c r="O108" s="228">
        <f t="shared" si="34"/>
        <v>0</v>
      </c>
      <c r="P108" s="253"/>
    </row>
    <row r="109" spans="1:16" hidden="1" x14ac:dyDescent="0.25">
      <c r="A109" s="56">
        <v>2247</v>
      </c>
      <c r="B109" s="223" t="s">
        <v>130</v>
      </c>
      <c r="C109" s="224">
        <f t="shared" si="23"/>
        <v>0</v>
      </c>
      <c r="D109" s="225"/>
      <c r="E109" s="460"/>
      <c r="F109" s="486">
        <f t="shared" si="31"/>
        <v>0</v>
      </c>
      <c r="G109" s="225"/>
      <c r="H109" s="227"/>
      <c r="I109" s="228">
        <f t="shared" si="32"/>
        <v>0</v>
      </c>
      <c r="J109" s="227"/>
      <c r="K109" s="226"/>
      <c r="L109" s="228">
        <f t="shared" si="33"/>
        <v>0</v>
      </c>
      <c r="M109" s="229"/>
      <c r="N109" s="226"/>
      <c r="O109" s="228">
        <f t="shared" si="34"/>
        <v>0</v>
      </c>
      <c r="P109" s="253"/>
    </row>
    <row r="110" spans="1:16" ht="24" hidden="1" x14ac:dyDescent="0.25">
      <c r="A110" s="56">
        <v>2248</v>
      </c>
      <c r="B110" s="223" t="s">
        <v>131</v>
      </c>
      <c r="C110" s="224">
        <f t="shared" si="23"/>
        <v>0</v>
      </c>
      <c r="D110" s="225"/>
      <c r="E110" s="460"/>
      <c r="F110" s="486">
        <f t="shared" si="31"/>
        <v>0</v>
      </c>
      <c r="G110" s="225"/>
      <c r="H110" s="227"/>
      <c r="I110" s="228">
        <f t="shared" si="32"/>
        <v>0</v>
      </c>
      <c r="J110" s="227"/>
      <c r="K110" s="226"/>
      <c r="L110" s="228">
        <f t="shared" si="33"/>
        <v>0</v>
      </c>
      <c r="M110" s="229"/>
      <c r="N110" s="226"/>
      <c r="O110" s="228">
        <f t="shared" si="34"/>
        <v>0</v>
      </c>
      <c r="P110" s="253"/>
    </row>
    <row r="111" spans="1:16" ht="24" x14ac:dyDescent="0.25">
      <c r="A111" s="56">
        <v>2249</v>
      </c>
      <c r="B111" s="223" t="s">
        <v>132</v>
      </c>
      <c r="C111" s="224">
        <f t="shared" si="23"/>
        <v>510</v>
      </c>
      <c r="D111" s="225">
        <v>510</v>
      </c>
      <c r="E111" s="460"/>
      <c r="F111" s="486">
        <f t="shared" si="31"/>
        <v>510</v>
      </c>
      <c r="G111" s="225"/>
      <c r="H111" s="227"/>
      <c r="I111" s="228">
        <f t="shared" si="32"/>
        <v>0</v>
      </c>
      <c r="J111" s="227"/>
      <c r="K111" s="226"/>
      <c r="L111" s="228">
        <f t="shared" si="33"/>
        <v>0</v>
      </c>
      <c r="M111" s="229"/>
      <c r="N111" s="226"/>
      <c r="O111" s="228">
        <f t="shared" si="34"/>
        <v>0</v>
      </c>
      <c r="P111" s="230"/>
    </row>
    <row r="112" spans="1:16" x14ac:dyDescent="0.25">
      <c r="A112" s="368">
        <v>2250</v>
      </c>
      <c r="B112" s="223" t="s">
        <v>133</v>
      </c>
      <c r="C112" s="224">
        <f t="shared" si="23"/>
        <v>200</v>
      </c>
      <c r="D112" s="572">
        <f t="shared" ref="D112:O112" si="35">SUM(D113:D115)</f>
        <v>200</v>
      </c>
      <c r="E112" s="573">
        <f t="shared" si="35"/>
        <v>0</v>
      </c>
      <c r="F112" s="486">
        <f t="shared" si="35"/>
        <v>200</v>
      </c>
      <c r="G112" s="572">
        <f t="shared" si="35"/>
        <v>0</v>
      </c>
      <c r="H112" s="575">
        <f t="shared" si="35"/>
        <v>0</v>
      </c>
      <c r="I112" s="228">
        <f t="shared" si="35"/>
        <v>0</v>
      </c>
      <c r="J112" s="575">
        <f t="shared" si="35"/>
        <v>0</v>
      </c>
      <c r="K112" s="576">
        <f t="shared" si="35"/>
        <v>0</v>
      </c>
      <c r="L112" s="228">
        <f t="shared" si="35"/>
        <v>0</v>
      </c>
      <c r="M112" s="224">
        <f t="shared" si="35"/>
        <v>0</v>
      </c>
      <c r="N112" s="576">
        <f t="shared" si="35"/>
        <v>0</v>
      </c>
      <c r="O112" s="228">
        <f t="shared" si="35"/>
        <v>0</v>
      </c>
      <c r="P112" s="253"/>
    </row>
    <row r="113" spans="1:16" x14ac:dyDescent="0.25">
      <c r="A113" s="56">
        <v>2251</v>
      </c>
      <c r="B113" s="223" t="s">
        <v>134</v>
      </c>
      <c r="C113" s="224">
        <f t="shared" si="23"/>
        <v>200</v>
      </c>
      <c r="D113" s="225">
        <v>200</v>
      </c>
      <c r="E113" s="460"/>
      <c r="F113" s="486">
        <f>D113+E113</f>
        <v>200</v>
      </c>
      <c r="G113" s="225"/>
      <c r="H113" s="227"/>
      <c r="I113" s="228">
        <f>G113+H113</f>
        <v>0</v>
      </c>
      <c r="J113" s="227"/>
      <c r="K113" s="226"/>
      <c r="L113" s="228">
        <f>J113+K113</f>
        <v>0</v>
      </c>
      <c r="M113" s="229"/>
      <c r="N113" s="226"/>
      <c r="O113" s="228">
        <f>M113+N113</f>
        <v>0</v>
      </c>
      <c r="P113" s="253"/>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26</v>
      </c>
      <c r="D116" s="232">
        <f t="shared" ref="D116:O116" si="36">SUM(D117:D121)</f>
        <v>26</v>
      </c>
      <c r="E116" s="459">
        <f t="shared" si="36"/>
        <v>0</v>
      </c>
      <c r="F116" s="509">
        <f t="shared" si="36"/>
        <v>26</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x14ac:dyDescent="0.25">
      <c r="A121" s="119">
        <v>2269</v>
      </c>
      <c r="B121" s="98" t="s">
        <v>142</v>
      </c>
      <c r="C121" s="99">
        <f t="shared" si="23"/>
        <v>26</v>
      </c>
      <c r="D121" s="237">
        <v>26</v>
      </c>
      <c r="E121" s="458"/>
      <c r="F121" s="509">
        <f>D121+E121</f>
        <v>26</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48</v>
      </c>
      <c r="D122" s="232">
        <f t="shared" ref="D122:O122" si="37">SUM(D123:D127)</f>
        <v>48</v>
      </c>
      <c r="E122" s="459">
        <f t="shared" si="37"/>
        <v>0</v>
      </c>
      <c r="F122" s="509">
        <f t="shared" si="37"/>
        <v>48</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s="252" customFormat="1" ht="33" hidden="1" customHeight="1" x14ac:dyDescent="0.25">
      <c r="A125" s="56">
        <v>2275</v>
      </c>
      <c r="B125" s="223" t="s">
        <v>146</v>
      </c>
      <c r="C125" s="224">
        <f t="shared" si="23"/>
        <v>0</v>
      </c>
      <c r="D125" s="225"/>
      <c r="E125" s="460"/>
      <c r="F125" s="486">
        <f>D125+E125</f>
        <v>0</v>
      </c>
      <c r="G125" s="225">
        <v>0</v>
      </c>
      <c r="H125" s="227"/>
      <c r="I125" s="228">
        <f>G125+H125</f>
        <v>0</v>
      </c>
      <c r="J125" s="227"/>
      <c r="K125" s="226"/>
      <c r="L125" s="228">
        <f>J125+K125</f>
        <v>0</v>
      </c>
      <c r="M125" s="229"/>
      <c r="N125" s="226"/>
      <c r="O125" s="228">
        <f>M125+N125</f>
        <v>0</v>
      </c>
      <c r="P125" s="230"/>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56">
        <v>2279</v>
      </c>
      <c r="B127" s="223" t="s">
        <v>148</v>
      </c>
      <c r="C127" s="224">
        <f t="shared" si="23"/>
        <v>48</v>
      </c>
      <c r="D127" s="225">
        <v>48</v>
      </c>
      <c r="E127" s="460"/>
      <c r="F127" s="486">
        <f>D127+E127</f>
        <v>48</v>
      </c>
      <c r="G127" s="225"/>
      <c r="H127" s="227"/>
      <c r="I127" s="228">
        <f>G127+H127</f>
        <v>0</v>
      </c>
      <c r="J127" s="227"/>
      <c r="K127" s="226"/>
      <c r="L127" s="228">
        <f>J127+K127</f>
        <v>0</v>
      </c>
      <c r="M127" s="229"/>
      <c r="N127" s="226"/>
      <c r="O127" s="228">
        <f>M127+N127</f>
        <v>0</v>
      </c>
      <c r="P127" s="230"/>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23"/>
        <v>9004</v>
      </c>
      <c r="D130" s="207">
        <f t="shared" ref="D130:O130" si="39">SUM(D131,D136,D140,D141,D144,D151,D159,D160,D163)</f>
        <v>5001</v>
      </c>
      <c r="E130" s="455">
        <f t="shared" si="39"/>
        <v>0</v>
      </c>
      <c r="F130" s="506">
        <f t="shared" si="39"/>
        <v>5001</v>
      </c>
      <c r="G130" s="207">
        <f t="shared" si="39"/>
        <v>3054</v>
      </c>
      <c r="H130" s="84">
        <f t="shared" si="39"/>
        <v>0</v>
      </c>
      <c r="I130" s="208">
        <f t="shared" si="39"/>
        <v>3054</v>
      </c>
      <c r="J130" s="84">
        <f t="shared" si="39"/>
        <v>949</v>
      </c>
      <c r="K130" s="85">
        <f t="shared" si="39"/>
        <v>0</v>
      </c>
      <c r="L130" s="208">
        <f t="shared" si="39"/>
        <v>949</v>
      </c>
      <c r="M130" s="76">
        <f t="shared" si="39"/>
        <v>0</v>
      </c>
      <c r="N130" s="85">
        <f t="shared" si="39"/>
        <v>0</v>
      </c>
      <c r="O130" s="208">
        <f t="shared" si="39"/>
        <v>0</v>
      </c>
      <c r="P130" s="243"/>
    </row>
    <row r="131" spans="1:16" ht="24" x14ac:dyDescent="0.25">
      <c r="A131" s="342">
        <v>2310</v>
      </c>
      <c r="B131" s="87" t="s">
        <v>152</v>
      </c>
      <c r="C131" s="88">
        <f t="shared" si="23"/>
        <v>3104</v>
      </c>
      <c r="D131" s="246">
        <f t="shared" ref="D131:O131" si="40">SUM(D132:D135)</f>
        <v>1455</v>
      </c>
      <c r="E131" s="463">
        <f t="shared" si="40"/>
        <v>0</v>
      </c>
      <c r="F131" s="508">
        <f t="shared" si="40"/>
        <v>1455</v>
      </c>
      <c r="G131" s="246">
        <f t="shared" si="40"/>
        <v>1649</v>
      </c>
      <c r="H131" s="248">
        <f t="shared" si="40"/>
        <v>0</v>
      </c>
      <c r="I131" s="220">
        <f t="shared" si="40"/>
        <v>1649</v>
      </c>
      <c r="J131" s="248">
        <f t="shared" si="40"/>
        <v>0</v>
      </c>
      <c r="K131" s="247">
        <f t="shared" si="40"/>
        <v>0</v>
      </c>
      <c r="L131" s="220">
        <f t="shared" si="40"/>
        <v>0</v>
      </c>
      <c r="M131" s="88">
        <f t="shared" si="40"/>
        <v>0</v>
      </c>
      <c r="N131" s="247">
        <f t="shared" si="40"/>
        <v>0</v>
      </c>
      <c r="O131" s="220">
        <f t="shared" si="40"/>
        <v>0</v>
      </c>
      <c r="P131" s="222"/>
    </row>
    <row r="132" spans="1:16" s="252" customFormat="1" x14ac:dyDescent="0.25">
      <c r="A132" s="56">
        <v>2311</v>
      </c>
      <c r="B132" s="223" t="s">
        <v>153</v>
      </c>
      <c r="C132" s="224">
        <f t="shared" si="23"/>
        <v>845</v>
      </c>
      <c r="D132" s="225">
        <v>495</v>
      </c>
      <c r="E132" s="460"/>
      <c r="F132" s="486">
        <f>D132+E132</f>
        <v>495</v>
      </c>
      <c r="G132" s="225">
        <v>350</v>
      </c>
      <c r="H132" s="227"/>
      <c r="I132" s="228">
        <f>G132+H132</f>
        <v>350</v>
      </c>
      <c r="J132" s="227"/>
      <c r="K132" s="226"/>
      <c r="L132" s="228">
        <f>J132+K132</f>
        <v>0</v>
      </c>
      <c r="M132" s="229"/>
      <c r="N132" s="226"/>
      <c r="O132" s="228">
        <f>M132+N132</f>
        <v>0</v>
      </c>
      <c r="P132" s="230"/>
    </row>
    <row r="133" spans="1:16" s="252" customFormat="1" x14ac:dyDescent="0.25">
      <c r="A133" s="56">
        <v>2312</v>
      </c>
      <c r="B133" s="223" t="s">
        <v>154</v>
      </c>
      <c r="C133" s="224">
        <f t="shared" si="23"/>
        <v>2114</v>
      </c>
      <c r="D133" s="225">
        <v>960</v>
      </c>
      <c r="E133" s="460"/>
      <c r="F133" s="486">
        <f>D133+E133</f>
        <v>960</v>
      </c>
      <c r="G133" s="225">
        <v>1154</v>
      </c>
      <c r="H133" s="227"/>
      <c r="I133" s="228">
        <f>G133+H133</f>
        <v>1154</v>
      </c>
      <c r="J133" s="227"/>
      <c r="K133" s="226"/>
      <c r="L133" s="228">
        <f>J133+K133</f>
        <v>0</v>
      </c>
      <c r="M133" s="229"/>
      <c r="N133" s="226"/>
      <c r="O133" s="228">
        <f>M133+N133</f>
        <v>0</v>
      </c>
      <c r="P133" s="230"/>
    </row>
    <row r="134" spans="1:16" s="252" customFormat="1" x14ac:dyDescent="0.25">
      <c r="A134" s="56">
        <v>2313</v>
      </c>
      <c r="B134" s="223" t="s">
        <v>155</v>
      </c>
      <c r="C134" s="224">
        <f t="shared" si="23"/>
        <v>145</v>
      </c>
      <c r="D134" s="225"/>
      <c r="E134" s="460"/>
      <c r="F134" s="486">
        <f>D134+E134</f>
        <v>0</v>
      </c>
      <c r="G134" s="225">
        <v>145</v>
      </c>
      <c r="H134" s="227"/>
      <c r="I134" s="228">
        <f>G134+H134</f>
        <v>145</v>
      </c>
      <c r="J134" s="227"/>
      <c r="K134" s="226"/>
      <c r="L134" s="228">
        <f>J134+K134</f>
        <v>0</v>
      </c>
      <c r="M134" s="229"/>
      <c r="N134" s="226"/>
      <c r="O134" s="228">
        <f>M134+N134</f>
        <v>0</v>
      </c>
      <c r="P134" s="253"/>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33</v>
      </c>
      <c r="D136" s="232">
        <f t="shared" ref="D136:O136" si="41">SUM(D137:D139)</f>
        <v>33</v>
      </c>
      <c r="E136" s="459">
        <f t="shared" si="41"/>
        <v>0</v>
      </c>
      <c r="F136" s="509">
        <f t="shared" si="41"/>
        <v>33</v>
      </c>
      <c r="G136" s="232">
        <f t="shared" si="41"/>
        <v>0</v>
      </c>
      <c r="H136" s="234">
        <f t="shared" si="41"/>
        <v>0</v>
      </c>
      <c r="I136" s="235">
        <f t="shared" si="41"/>
        <v>0</v>
      </c>
      <c r="J136" s="234">
        <f t="shared" si="41"/>
        <v>0</v>
      </c>
      <c r="K136" s="233">
        <f t="shared" si="41"/>
        <v>0</v>
      </c>
      <c r="L136" s="235">
        <f t="shared" si="41"/>
        <v>0</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x14ac:dyDescent="0.25">
      <c r="A138" s="119">
        <v>2322</v>
      </c>
      <c r="B138" s="98" t="s">
        <v>159</v>
      </c>
      <c r="C138" s="99">
        <f t="shared" si="23"/>
        <v>33</v>
      </c>
      <c r="D138" s="237">
        <v>33</v>
      </c>
      <c r="E138" s="458"/>
      <c r="F138" s="509">
        <f>D138+E138</f>
        <v>33</v>
      </c>
      <c r="G138" s="237"/>
      <c r="H138" s="104"/>
      <c r="I138" s="235">
        <f>G138+H138</f>
        <v>0</v>
      </c>
      <c r="J138" s="104"/>
      <c r="K138" s="105"/>
      <c r="L138" s="235">
        <f>J138+K138</f>
        <v>0</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35</v>
      </c>
      <c r="D141" s="232">
        <f t="shared" ref="D141:O141" si="42">SUM(D142:D143)</f>
        <v>35</v>
      </c>
      <c r="E141" s="459">
        <f t="shared" si="42"/>
        <v>0</v>
      </c>
      <c r="F141" s="509">
        <f t="shared" si="42"/>
        <v>35</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35</v>
      </c>
      <c r="D142" s="237">
        <v>35</v>
      </c>
      <c r="E142" s="458"/>
      <c r="F142" s="509">
        <f>D142+E142</f>
        <v>35</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3695</v>
      </c>
      <c r="D144" s="214">
        <f t="shared" ref="D144:O144" si="43">SUM(D145:D150)</f>
        <v>2594</v>
      </c>
      <c r="E144" s="456">
        <f t="shared" si="43"/>
        <v>0</v>
      </c>
      <c r="F144" s="507">
        <f t="shared" si="43"/>
        <v>2594</v>
      </c>
      <c r="G144" s="214">
        <f t="shared" si="43"/>
        <v>1101</v>
      </c>
      <c r="H144" s="216">
        <f t="shared" si="43"/>
        <v>0</v>
      </c>
      <c r="I144" s="217">
        <f t="shared" si="43"/>
        <v>1101</v>
      </c>
      <c r="J144" s="216">
        <f t="shared" si="43"/>
        <v>0</v>
      </c>
      <c r="K144" s="215">
        <f t="shared" si="43"/>
        <v>0</v>
      </c>
      <c r="L144" s="217">
        <f t="shared" si="43"/>
        <v>0</v>
      </c>
      <c r="M144" s="163">
        <f t="shared" si="43"/>
        <v>0</v>
      </c>
      <c r="N144" s="215">
        <f t="shared" si="43"/>
        <v>0</v>
      </c>
      <c r="O144" s="217">
        <f t="shared" si="43"/>
        <v>0</v>
      </c>
      <c r="P144" s="218"/>
    </row>
    <row r="145" spans="1:16" x14ac:dyDescent="0.25">
      <c r="A145" s="256">
        <v>2351</v>
      </c>
      <c r="B145" s="257" t="s">
        <v>166</v>
      </c>
      <c r="C145" s="258">
        <f t="shared" si="23"/>
        <v>460</v>
      </c>
      <c r="D145" s="259">
        <v>460</v>
      </c>
      <c r="E145" s="462"/>
      <c r="F145" s="511">
        <f t="shared" ref="F145:F150" si="44">D145+E145</f>
        <v>460</v>
      </c>
      <c r="G145" s="259"/>
      <c r="H145" s="261"/>
      <c r="I145" s="262">
        <f t="shared" ref="I145:I150" si="45">G145+H145</f>
        <v>0</v>
      </c>
      <c r="J145" s="261"/>
      <c r="K145" s="260"/>
      <c r="L145" s="262">
        <f t="shared" ref="L145:L150" si="46">J145+K145</f>
        <v>0</v>
      </c>
      <c r="M145" s="263"/>
      <c r="N145" s="260"/>
      <c r="O145" s="262">
        <f t="shared" ref="O145:O150" si="47">M145+N145</f>
        <v>0</v>
      </c>
      <c r="P145" s="264"/>
    </row>
    <row r="146" spans="1:16" s="252" customFormat="1" x14ac:dyDescent="0.25">
      <c r="A146" s="56">
        <v>2352</v>
      </c>
      <c r="B146" s="223" t="s">
        <v>167</v>
      </c>
      <c r="C146" s="224">
        <f t="shared" si="23"/>
        <v>3235</v>
      </c>
      <c r="D146" s="225">
        <v>2134</v>
      </c>
      <c r="E146" s="460"/>
      <c r="F146" s="486">
        <f t="shared" si="44"/>
        <v>2134</v>
      </c>
      <c r="G146" s="225">
        <v>1101</v>
      </c>
      <c r="H146" s="227"/>
      <c r="I146" s="228">
        <f t="shared" si="45"/>
        <v>1101</v>
      </c>
      <c r="J146" s="227"/>
      <c r="K146" s="226"/>
      <c r="L146" s="228">
        <f t="shared" si="46"/>
        <v>0</v>
      </c>
      <c r="M146" s="229"/>
      <c r="N146" s="226"/>
      <c r="O146" s="228">
        <f t="shared" si="47"/>
        <v>0</v>
      </c>
      <c r="P146" s="230"/>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customHeight="1" x14ac:dyDescent="0.25">
      <c r="A151" s="231">
        <v>2360</v>
      </c>
      <c r="B151" s="98" t="s">
        <v>172</v>
      </c>
      <c r="C151" s="99">
        <f t="shared" si="48"/>
        <v>1483</v>
      </c>
      <c r="D151" s="232">
        <f t="shared" ref="D151:O151" si="49">SUM(D152:D158)</f>
        <v>534</v>
      </c>
      <c r="E151" s="459">
        <f t="shared" si="49"/>
        <v>0</v>
      </c>
      <c r="F151" s="509">
        <f t="shared" si="49"/>
        <v>534</v>
      </c>
      <c r="G151" s="232">
        <f t="shared" si="49"/>
        <v>0</v>
      </c>
      <c r="H151" s="234">
        <f t="shared" si="49"/>
        <v>0</v>
      </c>
      <c r="I151" s="235">
        <f t="shared" si="49"/>
        <v>0</v>
      </c>
      <c r="J151" s="234">
        <f t="shared" si="49"/>
        <v>949</v>
      </c>
      <c r="K151" s="233">
        <f t="shared" si="49"/>
        <v>0</v>
      </c>
      <c r="L151" s="235">
        <f t="shared" si="49"/>
        <v>949</v>
      </c>
      <c r="M151" s="99">
        <f t="shared" si="49"/>
        <v>0</v>
      </c>
      <c r="N151" s="233">
        <f t="shared" si="49"/>
        <v>0</v>
      </c>
      <c r="O151" s="235">
        <f t="shared" si="49"/>
        <v>0</v>
      </c>
      <c r="P151" s="236"/>
    </row>
    <row r="152" spans="1:16" x14ac:dyDescent="0.25">
      <c r="A152" s="97">
        <v>2361</v>
      </c>
      <c r="B152" s="98" t="s">
        <v>173</v>
      </c>
      <c r="C152" s="99">
        <f t="shared" si="48"/>
        <v>484</v>
      </c>
      <c r="D152" s="237">
        <v>484</v>
      </c>
      <c r="E152" s="458"/>
      <c r="F152" s="509">
        <f t="shared" ref="F152:F159" si="50">D152+E152</f>
        <v>484</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x14ac:dyDescent="0.25">
      <c r="A153" s="97">
        <v>2362</v>
      </c>
      <c r="B153" s="98" t="s">
        <v>174</v>
      </c>
      <c r="C153" s="99">
        <f t="shared" si="48"/>
        <v>50</v>
      </c>
      <c r="D153" s="237">
        <v>50</v>
      </c>
      <c r="E153" s="458"/>
      <c r="F153" s="509">
        <f t="shared" si="50"/>
        <v>50</v>
      </c>
      <c r="G153" s="237"/>
      <c r="H153" s="104"/>
      <c r="I153" s="235">
        <f t="shared" si="51"/>
        <v>0</v>
      </c>
      <c r="J153" s="104"/>
      <c r="K153" s="105"/>
      <c r="L153" s="235">
        <f t="shared" si="52"/>
        <v>0</v>
      </c>
      <c r="M153" s="238"/>
      <c r="N153" s="105"/>
      <c r="O153" s="235">
        <f t="shared" si="53"/>
        <v>0</v>
      </c>
      <c r="P153" s="236"/>
    </row>
    <row r="154" spans="1:16" x14ac:dyDescent="0.25">
      <c r="A154" s="55">
        <v>2363</v>
      </c>
      <c r="B154" s="223" t="s">
        <v>175</v>
      </c>
      <c r="C154" s="224">
        <f t="shared" si="48"/>
        <v>949</v>
      </c>
      <c r="D154" s="225"/>
      <c r="E154" s="460"/>
      <c r="F154" s="486">
        <f t="shared" si="50"/>
        <v>0</v>
      </c>
      <c r="G154" s="225"/>
      <c r="H154" s="227"/>
      <c r="I154" s="228">
        <f t="shared" si="51"/>
        <v>0</v>
      </c>
      <c r="J154" s="227">
        <v>949</v>
      </c>
      <c r="K154" s="226"/>
      <c r="L154" s="228">
        <f t="shared" si="52"/>
        <v>949</v>
      </c>
      <c r="M154" s="229"/>
      <c r="N154" s="226"/>
      <c r="O154" s="228">
        <f t="shared" si="53"/>
        <v>0</v>
      </c>
      <c r="P154" s="230"/>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s="252" customFormat="1" x14ac:dyDescent="0.25">
      <c r="A159" s="419">
        <v>2370</v>
      </c>
      <c r="B159" s="420" t="s">
        <v>180</v>
      </c>
      <c r="C159" s="421">
        <f t="shared" si="48"/>
        <v>654</v>
      </c>
      <c r="D159" s="422">
        <v>350</v>
      </c>
      <c r="E159" s="461"/>
      <c r="F159" s="510">
        <f t="shared" si="50"/>
        <v>350</v>
      </c>
      <c r="G159" s="422">
        <v>304</v>
      </c>
      <c r="H159" s="424"/>
      <c r="I159" s="425">
        <f t="shared" si="51"/>
        <v>304</v>
      </c>
      <c r="J159" s="424"/>
      <c r="K159" s="423"/>
      <c r="L159" s="425">
        <f t="shared" si="52"/>
        <v>0</v>
      </c>
      <c r="M159" s="426"/>
      <c r="N159" s="423"/>
      <c r="O159" s="425">
        <f t="shared" si="53"/>
        <v>0</v>
      </c>
      <c r="P159" s="427"/>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 t="shared" ref="E165:O165" si="55">SUM(E166,E171)</f>
        <v>0</v>
      </c>
      <c r="F165" s="506">
        <f t="shared" si="55"/>
        <v>0</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hidden="1" customHeight="1" x14ac:dyDescent="0.25">
      <c r="A166" s="342">
        <v>2510</v>
      </c>
      <c r="B166" s="87" t="s">
        <v>187</v>
      </c>
      <c r="C166" s="88">
        <f t="shared" si="48"/>
        <v>0</v>
      </c>
      <c r="D166" s="246">
        <f>SUM(D167:D170)</f>
        <v>0</v>
      </c>
      <c r="E166" s="463">
        <f t="shared" ref="E166:O166" si="56">SUM(E167:E170)</f>
        <v>0</v>
      </c>
      <c r="F166" s="508">
        <f t="shared" si="56"/>
        <v>0</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1816</v>
      </c>
      <c r="D194" s="194">
        <f t="shared" ref="D194:O194" si="70">SUM(D195,D230,D269)</f>
        <v>1180</v>
      </c>
      <c r="E194" s="453">
        <f t="shared" si="70"/>
        <v>0</v>
      </c>
      <c r="F194" s="504">
        <f t="shared" si="70"/>
        <v>1180</v>
      </c>
      <c r="G194" s="194">
        <f t="shared" si="70"/>
        <v>636</v>
      </c>
      <c r="H194" s="196">
        <f t="shared" si="70"/>
        <v>0</v>
      </c>
      <c r="I194" s="197">
        <f t="shared" si="70"/>
        <v>636</v>
      </c>
      <c r="J194" s="196">
        <f t="shared" si="70"/>
        <v>0</v>
      </c>
      <c r="K194" s="195">
        <f t="shared" si="70"/>
        <v>0</v>
      </c>
      <c r="L194" s="197">
        <f t="shared" si="70"/>
        <v>0</v>
      </c>
      <c r="M194" s="289">
        <f t="shared" si="70"/>
        <v>0</v>
      </c>
      <c r="N194" s="290">
        <f t="shared" si="70"/>
        <v>0</v>
      </c>
      <c r="O194" s="291">
        <f t="shared" si="70"/>
        <v>0</v>
      </c>
      <c r="P194" s="292"/>
    </row>
    <row r="195" spans="1:16" x14ac:dyDescent="0.25">
      <c r="A195" s="199">
        <v>5000</v>
      </c>
      <c r="B195" s="199" t="s">
        <v>216</v>
      </c>
      <c r="C195" s="200">
        <f t="shared" si="48"/>
        <v>1816</v>
      </c>
      <c r="D195" s="201">
        <f t="shared" ref="D195:O195" si="71">D196+D204</f>
        <v>1180</v>
      </c>
      <c r="E195" s="454">
        <f t="shared" si="71"/>
        <v>0</v>
      </c>
      <c r="F195" s="505">
        <f t="shared" si="71"/>
        <v>1180</v>
      </c>
      <c r="G195" s="201">
        <f t="shared" si="71"/>
        <v>636</v>
      </c>
      <c r="H195" s="203">
        <f t="shared" si="71"/>
        <v>0</v>
      </c>
      <c r="I195" s="204">
        <f t="shared" si="71"/>
        <v>636</v>
      </c>
      <c r="J195" s="203">
        <f t="shared" si="71"/>
        <v>0</v>
      </c>
      <c r="K195" s="202">
        <f t="shared" si="71"/>
        <v>0</v>
      </c>
      <c r="L195" s="204">
        <f t="shared" si="71"/>
        <v>0</v>
      </c>
      <c r="M195" s="200">
        <f t="shared" si="71"/>
        <v>0</v>
      </c>
      <c r="N195" s="202">
        <f t="shared" si="71"/>
        <v>0</v>
      </c>
      <c r="O195" s="204">
        <f t="shared" si="71"/>
        <v>0</v>
      </c>
      <c r="P195" s="205"/>
    </row>
    <row r="196" spans="1:16" hidden="1" x14ac:dyDescent="0.25">
      <c r="A196" s="75">
        <v>5100</v>
      </c>
      <c r="B196" s="206" t="s">
        <v>217</v>
      </c>
      <c r="C196" s="76">
        <f t="shared" si="48"/>
        <v>0</v>
      </c>
      <c r="D196" s="207">
        <f t="shared" ref="D196:O196" si="72">D197+D198+D201+D202+D203</f>
        <v>0</v>
      </c>
      <c r="E196" s="455">
        <f t="shared" si="72"/>
        <v>0</v>
      </c>
      <c r="F196" s="506">
        <f t="shared" si="72"/>
        <v>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48"/>
        <v>0</v>
      </c>
      <c r="D198" s="232">
        <f t="shared" ref="D198:O198" si="73">D199+D200</f>
        <v>0</v>
      </c>
      <c r="E198" s="459">
        <f t="shared" si="73"/>
        <v>0</v>
      </c>
      <c r="F198" s="509">
        <f t="shared" si="73"/>
        <v>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hidden="1" x14ac:dyDescent="0.25">
      <c r="A199" s="119">
        <v>5121</v>
      </c>
      <c r="B199" s="98" t="s">
        <v>220</v>
      </c>
      <c r="C199" s="99">
        <f t="shared" si="48"/>
        <v>0</v>
      </c>
      <c r="D199" s="237"/>
      <c r="E199" s="458"/>
      <c r="F199" s="509">
        <f>D199+E199</f>
        <v>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1816</v>
      </c>
      <c r="D204" s="207">
        <f t="shared" ref="D204:O204" si="74">D205+D215+D216+D225+D226+D227+D229</f>
        <v>1180</v>
      </c>
      <c r="E204" s="455">
        <f t="shared" si="74"/>
        <v>0</v>
      </c>
      <c r="F204" s="506">
        <f t="shared" si="74"/>
        <v>1180</v>
      </c>
      <c r="G204" s="207">
        <f t="shared" si="74"/>
        <v>636</v>
      </c>
      <c r="H204" s="84">
        <f t="shared" si="74"/>
        <v>0</v>
      </c>
      <c r="I204" s="208">
        <f t="shared" si="74"/>
        <v>636</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1816</v>
      </c>
      <c r="D216" s="232">
        <f t="shared" ref="D216:O216" si="81">SUM(D217:D224)</f>
        <v>1180</v>
      </c>
      <c r="E216" s="459">
        <f t="shared" si="81"/>
        <v>0</v>
      </c>
      <c r="F216" s="509">
        <f t="shared" si="81"/>
        <v>1180</v>
      </c>
      <c r="G216" s="232">
        <f t="shared" si="81"/>
        <v>636</v>
      </c>
      <c r="H216" s="234">
        <f t="shared" si="81"/>
        <v>0</v>
      </c>
      <c r="I216" s="235">
        <f t="shared" si="81"/>
        <v>636</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x14ac:dyDescent="0.25">
      <c r="A218" s="56">
        <v>5232</v>
      </c>
      <c r="B218" s="223" t="s">
        <v>239</v>
      </c>
      <c r="C218" s="224">
        <f t="shared" si="80"/>
        <v>1450</v>
      </c>
      <c r="D218" s="225">
        <v>1180</v>
      </c>
      <c r="E218" s="460"/>
      <c r="F218" s="486">
        <f t="shared" si="82"/>
        <v>1180</v>
      </c>
      <c r="G218" s="225">
        <v>270</v>
      </c>
      <c r="H218" s="227"/>
      <c r="I218" s="228">
        <f t="shared" si="83"/>
        <v>270</v>
      </c>
      <c r="J218" s="227"/>
      <c r="K218" s="226"/>
      <c r="L218" s="228">
        <f t="shared" si="84"/>
        <v>0</v>
      </c>
      <c r="M218" s="229"/>
      <c r="N218" s="226"/>
      <c r="O218" s="228">
        <f t="shared" si="85"/>
        <v>0</v>
      </c>
      <c r="P218" s="367"/>
    </row>
    <row r="219" spans="1:16" x14ac:dyDescent="0.25">
      <c r="A219" s="56">
        <v>5233</v>
      </c>
      <c r="B219" s="223" t="s">
        <v>240</v>
      </c>
      <c r="C219" s="224">
        <f t="shared" si="80"/>
        <v>366</v>
      </c>
      <c r="D219" s="225"/>
      <c r="E219" s="460"/>
      <c r="F219" s="486">
        <f t="shared" si="82"/>
        <v>0</v>
      </c>
      <c r="G219" s="225">
        <v>366</v>
      </c>
      <c r="H219" s="227"/>
      <c r="I219" s="228">
        <f t="shared" si="83"/>
        <v>366</v>
      </c>
      <c r="J219" s="227"/>
      <c r="K219" s="226"/>
      <c r="L219" s="228">
        <f t="shared" si="84"/>
        <v>0</v>
      </c>
      <c r="M219" s="229"/>
      <c r="N219" s="226"/>
      <c r="O219" s="228">
        <f t="shared" si="85"/>
        <v>0</v>
      </c>
      <c r="P219" s="253"/>
    </row>
    <row r="220" spans="1:16" ht="24" hidden="1" x14ac:dyDescent="0.25">
      <c r="A220" s="56">
        <v>5234</v>
      </c>
      <c r="B220" s="223" t="s">
        <v>241</v>
      </c>
      <c r="C220" s="224">
        <f t="shared" si="80"/>
        <v>0</v>
      </c>
      <c r="D220" s="225"/>
      <c r="E220" s="460"/>
      <c r="F220" s="486">
        <f t="shared" si="82"/>
        <v>0</v>
      </c>
      <c r="G220" s="225"/>
      <c r="H220" s="227"/>
      <c r="I220" s="228">
        <f t="shared" si="83"/>
        <v>0</v>
      </c>
      <c r="J220" s="227"/>
      <c r="K220" s="226"/>
      <c r="L220" s="228">
        <f t="shared" si="84"/>
        <v>0</v>
      </c>
      <c r="M220" s="229"/>
      <c r="N220" s="226"/>
      <c r="O220" s="228">
        <f t="shared" si="85"/>
        <v>0</v>
      </c>
      <c r="P220" s="253"/>
    </row>
    <row r="221" spans="1:16" ht="14.25" hidden="1" customHeight="1" x14ac:dyDescent="0.25">
      <c r="A221" s="56">
        <v>5236</v>
      </c>
      <c r="B221" s="223" t="s">
        <v>242</v>
      </c>
      <c r="C221" s="224">
        <f t="shared" si="80"/>
        <v>0</v>
      </c>
      <c r="D221" s="225"/>
      <c r="E221" s="460"/>
      <c r="F221" s="486">
        <f t="shared" si="82"/>
        <v>0</v>
      </c>
      <c r="G221" s="225"/>
      <c r="H221" s="227"/>
      <c r="I221" s="228">
        <f t="shared" si="83"/>
        <v>0</v>
      </c>
      <c r="J221" s="227"/>
      <c r="K221" s="226"/>
      <c r="L221" s="228">
        <f t="shared" si="84"/>
        <v>0</v>
      </c>
      <c r="M221" s="229"/>
      <c r="N221" s="226"/>
      <c r="O221" s="228">
        <f t="shared" si="85"/>
        <v>0</v>
      </c>
      <c r="P221" s="253"/>
    </row>
    <row r="222" spans="1:16" ht="14.25" hidden="1" customHeight="1" x14ac:dyDescent="0.25">
      <c r="A222" s="56">
        <v>5237</v>
      </c>
      <c r="B222" s="223" t="s">
        <v>243</v>
      </c>
      <c r="C222" s="224">
        <f t="shared" si="80"/>
        <v>0</v>
      </c>
      <c r="D222" s="225"/>
      <c r="E222" s="460"/>
      <c r="F222" s="486">
        <f t="shared" si="82"/>
        <v>0</v>
      </c>
      <c r="G222" s="225"/>
      <c r="H222" s="227"/>
      <c r="I222" s="228">
        <f t="shared" si="83"/>
        <v>0</v>
      </c>
      <c r="J222" s="227"/>
      <c r="K222" s="226"/>
      <c r="L222" s="228">
        <f t="shared" si="84"/>
        <v>0</v>
      </c>
      <c r="M222" s="229"/>
      <c r="N222" s="226"/>
      <c r="O222" s="228">
        <f t="shared" si="85"/>
        <v>0</v>
      </c>
      <c r="P222" s="253"/>
    </row>
    <row r="223" spans="1:16" ht="24" hidden="1" x14ac:dyDescent="0.25">
      <c r="A223" s="56">
        <v>5238</v>
      </c>
      <c r="B223" s="223" t="s">
        <v>244</v>
      </c>
      <c r="C223" s="224">
        <f t="shared" si="80"/>
        <v>0</v>
      </c>
      <c r="D223" s="225">
        <v>0</v>
      </c>
      <c r="E223" s="460"/>
      <c r="F223" s="486">
        <f t="shared" si="82"/>
        <v>0</v>
      </c>
      <c r="G223" s="225"/>
      <c r="H223" s="227"/>
      <c r="I223" s="228">
        <f t="shared" si="83"/>
        <v>0</v>
      </c>
      <c r="J223" s="227"/>
      <c r="K223" s="226"/>
      <c r="L223" s="228">
        <f t="shared" si="84"/>
        <v>0</v>
      </c>
      <c r="M223" s="229"/>
      <c r="N223" s="226"/>
      <c r="O223" s="228">
        <f t="shared" si="85"/>
        <v>0</v>
      </c>
      <c r="P223" s="230"/>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340363</v>
      </c>
      <c r="D286" s="313">
        <f t="shared" ref="D286:O286" si="113">SUM(D283,D269,D230,D195,D187,D173,D75,D53)</f>
        <v>168927</v>
      </c>
      <c r="E286" s="471">
        <f t="shared" si="113"/>
        <v>0</v>
      </c>
      <c r="F286" s="517">
        <f t="shared" si="113"/>
        <v>168927</v>
      </c>
      <c r="G286" s="313">
        <f t="shared" si="113"/>
        <v>170253</v>
      </c>
      <c r="H286" s="315">
        <f t="shared" si="113"/>
        <v>0</v>
      </c>
      <c r="I286" s="316">
        <f t="shared" si="113"/>
        <v>170253</v>
      </c>
      <c r="J286" s="315">
        <f t="shared" si="113"/>
        <v>1183</v>
      </c>
      <c r="K286" s="314">
        <f t="shared" si="113"/>
        <v>0</v>
      </c>
      <c r="L286" s="316">
        <f t="shared" si="113"/>
        <v>1183</v>
      </c>
      <c r="M286" s="312">
        <f t="shared" si="113"/>
        <v>0</v>
      </c>
      <c r="N286" s="314">
        <f t="shared" si="113"/>
        <v>0</v>
      </c>
      <c r="O286" s="316">
        <f t="shared" si="113"/>
        <v>0</v>
      </c>
      <c r="P286" s="317"/>
    </row>
    <row r="287" spans="1:16" s="27" customFormat="1" ht="13.5" thickTop="1" thickBot="1" x14ac:dyDescent="0.3">
      <c r="A287" s="1253" t="s">
        <v>310</v>
      </c>
      <c r="B287" s="1254"/>
      <c r="C287" s="318">
        <f t="shared" si="110"/>
        <v>-158</v>
      </c>
      <c r="D287" s="319">
        <f t="shared" ref="D287:I287" si="114">SUM(D24,D25,D41)-D51</f>
        <v>0</v>
      </c>
      <c r="E287" s="472">
        <f t="shared" si="114"/>
        <v>0</v>
      </c>
      <c r="F287" s="518">
        <f t="shared" si="114"/>
        <v>0</v>
      </c>
      <c r="G287" s="319">
        <f t="shared" si="114"/>
        <v>0</v>
      </c>
      <c r="H287" s="321">
        <f t="shared" si="114"/>
        <v>0</v>
      </c>
      <c r="I287" s="322">
        <f t="shared" si="114"/>
        <v>0</v>
      </c>
      <c r="J287" s="321">
        <f>(J26+J43)-J51</f>
        <v>-158</v>
      </c>
      <c r="K287" s="320">
        <f>(K26+K43)-K51</f>
        <v>0</v>
      </c>
      <c r="L287" s="322">
        <f>(L26+L43)-L51</f>
        <v>-158</v>
      </c>
      <c r="M287" s="318">
        <f>M45-M51</f>
        <v>0</v>
      </c>
      <c r="N287" s="320">
        <f>N45-N51</f>
        <v>0</v>
      </c>
      <c r="O287" s="322">
        <f>O45-O51</f>
        <v>0</v>
      </c>
      <c r="P287" s="323"/>
    </row>
    <row r="288" spans="1:16" s="27" customFormat="1" ht="12.75" thickTop="1" x14ac:dyDescent="0.25">
      <c r="A288" s="1255" t="s">
        <v>311</v>
      </c>
      <c r="B288" s="1256"/>
      <c r="C288" s="324">
        <f t="shared" si="110"/>
        <v>158</v>
      </c>
      <c r="D288" s="325">
        <f t="shared" ref="D288:O288" si="115">SUM(D289,D290)-D297+D298</f>
        <v>0</v>
      </c>
      <c r="E288" s="473">
        <f t="shared" si="115"/>
        <v>0</v>
      </c>
      <c r="F288" s="519">
        <f t="shared" si="115"/>
        <v>0</v>
      </c>
      <c r="G288" s="325">
        <f t="shared" si="115"/>
        <v>0</v>
      </c>
      <c r="H288" s="327">
        <f t="shared" si="115"/>
        <v>0</v>
      </c>
      <c r="I288" s="328">
        <f t="shared" si="115"/>
        <v>0</v>
      </c>
      <c r="J288" s="327">
        <f t="shared" si="115"/>
        <v>158</v>
      </c>
      <c r="K288" s="326">
        <f t="shared" si="115"/>
        <v>0</v>
      </c>
      <c r="L288" s="328">
        <f t="shared" si="115"/>
        <v>158</v>
      </c>
      <c r="M288" s="324">
        <f t="shared" si="115"/>
        <v>0</v>
      </c>
      <c r="N288" s="326">
        <f t="shared" si="115"/>
        <v>0</v>
      </c>
      <c r="O288" s="328">
        <f t="shared" si="115"/>
        <v>0</v>
      </c>
      <c r="P288" s="329"/>
    </row>
    <row r="289" spans="1:16" s="27" customFormat="1" ht="12.75" thickBot="1" x14ac:dyDescent="0.3">
      <c r="A289" s="177" t="s">
        <v>312</v>
      </c>
      <c r="B289" s="177" t="s">
        <v>313</v>
      </c>
      <c r="C289" s="178">
        <f t="shared" si="110"/>
        <v>158</v>
      </c>
      <c r="D289" s="179">
        <f t="shared" ref="D289:O289" si="116">D21-D283</f>
        <v>0</v>
      </c>
      <c r="E289" s="451">
        <f t="shared" si="116"/>
        <v>0</v>
      </c>
      <c r="F289" s="502">
        <f t="shared" si="116"/>
        <v>0</v>
      </c>
      <c r="G289" s="179">
        <f t="shared" si="116"/>
        <v>0</v>
      </c>
      <c r="H289" s="181">
        <f t="shared" si="116"/>
        <v>0</v>
      </c>
      <c r="I289" s="182">
        <f t="shared" si="116"/>
        <v>0</v>
      </c>
      <c r="J289" s="181">
        <f t="shared" si="116"/>
        <v>158</v>
      </c>
      <c r="K289" s="180">
        <f t="shared" si="116"/>
        <v>0</v>
      </c>
      <c r="L289" s="182">
        <f t="shared" si="116"/>
        <v>158</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1SWA7xG4wMz4IFic7GU3JMPPKmIMitczvJhdWt32xoK5VjmBpkweV47zZ1arHq3Vl3oU6sFWxyUNAu/LeOTzYg==" saltValue="ND1nlGJXqZkWfS+4uDJDKQ==" spinCount="100000" sheet="1" objects="1" scenarios="1" formatCells="0" formatColumns="0" formatRows="0"/>
  <autoFilter ref="A18:P298">
    <filterColumn colId="2">
      <filters blank="1">
        <filter val="1 025"/>
        <filter val="1 166"/>
        <filter val="1 450"/>
        <filter val="1 483"/>
        <filter val="1 615"/>
        <filter val="1 689"/>
        <filter val="1 816"/>
        <filter val="10 621"/>
        <filter val="11 109"/>
        <filter val="11 812"/>
        <filter val="13 578"/>
        <filter val="145"/>
        <filter val="158"/>
        <filter val="-158"/>
        <filter val="16 624"/>
        <filter val="18 030"/>
        <filter val="198 107"/>
        <filter val="2 114"/>
        <filter val="2 187"/>
        <filter val="20"/>
        <filter val="200"/>
        <filter val="235 531"/>
        <filter val="26"/>
        <filter val="27 096"/>
        <filter val="3 040"/>
        <filter val="3 104"/>
        <filter val="3 235"/>
        <filter val="3 427"/>
        <filter val="3 573"/>
        <filter val="3 695"/>
        <filter val="311 451"/>
        <filter val="33"/>
        <filter val="33 997"/>
        <filter val="338 547"/>
        <filter val="339 180"/>
        <filter val="340 363"/>
        <filter val="343"/>
        <filter val="35"/>
        <filter val="366"/>
        <filter val="4 068"/>
        <filter val="4 153"/>
        <filter val="420"/>
        <filter val="440"/>
        <filter val="460"/>
        <filter val="48"/>
        <filter val="484"/>
        <filter val="5 503"/>
        <filter val="50"/>
        <filter val="500"/>
        <filter val="510"/>
        <filter val="537"/>
        <filter val="59 296"/>
        <filter val="601"/>
        <filter val="62"/>
        <filter val="654"/>
        <filter val="7 950"/>
        <filter val="75 920"/>
        <filter val="845"/>
        <filter val="9 004"/>
        <filter val="949"/>
        <filter val="9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Roman,Regular"&amp;9 152.pielikums Jūrmalas pilsētas domes
2019.gada 21.februāra saistošajiem noteikumiem Nr.8
(protokols Nr.2, 34.punkts)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11" sqref="T11"/>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7.425781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858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859</v>
      </c>
      <c r="D3" s="1296"/>
      <c r="E3" s="1296"/>
      <c r="F3" s="1296"/>
      <c r="G3" s="1296"/>
      <c r="H3" s="1296"/>
      <c r="I3" s="1296"/>
      <c r="J3" s="1296"/>
      <c r="K3" s="1296"/>
      <c r="L3" s="1296"/>
      <c r="M3" s="1296"/>
      <c r="N3" s="1296"/>
      <c r="O3" s="1296"/>
      <c r="P3" s="1297"/>
      <c r="Q3" s="525"/>
    </row>
    <row r="4" spans="1:17" ht="12.75" customHeight="1" x14ac:dyDescent="0.25">
      <c r="A4" s="5" t="s">
        <v>4</v>
      </c>
      <c r="B4" s="6"/>
      <c r="C4" s="1296" t="s">
        <v>860</v>
      </c>
      <c r="D4" s="1296"/>
      <c r="E4" s="1296"/>
      <c r="F4" s="1296"/>
      <c r="G4" s="1296"/>
      <c r="H4" s="1296"/>
      <c r="I4" s="1296"/>
      <c r="J4" s="1296"/>
      <c r="K4" s="1296"/>
      <c r="L4" s="1296"/>
      <c r="M4" s="1296"/>
      <c r="N4" s="1296"/>
      <c r="O4" s="1296"/>
      <c r="P4" s="1297"/>
      <c r="Q4" s="525"/>
    </row>
    <row r="5" spans="1:17" ht="12.75" customHeight="1" x14ac:dyDescent="0.25">
      <c r="A5" s="7" t="s">
        <v>6</v>
      </c>
      <c r="B5" s="8"/>
      <c r="C5" s="1291" t="s">
        <v>861</v>
      </c>
      <c r="D5" s="1291"/>
      <c r="E5" s="1291"/>
      <c r="F5" s="1291"/>
      <c r="G5" s="1291"/>
      <c r="H5" s="1291"/>
      <c r="I5" s="1291"/>
      <c r="J5" s="1291"/>
      <c r="K5" s="1291"/>
      <c r="L5" s="1291"/>
      <c r="M5" s="1291"/>
      <c r="N5" s="1291"/>
      <c r="O5" s="1291"/>
      <c r="P5" s="1292"/>
      <c r="Q5" s="525"/>
    </row>
    <row r="6" spans="1:17" ht="12.75" customHeight="1" x14ac:dyDescent="0.25">
      <c r="A6" s="7" t="s">
        <v>8</v>
      </c>
      <c r="B6" s="8"/>
      <c r="C6" s="1357" t="s">
        <v>9</v>
      </c>
      <c r="D6" s="1291"/>
      <c r="E6" s="1291"/>
      <c r="F6" s="1291"/>
      <c r="G6" s="1291"/>
      <c r="H6" s="1291"/>
      <c r="I6" s="1291"/>
      <c r="J6" s="1291"/>
      <c r="K6" s="1291"/>
      <c r="L6" s="1291"/>
      <c r="M6" s="1291"/>
      <c r="N6" s="1291"/>
      <c r="O6" s="1291"/>
      <c r="P6" s="1292"/>
      <c r="Q6" s="525"/>
    </row>
    <row r="7" spans="1:17" ht="25.5" customHeight="1" x14ac:dyDescent="0.25">
      <c r="A7" s="7" t="s">
        <v>10</v>
      </c>
      <c r="B7" s="8"/>
      <c r="C7" s="1296" t="s">
        <v>11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862</v>
      </c>
      <c r="D9" s="1291"/>
      <c r="E9" s="1291"/>
      <c r="F9" s="1291"/>
      <c r="G9" s="1291"/>
      <c r="H9" s="1291"/>
      <c r="I9" s="1291"/>
      <c r="J9" s="1291"/>
      <c r="K9" s="1291"/>
      <c r="L9" s="1291"/>
      <c r="M9" s="1291"/>
      <c r="N9" s="1291"/>
      <c r="O9" s="1291"/>
      <c r="P9" s="1292"/>
      <c r="Q9" s="525"/>
    </row>
    <row r="10" spans="1:17" ht="12.75" customHeight="1" x14ac:dyDescent="0.25">
      <c r="A10" s="7"/>
      <c r="B10" s="8" t="s">
        <v>15</v>
      </c>
      <c r="C10" s="1291" t="s">
        <v>863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864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t="s">
        <v>865</v>
      </c>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308" t="s">
        <v>27</v>
      </c>
      <c r="G16" s="1280" t="s">
        <v>28</v>
      </c>
      <c r="H16" s="1309" t="s">
        <v>29</v>
      </c>
      <c r="I16" s="1304" t="s">
        <v>30</v>
      </c>
      <c r="J16" s="1305" t="s">
        <v>31</v>
      </c>
      <c r="K16" s="1306" t="s">
        <v>32</v>
      </c>
      <c r="L16" s="1310"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309"/>
      <c r="I17" s="1304"/>
      <c r="J17" s="1260"/>
      <c r="K17" s="1307"/>
      <c r="L17" s="1311"/>
      <c r="M17" s="1288"/>
      <c r="N17" s="1290"/>
      <c r="O17" s="1284"/>
      <c r="P17" s="1286"/>
    </row>
    <row r="18" spans="1:16" s="13" customFormat="1" ht="9.75" customHeight="1" thickTop="1" x14ac:dyDescent="0.25">
      <c r="A18" s="14" t="s">
        <v>38</v>
      </c>
      <c r="B18" s="14">
        <v>2</v>
      </c>
      <c r="C18" s="15">
        <v>3</v>
      </c>
      <c r="D18" s="16">
        <v>4</v>
      </c>
      <c r="E18" s="430">
        <v>5</v>
      </c>
      <c r="F18" s="14">
        <v>6</v>
      </c>
      <c r="G18" s="16">
        <v>7</v>
      </c>
      <c r="H18" s="527">
        <v>8</v>
      </c>
      <c r="I18" s="14">
        <v>9</v>
      </c>
      <c r="J18" s="18">
        <v>10</v>
      </c>
      <c r="K18" s="430">
        <v>11</v>
      </c>
      <c r="L18" s="14">
        <v>12</v>
      </c>
      <c r="M18" s="15">
        <v>13</v>
      </c>
      <c r="N18" s="17">
        <v>14</v>
      </c>
      <c r="O18" s="19">
        <v>15</v>
      </c>
      <c r="P18" s="19">
        <v>16</v>
      </c>
    </row>
    <row r="19" spans="1:16" s="27" customFormat="1" x14ac:dyDescent="0.25">
      <c r="A19" s="20"/>
      <c r="B19" s="21" t="s">
        <v>39</v>
      </c>
      <c r="C19" s="22"/>
      <c r="D19" s="23"/>
      <c r="E19" s="431"/>
      <c r="F19" s="192"/>
      <c r="G19" s="23"/>
      <c r="H19" s="528"/>
      <c r="I19" s="192"/>
      <c r="J19" s="25"/>
      <c r="K19" s="431"/>
      <c r="L19" s="192"/>
      <c r="M19" s="28"/>
      <c r="N19" s="24"/>
      <c r="O19" s="26"/>
      <c r="P19" s="29"/>
    </row>
    <row r="20" spans="1:16" s="27" customFormat="1" ht="12.75" thickBot="1" x14ac:dyDescent="0.3">
      <c r="A20" s="30"/>
      <c r="B20" s="31" t="s">
        <v>40</v>
      </c>
      <c r="C20" s="32">
        <f>F20+I20+L20+O20</f>
        <v>396297</v>
      </c>
      <c r="D20" s="33">
        <f>SUM(D21,D24,D25,D41,D43)</f>
        <v>360677</v>
      </c>
      <c r="E20" s="432">
        <f t="shared" ref="E20:F20" si="0">SUM(E21,E24,E25,E41,E43)</f>
        <v>0</v>
      </c>
      <c r="F20" s="483">
        <f t="shared" si="0"/>
        <v>360677</v>
      </c>
      <c r="G20" s="33">
        <f>SUM(G21,G24,G43)</f>
        <v>33050</v>
      </c>
      <c r="H20" s="529">
        <f t="shared" ref="H20:I20" si="1">SUM(H21,H24,H43)</f>
        <v>0</v>
      </c>
      <c r="I20" s="483">
        <f t="shared" si="1"/>
        <v>33050</v>
      </c>
      <c r="J20" s="35">
        <f>SUM(J21,J26,J43)</f>
        <v>2454</v>
      </c>
      <c r="K20" s="432">
        <f t="shared" ref="K20:L20" si="2">SUM(K21,K26,K43)</f>
        <v>0</v>
      </c>
      <c r="L20" s="483">
        <f t="shared" si="2"/>
        <v>2454</v>
      </c>
      <c r="M20" s="32">
        <f>SUM(M21,M45)</f>
        <v>116</v>
      </c>
      <c r="N20" s="34">
        <f t="shared" ref="N20:O20" si="3">SUM(N21,N45)</f>
        <v>0</v>
      </c>
      <c r="O20" s="36">
        <f t="shared" si="3"/>
        <v>116</v>
      </c>
      <c r="P20" s="37"/>
    </row>
    <row r="21" spans="1:16" ht="12.75" thickTop="1" x14ac:dyDescent="0.25">
      <c r="A21" s="38"/>
      <c r="B21" s="39" t="s">
        <v>41</v>
      </c>
      <c r="C21" s="40">
        <f t="shared" ref="C21:C84" si="4">F21+I21+L21+O21</f>
        <v>569</v>
      </c>
      <c r="D21" s="41">
        <f>SUM(D22:D23)</f>
        <v>0</v>
      </c>
      <c r="E21" s="433">
        <f t="shared" ref="E21" si="5">SUM(E22:E23)</f>
        <v>0</v>
      </c>
      <c r="F21" s="484">
        <f>SUM(F22:F23)</f>
        <v>0</v>
      </c>
      <c r="G21" s="41">
        <f>SUM(G22:G23)</f>
        <v>0</v>
      </c>
      <c r="H21" s="531">
        <f t="shared" ref="H21:I21" si="6">SUM(H22:H23)</f>
        <v>0</v>
      </c>
      <c r="I21" s="484">
        <f t="shared" si="6"/>
        <v>0</v>
      </c>
      <c r="J21" s="43">
        <f>SUM(J22:J23)</f>
        <v>453</v>
      </c>
      <c r="K21" s="433">
        <f t="shared" ref="K21:L21" si="7">SUM(K22:K23)</f>
        <v>0</v>
      </c>
      <c r="L21" s="484">
        <f t="shared" si="7"/>
        <v>453</v>
      </c>
      <c r="M21" s="40">
        <f>SUM(M22:M23)</f>
        <v>116</v>
      </c>
      <c r="N21" s="42">
        <f t="shared" ref="N21:O21" si="8">SUM(N22:N23)</f>
        <v>0</v>
      </c>
      <c r="O21" s="44">
        <f t="shared" si="8"/>
        <v>116</v>
      </c>
      <c r="P21" s="45"/>
    </row>
    <row r="22" spans="1:16" hidden="1" x14ac:dyDescent="0.25">
      <c r="A22" s="46"/>
      <c r="B22" s="47" t="s">
        <v>42</v>
      </c>
      <c r="C22" s="48">
        <f t="shared" si="4"/>
        <v>0</v>
      </c>
      <c r="D22" s="49"/>
      <c r="E22" s="50"/>
      <c r="F22" s="532">
        <f>D22+E22</f>
        <v>0</v>
      </c>
      <c r="G22" s="49"/>
      <c r="H22" s="51"/>
      <c r="I22" s="52">
        <f>G22+H22</f>
        <v>0</v>
      </c>
      <c r="J22" s="51"/>
      <c r="K22" s="50"/>
      <c r="L22" s="533">
        <f>J22+K22</f>
        <v>0</v>
      </c>
      <c r="M22" s="53"/>
      <c r="N22" s="50"/>
      <c r="O22" s="52">
        <f>M22+N22</f>
        <v>0</v>
      </c>
      <c r="P22" s="54"/>
    </row>
    <row r="23" spans="1:16" x14ac:dyDescent="0.25">
      <c r="A23" s="55"/>
      <c r="B23" s="56" t="s">
        <v>43</v>
      </c>
      <c r="C23" s="57">
        <f t="shared" si="4"/>
        <v>569</v>
      </c>
      <c r="D23" s="58"/>
      <c r="E23" s="435"/>
      <c r="F23" s="486">
        <f>D23+E23</f>
        <v>0</v>
      </c>
      <c r="G23" s="58"/>
      <c r="H23" s="534"/>
      <c r="I23" s="535">
        <f>G23+H23</f>
        <v>0</v>
      </c>
      <c r="J23" s="60">
        <v>453</v>
      </c>
      <c r="K23" s="435"/>
      <c r="L23" s="535">
        <f>J23+K23</f>
        <v>453</v>
      </c>
      <c r="M23" s="62">
        <v>116</v>
      </c>
      <c r="N23" s="59"/>
      <c r="O23" s="61">
        <f>M23+N23</f>
        <v>116</v>
      </c>
      <c r="P23" s="377"/>
    </row>
    <row r="24" spans="1:16" s="27" customFormat="1" ht="24.75" thickBot="1" x14ac:dyDescent="0.3">
      <c r="A24" s="347">
        <v>19300</v>
      </c>
      <c r="B24" s="347" t="s">
        <v>44</v>
      </c>
      <c r="C24" s="348">
        <f>F24+I24</f>
        <v>393727</v>
      </c>
      <c r="D24" s="349">
        <v>360677</v>
      </c>
      <c r="E24" s="436"/>
      <c r="F24" s="487">
        <f>D24+E24</f>
        <v>360677</v>
      </c>
      <c r="G24" s="349">
        <v>33050</v>
      </c>
      <c r="H24" s="947"/>
      <c r="I24" s="487">
        <f>G24+H24</f>
        <v>33050</v>
      </c>
      <c r="J24" s="352" t="s">
        <v>45</v>
      </c>
      <c r="K24" s="948" t="s">
        <v>45</v>
      </c>
      <c r="L24" s="949" t="s">
        <v>45</v>
      </c>
      <c r="M24" s="354" t="s">
        <v>45</v>
      </c>
      <c r="N24" s="353" t="s">
        <v>45</v>
      </c>
      <c r="O24" s="355" t="s">
        <v>45</v>
      </c>
      <c r="P24" s="655"/>
    </row>
    <row r="25" spans="1:16" s="27" customFormat="1" ht="24.75" hidden="1" thickTop="1" x14ac:dyDescent="0.25">
      <c r="A25" s="74"/>
      <c r="B25" s="75" t="s">
        <v>46</v>
      </c>
      <c r="C25" s="76">
        <f>F25</f>
        <v>0</v>
      </c>
      <c r="D25" s="77"/>
      <c r="E25" s="540"/>
      <c r="F25" s="541">
        <f>D25+E25</f>
        <v>0</v>
      </c>
      <c r="G25" s="78" t="s">
        <v>45</v>
      </c>
      <c r="H25" s="79" t="s">
        <v>45</v>
      </c>
      <c r="I25" s="80" t="s">
        <v>45</v>
      </c>
      <c r="J25" s="79" t="s">
        <v>45</v>
      </c>
      <c r="K25" s="81" t="s">
        <v>45</v>
      </c>
      <c r="L25" s="542" t="s">
        <v>45</v>
      </c>
      <c r="M25" s="82" t="s">
        <v>45</v>
      </c>
      <c r="N25" s="81" t="s">
        <v>45</v>
      </c>
      <c r="O25" s="80" t="s">
        <v>45</v>
      </c>
      <c r="P25" s="83"/>
    </row>
    <row r="26" spans="1:16" s="27" customFormat="1" ht="36.75" thickTop="1" x14ac:dyDescent="0.25">
      <c r="A26" s="75">
        <v>21300</v>
      </c>
      <c r="B26" s="75" t="s">
        <v>47</v>
      </c>
      <c r="C26" s="76">
        <f>L26</f>
        <v>1998</v>
      </c>
      <c r="D26" s="78" t="s">
        <v>45</v>
      </c>
      <c r="E26" s="438" t="s">
        <v>45</v>
      </c>
      <c r="F26" s="489" t="s">
        <v>45</v>
      </c>
      <c r="G26" s="78" t="s">
        <v>45</v>
      </c>
      <c r="H26" s="542" t="s">
        <v>45</v>
      </c>
      <c r="I26" s="489" t="s">
        <v>45</v>
      </c>
      <c r="J26" s="84">
        <f>SUM(J27,J31,J33,J36)</f>
        <v>1998</v>
      </c>
      <c r="K26" s="455">
        <f t="shared" ref="K26:L26" si="9">SUM(K27,K31,K33,K36)</f>
        <v>0</v>
      </c>
      <c r="L26" s="506">
        <f t="shared" si="9"/>
        <v>1998</v>
      </c>
      <c r="M26" s="82" t="s">
        <v>45</v>
      </c>
      <c r="N26" s="81" t="s">
        <v>45</v>
      </c>
      <c r="O26" s="80" t="s">
        <v>45</v>
      </c>
      <c r="P26" s="83"/>
    </row>
    <row r="27" spans="1:16" s="27" customFormat="1" ht="24" hidden="1" x14ac:dyDescent="0.25">
      <c r="A27" s="86">
        <v>21350</v>
      </c>
      <c r="B27" s="75" t="s">
        <v>48</v>
      </c>
      <c r="C27" s="76">
        <f t="shared" ref="C27:C40" si="10">L27</f>
        <v>0</v>
      </c>
      <c r="D27" s="78" t="s">
        <v>45</v>
      </c>
      <c r="E27" s="81" t="s">
        <v>45</v>
      </c>
      <c r="F27" s="543" t="s">
        <v>45</v>
      </c>
      <c r="G27" s="78" t="s">
        <v>45</v>
      </c>
      <c r="H27" s="79" t="s">
        <v>45</v>
      </c>
      <c r="I27" s="80" t="s">
        <v>45</v>
      </c>
      <c r="J27" s="84">
        <f>SUM(J28:J30)</f>
        <v>0</v>
      </c>
      <c r="K27" s="85">
        <f t="shared" ref="K27:L27" si="11">SUM(K28:K30)</f>
        <v>0</v>
      </c>
      <c r="L27" s="544">
        <f t="shared" si="11"/>
        <v>0</v>
      </c>
      <c r="M27" s="82" t="s">
        <v>45</v>
      </c>
      <c r="N27" s="81" t="s">
        <v>45</v>
      </c>
      <c r="O27" s="80" t="s">
        <v>45</v>
      </c>
      <c r="P27" s="83"/>
    </row>
    <row r="28" spans="1:16" hidden="1" x14ac:dyDescent="0.25">
      <c r="A28" s="46">
        <v>21351</v>
      </c>
      <c r="B28" s="87" t="s">
        <v>49</v>
      </c>
      <c r="C28" s="88">
        <f t="shared" si="10"/>
        <v>0</v>
      </c>
      <c r="D28" s="89" t="s">
        <v>45</v>
      </c>
      <c r="E28" s="90" t="s">
        <v>45</v>
      </c>
      <c r="F28" s="545" t="s">
        <v>45</v>
      </c>
      <c r="G28" s="89" t="s">
        <v>45</v>
      </c>
      <c r="H28" s="91" t="s">
        <v>45</v>
      </c>
      <c r="I28" s="92" t="s">
        <v>45</v>
      </c>
      <c r="J28" s="93"/>
      <c r="K28" s="94"/>
      <c r="L28" s="533">
        <f>J28+K28</f>
        <v>0</v>
      </c>
      <c r="M28" s="95" t="s">
        <v>45</v>
      </c>
      <c r="N28" s="90" t="s">
        <v>45</v>
      </c>
      <c r="O28" s="92" t="s">
        <v>45</v>
      </c>
      <c r="P28" s="96"/>
    </row>
    <row r="29" spans="1:16" hidden="1" x14ac:dyDescent="0.25">
      <c r="A29" s="97">
        <v>21352</v>
      </c>
      <c r="B29" s="98" t="s">
        <v>50</v>
      </c>
      <c r="C29" s="99">
        <f t="shared" si="10"/>
        <v>0</v>
      </c>
      <c r="D29" s="100" t="s">
        <v>45</v>
      </c>
      <c r="E29" s="101" t="s">
        <v>45</v>
      </c>
      <c r="F29" s="546" t="s">
        <v>45</v>
      </c>
      <c r="G29" s="100" t="s">
        <v>45</v>
      </c>
      <c r="H29" s="102" t="s">
        <v>45</v>
      </c>
      <c r="I29" s="103" t="s">
        <v>45</v>
      </c>
      <c r="J29" s="104"/>
      <c r="K29" s="105"/>
      <c r="L29" s="547">
        <f>J29+K29</f>
        <v>0</v>
      </c>
      <c r="M29" s="106" t="s">
        <v>45</v>
      </c>
      <c r="N29" s="101" t="s">
        <v>45</v>
      </c>
      <c r="O29" s="103" t="s">
        <v>45</v>
      </c>
      <c r="P29" s="107"/>
    </row>
    <row r="30" spans="1:16" ht="24" hidden="1" x14ac:dyDescent="0.25">
      <c r="A30" s="97">
        <v>21359</v>
      </c>
      <c r="B30" s="98" t="s">
        <v>51</v>
      </c>
      <c r="C30" s="99">
        <f t="shared" si="10"/>
        <v>0</v>
      </c>
      <c r="D30" s="100" t="s">
        <v>45</v>
      </c>
      <c r="E30" s="101" t="s">
        <v>45</v>
      </c>
      <c r="F30" s="546" t="s">
        <v>45</v>
      </c>
      <c r="G30" s="100" t="s">
        <v>45</v>
      </c>
      <c r="H30" s="102" t="s">
        <v>45</v>
      </c>
      <c r="I30" s="103" t="s">
        <v>45</v>
      </c>
      <c r="J30" s="104"/>
      <c r="K30" s="105"/>
      <c r="L30" s="547">
        <f>J30+K30</f>
        <v>0</v>
      </c>
      <c r="M30" s="106" t="s">
        <v>45</v>
      </c>
      <c r="N30" s="101" t="s">
        <v>45</v>
      </c>
      <c r="O30" s="103" t="s">
        <v>45</v>
      </c>
      <c r="P30" s="107"/>
    </row>
    <row r="31" spans="1:16" s="27" customFormat="1" ht="36" hidden="1" x14ac:dyDescent="0.25">
      <c r="A31" s="86">
        <v>21370</v>
      </c>
      <c r="B31" s="75" t="s">
        <v>52</v>
      </c>
      <c r="C31" s="76">
        <f t="shared" si="10"/>
        <v>0</v>
      </c>
      <c r="D31" s="78" t="s">
        <v>45</v>
      </c>
      <c r="E31" s="81" t="s">
        <v>45</v>
      </c>
      <c r="F31" s="543" t="s">
        <v>45</v>
      </c>
      <c r="G31" s="78" t="s">
        <v>45</v>
      </c>
      <c r="H31" s="79" t="s">
        <v>45</v>
      </c>
      <c r="I31" s="80" t="s">
        <v>45</v>
      </c>
      <c r="J31" s="84">
        <f>SUM(J32)</f>
        <v>0</v>
      </c>
      <c r="K31" s="85">
        <f t="shared" ref="K31:L31" si="12">SUM(K32)</f>
        <v>0</v>
      </c>
      <c r="L31" s="544">
        <f t="shared" si="12"/>
        <v>0</v>
      </c>
      <c r="M31" s="82" t="s">
        <v>45</v>
      </c>
      <c r="N31" s="81" t="s">
        <v>45</v>
      </c>
      <c r="O31" s="80" t="s">
        <v>45</v>
      </c>
      <c r="P31" s="83"/>
    </row>
    <row r="32" spans="1:16" ht="36" hidden="1" x14ac:dyDescent="0.25">
      <c r="A32" s="108">
        <v>21379</v>
      </c>
      <c r="B32" s="109" t="s">
        <v>53</v>
      </c>
      <c r="C32" s="110">
        <f t="shared" si="10"/>
        <v>0</v>
      </c>
      <c r="D32" s="111" t="s">
        <v>45</v>
      </c>
      <c r="E32" s="112" t="s">
        <v>45</v>
      </c>
      <c r="F32" s="548" t="s">
        <v>45</v>
      </c>
      <c r="G32" s="111" t="s">
        <v>45</v>
      </c>
      <c r="H32" s="113" t="s">
        <v>45</v>
      </c>
      <c r="I32" s="114" t="s">
        <v>45</v>
      </c>
      <c r="J32" s="115"/>
      <c r="K32" s="116"/>
      <c r="L32" s="549">
        <f>J32+K32</f>
        <v>0</v>
      </c>
      <c r="M32" s="117" t="s">
        <v>45</v>
      </c>
      <c r="N32" s="112" t="s">
        <v>45</v>
      </c>
      <c r="O32" s="114" t="s">
        <v>45</v>
      </c>
      <c r="P32" s="118"/>
    </row>
    <row r="33" spans="1:16" s="27" customFormat="1" x14ac:dyDescent="0.25">
      <c r="A33" s="86">
        <v>21380</v>
      </c>
      <c r="B33" s="75" t="s">
        <v>54</v>
      </c>
      <c r="C33" s="76">
        <f t="shared" si="10"/>
        <v>225</v>
      </c>
      <c r="D33" s="78" t="s">
        <v>45</v>
      </c>
      <c r="E33" s="438" t="s">
        <v>45</v>
      </c>
      <c r="F33" s="489" t="s">
        <v>45</v>
      </c>
      <c r="G33" s="78" t="s">
        <v>45</v>
      </c>
      <c r="H33" s="542" t="s">
        <v>45</v>
      </c>
      <c r="I33" s="489" t="s">
        <v>45</v>
      </c>
      <c r="J33" s="84">
        <f>SUM(J34:J35)</f>
        <v>225</v>
      </c>
      <c r="K33" s="455">
        <f t="shared" ref="K33:L33" si="13">SUM(K34:K35)</f>
        <v>0</v>
      </c>
      <c r="L33" s="506">
        <f t="shared" si="13"/>
        <v>225</v>
      </c>
      <c r="M33" s="82" t="s">
        <v>45</v>
      </c>
      <c r="N33" s="81" t="s">
        <v>45</v>
      </c>
      <c r="O33" s="80" t="s">
        <v>45</v>
      </c>
      <c r="P33" s="83"/>
    </row>
    <row r="34" spans="1:16" x14ac:dyDescent="0.25">
      <c r="A34" s="47">
        <v>21381</v>
      </c>
      <c r="B34" s="87" t="s">
        <v>55</v>
      </c>
      <c r="C34" s="88">
        <f t="shared" si="10"/>
        <v>225</v>
      </c>
      <c r="D34" s="89" t="s">
        <v>45</v>
      </c>
      <c r="E34" s="439" t="s">
        <v>45</v>
      </c>
      <c r="F34" s="490" t="s">
        <v>45</v>
      </c>
      <c r="G34" s="89" t="s">
        <v>45</v>
      </c>
      <c r="H34" s="836" t="s">
        <v>45</v>
      </c>
      <c r="I34" s="490" t="s">
        <v>45</v>
      </c>
      <c r="J34" s="93">
        <v>225</v>
      </c>
      <c r="K34" s="457"/>
      <c r="L34" s="485">
        <f>J34+K34</f>
        <v>225</v>
      </c>
      <c r="M34" s="95" t="s">
        <v>45</v>
      </c>
      <c r="N34" s="90" t="s">
        <v>45</v>
      </c>
      <c r="O34" s="92" t="s">
        <v>45</v>
      </c>
      <c r="P34" s="96"/>
    </row>
    <row r="35" spans="1:16" ht="24" hidden="1" x14ac:dyDescent="0.25">
      <c r="A35" s="119">
        <v>21383</v>
      </c>
      <c r="B35" s="98" t="s">
        <v>56</v>
      </c>
      <c r="C35" s="99">
        <f t="shared" si="10"/>
        <v>0</v>
      </c>
      <c r="D35" s="100" t="s">
        <v>45</v>
      </c>
      <c r="E35" s="101" t="s">
        <v>45</v>
      </c>
      <c r="F35" s="546" t="s">
        <v>45</v>
      </c>
      <c r="G35" s="100" t="s">
        <v>45</v>
      </c>
      <c r="H35" s="102" t="s">
        <v>45</v>
      </c>
      <c r="I35" s="103" t="s">
        <v>45</v>
      </c>
      <c r="J35" s="104"/>
      <c r="K35" s="105"/>
      <c r="L35" s="547">
        <f>J35+K35</f>
        <v>0</v>
      </c>
      <c r="M35" s="106" t="s">
        <v>45</v>
      </c>
      <c r="N35" s="101" t="s">
        <v>45</v>
      </c>
      <c r="O35" s="103" t="s">
        <v>45</v>
      </c>
      <c r="P35" s="107"/>
    </row>
    <row r="36" spans="1:16" s="27" customFormat="1" ht="25.5" customHeight="1" x14ac:dyDescent="0.25">
      <c r="A36" s="86">
        <v>21390</v>
      </c>
      <c r="B36" s="75" t="s">
        <v>57</v>
      </c>
      <c r="C36" s="76">
        <f t="shared" si="10"/>
        <v>1773</v>
      </c>
      <c r="D36" s="78" t="s">
        <v>45</v>
      </c>
      <c r="E36" s="438" t="s">
        <v>45</v>
      </c>
      <c r="F36" s="489" t="s">
        <v>45</v>
      </c>
      <c r="G36" s="78" t="s">
        <v>45</v>
      </c>
      <c r="H36" s="542" t="s">
        <v>45</v>
      </c>
      <c r="I36" s="489" t="s">
        <v>45</v>
      </c>
      <c r="J36" s="84">
        <f>SUM(J37:J40)</f>
        <v>1773</v>
      </c>
      <c r="K36" s="455">
        <f t="shared" ref="K36:L36" si="14">SUM(K37:K40)</f>
        <v>0</v>
      </c>
      <c r="L36" s="506">
        <f t="shared" si="14"/>
        <v>1773</v>
      </c>
      <c r="M36" s="82" t="s">
        <v>45</v>
      </c>
      <c r="N36" s="81" t="s">
        <v>45</v>
      </c>
      <c r="O36" s="80" t="s">
        <v>45</v>
      </c>
      <c r="P36" s="83"/>
    </row>
    <row r="37" spans="1:16" ht="24" hidden="1" x14ac:dyDescent="0.25">
      <c r="A37" s="47">
        <v>21391</v>
      </c>
      <c r="B37" s="87" t="s">
        <v>58</v>
      </c>
      <c r="C37" s="88">
        <f t="shared" si="10"/>
        <v>0</v>
      </c>
      <c r="D37" s="89" t="s">
        <v>45</v>
      </c>
      <c r="E37" s="90" t="s">
        <v>45</v>
      </c>
      <c r="F37" s="545" t="s">
        <v>45</v>
      </c>
      <c r="G37" s="89" t="s">
        <v>45</v>
      </c>
      <c r="H37" s="91" t="s">
        <v>45</v>
      </c>
      <c r="I37" s="92" t="s">
        <v>45</v>
      </c>
      <c r="J37" s="93"/>
      <c r="K37" s="94"/>
      <c r="L37" s="533">
        <f>J37+K37</f>
        <v>0</v>
      </c>
      <c r="M37" s="95" t="s">
        <v>45</v>
      </c>
      <c r="N37" s="90" t="s">
        <v>45</v>
      </c>
      <c r="O37" s="92" t="s">
        <v>45</v>
      </c>
      <c r="P37" s="96"/>
    </row>
    <row r="38" spans="1:16" hidden="1" x14ac:dyDescent="0.25">
      <c r="A38" s="119">
        <v>21393</v>
      </c>
      <c r="B38" s="98" t="s">
        <v>59</v>
      </c>
      <c r="C38" s="99">
        <f t="shared" si="10"/>
        <v>0</v>
      </c>
      <c r="D38" s="100" t="s">
        <v>45</v>
      </c>
      <c r="E38" s="101" t="s">
        <v>45</v>
      </c>
      <c r="F38" s="546" t="s">
        <v>45</v>
      </c>
      <c r="G38" s="100" t="s">
        <v>45</v>
      </c>
      <c r="H38" s="102" t="s">
        <v>45</v>
      </c>
      <c r="I38" s="103" t="s">
        <v>45</v>
      </c>
      <c r="J38" s="104"/>
      <c r="K38" s="105"/>
      <c r="L38" s="547">
        <f>J38+K38</f>
        <v>0</v>
      </c>
      <c r="M38" s="106" t="s">
        <v>45</v>
      </c>
      <c r="N38" s="101" t="s">
        <v>45</v>
      </c>
      <c r="O38" s="103" t="s">
        <v>45</v>
      </c>
      <c r="P38" s="107"/>
    </row>
    <row r="39" spans="1:16" hidden="1" x14ac:dyDescent="0.25">
      <c r="A39" s="119">
        <v>21395</v>
      </c>
      <c r="B39" s="98" t="s">
        <v>60</v>
      </c>
      <c r="C39" s="99">
        <f t="shared" si="10"/>
        <v>0</v>
      </c>
      <c r="D39" s="100" t="s">
        <v>45</v>
      </c>
      <c r="E39" s="101" t="s">
        <v>45</v>
      </c>
      <c r="F39" s="546" t="s">
        <v>45</v>
      </c>
      <c r="G39" s="100" t="s">
        <v>45</v>
      </c>
      <c r="H39" s="102" t="s">
        <v>45</v>
      </c>
      <c r="I39" s="103" t="s">
        <v>45</v>
      </c>
      <c r="J39" s="104"/>
      <c r="K39" s="105"/>
      <c r="L39" s="547">
        <f>J39+K39</f>
        <v>0</v>
      </c>
      <c r="M39" s="106" t="s">
        <v>45</v>
      </c>
      <c r="N39" s="101" t="s">
        <v>45</v>
      </c>
      <c r="O39" s="103" t="s">
        <v>45</v>
      </c>
      <c r="P39" s="107"/>
    </row>
    <row r="40" spans="1:16" ht="24" x14ac:dyDescent="0.25">
      <c r="A40" s="120">
        <v>21399</v>
      </c>
      <c r="B40" s="121" t="s">
        <v>61</v>
      </c>
      <c r="C40" s="122">
        <f t="shared" si="10"/>
        <v>1773</v>
      </c>
      <c r="D40" s="123" t="s">
        <v>45</v>
      </c>
      <c r="E40" s="477" t="s">
        <v>45</v>
      </c>
      <c r="F40" s="521" t="s">
        <v>45</v>
      </c>
      <c r="G40" s="123" t="s">
        <v>45</v>
      </c>
      <c r="H40" s="550" t="s">
        <v>45</v>
      </c>
      <c r="I40" s="521" t="s">
        <v>45</v>
      </c>
      <c r="J40" s="127">
        <v>1773</v>
      </c>
      <c r="K40" s="551"/>
      <c r="L40" s="552">
        <f>J40+K40</f>
        <v>1773</v>
      </c>
      <c r="M40" s="129" t="s">
        <v>45</v>
      </c>
      <c r="N40" s="124" t="s">
        <v>45</v>
      </c>
      <c r="O40" s="126" t="s">
        <v>45</v>
      </c>
      <c r="P40" s="130"/>
    </row>
    <row r="41" spans="1:16" s="27" customFormat="1" ht="26.25" hidden="1" customHeight="1" x14ac:dyDescent="0.25">
      <c r="A41" s="131">
        <v>21420</v>
      </c>
      <c r="B41" s="132" t="s">
        <v>62</v>
      </c>
      <c r="C41" s="133">
        <f>F41</f>
        <v>0</v>
      </c>
      <c r="D41" s="134">
        <f>SUM(D42)</f>
        <v>0</v>
      </c>
      <c r="E41" s="553">
        <f t="shared" ref="E41:F41" si="15">SUM(E42)</f>
        <v>0</v>
      </c>
      <c r="F41" s="554">
        <f t="shared" si="15"/>
        <v>0</v>
      </c>
      <c r="G41" s="135" t="s">
        <v>45</v>
      </c>
      <c r="H41" s="136" t="s">
        <v>45</v>
      </c>
      <c r="I41" s="137" t="s">
        <v>45</v>
      </c>
      <c r="J41" s="136" t="s">
        <v>45</v>
      </c>
      <c r="K41" s="138" t="s">
        <v>45</v>
      </c>
      <c r="L41" s="555" t="s">
        <v>45</v>
      </c>
      <c r="M41" s="139" t="s">
        <v>45</v>
      </c>
      <c r="N41" s="138" t="s">
        <v>45</v>
      </c>
      <c r="O41" s="137" t="s">
        <v>45</v>
      </c>
      <c r="P41" s="140"/>
    </row>
    <row r="42" spans="1:16" s="27" customFormat="1" ht="26.25" hidden="1" customHeight="1" x14ac:dyDescent="0.25">
      <c r="A42" s="120">
        <v>21429</v>
      </c>
      <c r="B42" s="121" t="s">
        <v>63</v>
      </c>
      <c r="C42" s="122">
        <f>F42</f>
        <v>0</v>
      </c>
      <c r="D42" s="141"/>
      <c r="E42" s="556"/>
      <c r="F42" s="142">
        <f>D42+E42</f>
        <v>0</v>
      </c>
      <c r="G42" s="123" t="s">
        <v>45</v>
      </c>
      <c r="H42" s="125" t="s">
        <v>45</v>
      </c>
      <c r="I42" s="126" t="s">
        <v>45</v>
      </c>
      <c r="J42" s="125" t="s">
        <v>45</v>
      </c>
      <c r="K42" s="124" t="s">
        <v>45</v>
      </c>
      <c r="L42" s="550" t="s">
        <v>45</v>
      </c>
      <c r="M42" s="129" t="s">
        <v>45</v>
      </c>
      <c r="N42" s="124" t="s">
        <v>45</v>
      </c>
      <c r="O42" s="126" t="s">
        <v>45</v>
      </c>
      <c r="P42" s="130"/>
    </row>
    <row r="43" spans="1:16" s="27" customFormat="1" ht="24" x14ac:dyDescent="0.25">
      <c r="A43" s="86">
        <v>21490</v>
      </c>
      <c r="B43" s="75" t="s">
        <v>64</v>
      </c>
      <c r="C43" s="143">
        <f>F43+I43+L43</f>
        <v>3</v>
      </c>
      <c r="D43" s="144">
        <f>D44</f>
        <v>0</v>
      </c>
      <c r="E43" s="480">
        <f t="shared" ref="E43:L43" si="16">E44</f>
        <v>0</v>
      </c>
      <c r="F43" s="524">
        <f t="shared" si="16"/>
        <v>0</v>
      </c>
      <c r="G43" s="144">
        <f t="shared" si="16"/>
        <v>0</v>
      </c>
      <c r="H43" s="558">
        <f t="shared" si="16"/>
        <v>0</v>
      </c>
      <c r="I43" s="524">
        <f t="shared" si="16"/>
        <v>0</v>
      </c>
      <c r="J43" s="146">
        <f t="shared" si="16"/>
        <v>3</v>
      </c>
      <c r="K43" s="480">
        <f t="shared" si="16"/>
        <v>0</v>
      </c>
      <c r="L43" s="524">
        <f t="shared" si="16"/>
        <v>3</v>
      </c>
      <c r="M43" s="82" t="s">
        <v>45</v>
      </c>
      <c r="N43" s="81" t="s">
        <v>45</v>
      </c>
      <c r="O43" s="80" t="s">
        <v>45</v>
      </c>
      <c r="P43" s="83"/>
    </row>
    <row r="44" spans="1:16" s="27" customFormat="1" ht="24" x14ac:dyDescent="0.25">
      <c r="A44" s="119">
        <v>21499</v>
      </c>
      <c r="B44" s="98" t="s">
        <v>65</v>
      </c>
      <c r="C44" s="148">
        <f>F44+I44+L44</f>
        <v>3</v>
      </c>
      <c r="D44" s="149"/>
      <c r="E44" s="481"/>
      <c r="F44" s="516">
        <f>D44+E44</f>
        <v>0</v>
      </c>
      <c r="G44" s="149"/>
      <c r="H44" s="953"/>
      <c r="I44" s="954">
        <f>G44+H44</f>
        <v>0</v>
      </c>
      <c r="J44" s="151">
        <v>3</v>
      </c>
      <c r="K44" s="481"/>
      <c r="L44" s="954">
        <f>J44+K44</f>
        <v>3</v>
      </c>
      <c r="M44" s="117" t="s">
        <v>45</v>
      </c>
      <c r="N44" s="112" t="s">
        <v>45</v>
      </c>
      <c r="O44" s="114" t="s">
        <v>45</v>
      </c>
      <c r="P44" s="118"/>
    </row>
    <row r="45" spans="1:16" ht="12.75" hidden="1" customHeight="1" x14ac:dyDescent="0.25">
      <c r="A45" s="153">
        <v>23000</v>
      </c>
      <c r="B45" s="154" t="s">
        <v>66</v>
      </c>
      <c r="C45" s="143">
        <f>O45</f>
        <v>0</v>
      </c>
      <c r="D45" s="78" t="s">
        <v>45</v>
      </c>
      <c r="E45" s="81" t="s">
        <v>45</v>
      </c>
      <c r="F45" s="543" t="s">
        <v>45</v>
      </c>
      <c r="G45" s="78" t="s">
        <v>45</v>
      </c>
      <c r="H45" s="79" t="s">
        <v>45</v>
      </c>
      <c r="I45" s="80" t="s">
        <v>45</v>
      </c>
      <c r="J45" s="79" t="s">
        <v>45</v>
      </c>
      <c r="K45" s="81" t="s">
        <v>45</v>
      </c>
      <c r="L45" s="542"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138" t="s">
        <v>45</v>
      </c>
      <c r="F46" s="560" t="s">
        <v>45</v>
      </c>
      <c r="G46" s="135" t="s">
        <v>45</v>
      </c>
      <c r="H46" s="136" t="s">
        <v>45</v>
      </c>
      <c r="I46" s="137" t="s">
        <v>45</v>
      </c>
      <c r="J46" s="136" t="s">
        <v>45</v>
      </c>
      <c r="K46" s="138" t="s">
        <v>45</v>
      </c>
      <c r="L46" s="555" t="s">
        <v>45</v>
      </c>
      <c r="M46" s="158"/>
      <c r="N46" s="159"/>
      <c r="O46" s="160">
        <f>M46+N46</f>
        <v>0</v>
      </c>
      <c r="P46" s="161"/>
    </row>
    <row r="47" spans="1:16" ht="24" hidden="1" x14ac:dyDescent="0.25">
      <c r="A47" s="156">
        <v>23510</v>
      </c>
      <c r="B47" s="157" t="s">
        <v>68</v>
      </c>
      <c r="C47" s="133">
        <f t="shared" si="18"/>
        <v>0</v>
      </c>
      <c r="D47" s="135" t="s">
        <v>45</v>
      </c>
      <c r="E47" s="138" t="s">
        <v>45</v>
      </c>
      <c r="F47" s="560" t="s">
        <v>45</v>
      </c>
      <c r="G47" s="135" t="s">
        <v>45</v>
      </c>
      <c r="H47" s="136" t="s">
        <v>45</v>
      </c>
      <c r="I47" s="137" t="s">
        <v>45</v>
      </c>
      <c r="J47" s="136" t="s">
        <v>45</v>
      </c>
      <c r="K47" s="138" t="s">
        <v>45</v>
      </c>
      <c r="L47" s="555" t="s">
        <v>45</v>
      </c>
      <c r="M47" s="158"/>
      <c r="N47" s="159"/>
      <c r="O47" s="160">
        <f>M47+N47</f>
        <v>0</v>
      </c>
      <c r="P47" s="161"/>
    </row>
    <row r="48" spans="1:16" x14ac:dyDescent="0.25">
      <c r="A48" s="162"/>
      <c r="B48" s="157"/>
      <c r="C48" s="163"/>
      <c r="D48" s="164"/>
      <c r="E48" s="449"/>
      <c r="F48" s="500"/>
      <c r="G48" s="164"/>
      <c r="H48" s="561"/>
      <c r="I48" s="562"/>
      <c r="J48" s="167"/>
      <c r="K48" s="563"/>
      <c r="L48" s="523"/>
      <c r="M48" s="158"/>
      <c r="N48" s="159"/>
      <c r="O48" s="160"/>
      <c r="P48" s="161"/>
    </row>
    <row r="49" spans="1:17" s="27" customFormat="1" x14ac:dyDescent="0.25">
      <c r="A49" s="168"/>
      <c r="B49" s="169" t="s">
        <v>69</v>
      </c>
      <c r="C49" s="170"/>
      <c r="D49" s="171"/>
      <c r="E49" s="450"/>
      <c r="F49" s="501"/>
      <c r="G49" s="171"/>
      <c r="H49" s="564"/>
      <c r="I49" s="501"/>
      <c r="J49" s="173"/>
      <c r="K49" s="450"/>
      <c r="L49" s="501"/>
      <c r="M49" s="175"/>
      <c r="N49" s="172"/>
      <c r="O49" s="174"/>
      <c r="P49" s="176"/>
    </row>
    <row r="50" spans="1:17" s="27" customFormat="1" ht="12.75" thickBot="1" x14ac:dyDescent="0.3">
      <c r="A50" s="177"/>
      <c r="B50" s="30" t="s">
        <v>70</v>
      </c>
      <c r="C50" s="178">
        <f t="shared" si="4"/>
        <v>396297</v>
      </c>
      <c r="D50" s="179">
        <f>SUM(D51,D283)</f>
        <v>360677</v>
      </c>
      <c r="E50" s="451">
        <f t="shared" ref="E50:F50" si="19">SUM(E51,E283)</f>
        <v>0</v>
      </c>
      <c r="F50" s="502">
        <f t="shared" si="19"/>
        <v>360677</v>
      </c>
      <c r="G50" s="179">
        <f>SUM(G51,G283)</f>
        <v>33050</v>
      </c>
      <c r="H50" s="565">
        <f t="shared" ref="H50:I50" si="20">SUM(H51,H283)</f>
        <v>0</v>
      </c>
      <c r="I50" s="502">
        <f t="shared" si="20"/>
        <v>33050</v>
      </c>
      <c r="J50" s="181">
        <f>SUM(J51,J283)</f>
        <v>2454</v>
      </c>
      <c r="K50" s="451">
        <f t="shared" ref="K50:L50" si="21">SUM(K51,K283)</f>
        <v>0</v>
      </c>
      <c r="L50" s="502">
        <f t="shared" si="21"/>
        <v>2454</v>
      </c>
      <c r="M50" s="178">
        <f>SUM(M51,M283)</f>
        <v>116</v>
      </c>
      <c r="N50" s="180">
        <f t="shared" ref="N50:O50" si="22">SUM(N51,N283)</f>
        <v>0</v>
      </c>
      <c r="O50" s="182">
        <f t="shared" si="22"/>
        <v>116</v>
      </c>
      <c r="P50" s="183"/>
    </row>
    <row r="51" spans="1:17" s="27" customFormat="1" ht="36.75" thickTop="1" x14ac:dyDescent="0.25">
      <c r="A51" s="184"/>
      <c r="B51" s="185" t="s">
        <v>71</v>
      </c>
      <c r="C51" s="186">
        <f t="shared" si="4"/>
        <v>396297</v>
      </c>
      <c r="D51" s="187">
        <f>SUM(D52,D194)</f>
        <v>360677</v>
      </c>
      <c r="E51" s="452">
        <f t="shared" ref="E51:F51" si="23">SUM(E52,E194)</f>
        <v>0</v>
      </c>
      <c r="F51" s="503">
        <f t="shared" si="23"/>
        <v>360677</v>
      </c>
      <c r="G51" s="187">
        <f>SUM(G52,G194)</f>
        <v>33050</v>
      </c>
      <c r="H51" s="566">
        <f t="shared" ref="H51:I51" si="24">SUM(H52,H194)</f>
        <v>0</v>
      </c>
      <c r="I51" s="503">
        <f t="shared" si="24"/>
        <v>33050</v>
      </c>
      <c r="J51" s="189">
        <f>SUM(J52,J194)</f>
        <v>2454</v>
      </c>
      <c r="K51" s="452">
        <f t="shared" ref="K51:L51" si="25">SUM(K52,K194)</f>
        <v>0</v>
      </c>
      <c r="L51" s="503">
        <f t="shared" si="25"/>
        <v>2454</v>
      </c>
      <c r="M51" s="186">
        <f>SUM(M52,M194)</f>
        <v>116</v>
      </c>
      <c r="N51" s="188">
        <f t="shared" ref="N51:O51" si="26">SUM(N52,N194)</f>
        <v>0</v>
      </c>
      <c r="O51" s="190">
        <f t="shared" si="26"/>
        <v>116</v>
      </c>
      <c r="P51" s="191"/>
    </row>
    <row r="52" spans="1:17" s="27" customFormat="1" ht="24" x14ac:dyDescent="0.25">
      <c r="A52" s="192"/>
      <c r="B52" s="20" t="s">
        <v>72</v>
      </c>
      <c r="C52" s="193">
        <f t="shared" si="4"/>
        <v>393842</v>
      </c>
      <c r="D52" s="194">
        <f>SUM(D53,D75,D173,D187)</f>
        <v>358495</v>
      </c>
      <c r="E52" s="453">
        <f t="shared" ref="E52:F52" si="27">SUM(E53,E75,E173,E187)</f>
        <v>0</v>
      </c>
      <c r="F52" s="504">
        <f t="shared" si="27"/>
        <v>358495</v>
      </c>
      <c r="G52" s="194">
        <f>SUM(G53,G75,G173,G187)</f>
        <v>32777</v>
      </c>
      <c r="H52" s="530">
        <f t="shared" ref="H52:I52" si="28">SUM(H53,H75,H173,H187)</f>
        <v>0</v>
      </c>
      <c r="I52" s="504">
        <f t="shared" si="28"/>
        <v>32777</v>
      </c>
      <c r="J52" s="196">
        <f>SUM(J53,J75,J173,J187)</f>
        <v>2454</v>
      </c>
      <c r="K52" s="453">
        <f t="shared" ref="K52:L52" si="29">SUM(K53,K75,K173,K187)</f>
        <v>0</v>
      </c>
      <c r="L52" s="504">
        <f t="shared" si="29"/>
        <v>2454</v>
      </c>
      <c r="M52" s="193">
        <f>SUM(M53,M75,M173,M187)</f>
        <v>116</v>
      </c>
      <c r="N52" s="195">
        <f t="shared" ref="N52:O52" si="30">SUM(N53,N75,N173,N187)</f>
        <v>0</v>
      </c>
      <c r="O52" s="197">
        <f t="shared" si="30"/>
        <v>116</v>
      </c>
      <c r="P52" s="198"/>
    </row>
    <row r="53" spans="1:17" s="27" customFormat="1" x14ac:dyDescent="0.25">
      <c r="A53" s="199">
        <v>1000</v>
      </c>
      <c r="B53" s="199" t="s">
        <v>73</v>
      </c>
      <c r="C53" s="200">
        <f t="shared" si="4"/>
        <v>366688</v>
      </c>
      <c r="D53" s="201">
        <f>SUM(D54,D67)</f>
        <v>334468</v>
      </c>
      <c r="E53" s="454">
        <f t="shared" ref="E53:F53" si="31">SUM(E54,E67)</f>
        <v>0</v>
      </c>
      <c r="F53" s="505">
        <f t="shared" si="31"/>
        <v>334468</v>
      </c>
      <c r="G53" s="201">
        <f>SUM(G54,G67)</f>
        <v>32220</v>
      </c>
      <c r="H53" s="567">
        <f t="shared" ref="H53:I53" si="32">SUM(H54,H67)</f>
        <v>0</v>
      </c>
      <c r="I53" s="505">
        <f t="shared" si="32"/>
        <v>32220</v>
      </c>
      <c r="J53" s="203">
        <f>SUM(J54,J67)</f>
        <v>0</v>
      </c>
      <c r="K53" s="454">
        <f t="shared" ref="K53:L53" si="33">SUM(K54,K67)</f>
        <v>0</v>
      </c>
      <c r="L53" s="505">
        <f t="shared" si="33"/>
        <v>0</v>
      </c>
      <c r="M53" s="200">
        <f>SUM(M54,M67)</f>
        <v>0</v>
      </c>
      <c r="N53" s="202">
        <f t="shared" ref="N53:O53" si="34">SUM(N54,N67)</f>
        <v>0</v>
      </c>
      <c r="O53" s="204">
        <f t="shared" si="34"/>
        <v>0</v>
      </c>
      <c r="P53" s="205"/>
    </row>
    <row r="54" spans="1:17" x14ac:dyDescent="0.25">
      <c r="A54" s="75">
        <v>1100</v>
      </c>
      <c r="B54" s="206" t="s">
        <v>74</v>
      </c>
      <c r="C54" s="76">
        <f t="shared" si="4"/>
        <v>277761</v>
      </c>
      <c r="D54" s="207">
        <f>SUM(D55,D58,D66)</f>
        <v>251793</v>
      </c>
      <c r="E54" s="455">
        <f t="shared" ref="E54:F54" si="35">SUM(E55,E58,E66)</f>
        <v>0</v>
      </c>
      <c r="F54" s="506">
        <f t="shared" si="35"/>
        <v>251793</v>
      </c>
      <c r="G54" s="207">
        <f>SUM(G55,G58,G66)</f>
        <v>25868</v>
      </c>
      <c r="H54" s="544">
        <f t="shared" ref="H54:I54" si="36">SUM(H55,H58,H66)</f>
        <v>100</v>
      </c>
      <c r="I54" s="506">
        <f t="shared" si="36"/>
        <v>25968</v>
      </c>
      <c r="J54" s="84">
        <f>SUM(J55,J58,J66)</f>
        <v>0</v>
      </c>
      <c r="K54" s="455">
        <f t="shared" ref="K54:L54" si="37">SUM(K55,K58,K66)</f>
        <v>0</v>
      </c>
      <c r="L54" s="506">
        <f t="shared" si="37"/>
        <v>0</v>
      </c>
      <c r="M54" s="209">
        <f>SUM(M55,M58,M66)</f>
        <v>0</v>
      </c>
      <c r="N54" s="210">
        <f t="shared" ref="N54:O54" si="38">SUM(N55,N58,N66)</f>
        <v>0</v>
      </c>
      <c r="O54" s="211">
        <f t="shared" si="38"/>
        <v>0</v>
      </c>
      <c r="P54" s="212"/>
    </row>
    <row r="55" spans="1:17" x14ac:dyDescent="0.25">
      <c r="A55" s="213">
        <v>1110</v>
      </c>
      <c r="B55" s="157" t="s">
        <v>75</v>
      </c>
      <c r="C55" s="163">
        <f t="shared" si="4"/>
        <v>249790</v>
      </c>
      <c r="D55" s="214">
        <f>SUM(D56:D57)</f>
        <v>224394</v>
      </c>
      <c r="E55" s="456">
        <f t="shared" ref="E55:F55" si="39">SUM(E56:E57)</f>
        <v>0</v>
      </c>
      <c r="F55" s="507">
        <f t="shared" si="39"/>
        <v>224394</v>
      </c>
      <c r="G55" s="214">
        <f>SUM(G56:G57)</f>
        <v>24636</v>
      </c>
      <c r="H55" s="568">
        <f t="shared" ref="H55:I55" si="40">SUM(H56:H57)</f>
        <v>760</v>
      </c>
      <c r="I55" s="507">
        <f t="shared" si="40"/>
        <v>25396</v>
      </c>
      <c r="J55" s="216">
        <f>SUM(J56:J57)</f>
        <v>0</v>
      </c>
      <c r="K55" s="456">
        <f t="shared" ref="K55:L55" si="41">SUM(K56:K57)</f>
        <v>0</v>
      </c>
      <c r="L55" s="507">
        <f t="shared" si="41"/>
        <v>0</v>
      </c>
      <c r="M55" s="163">
        <f>SUM(M56:M57)</f>
        <v>0</v>
      </c>
      <c r="N55" s="215">
        <f t="shared" ref="N55:O55" si="42">SUM(N56:N57)</f>
        <v>0</v>
      </c>
      <c r="O55" s="217">
        <f t="shared" si="42"/>
        <v>0</v>
      </c>
      <c r="P55" s="218"/>
    </row>
    <row r="56" spans="1:17" hidden="1" x14ac:dyDescent="0.25">
      <c r="A56" s="47">
        <v>1111</v>
      </c>
      <c r="B56" s="87" t="s">
        <v>76</v>
      </c>
      <c r="C56" s="88">
        <f t="shared" si="4"/>
        <v>0</v>
      </c>
      <c r="D56" s="219"/>
      <c r="E56" s="94"/>
      <c r="F56" s="569">
        <f t="shared" ref="F56:F57" si="43">D56+E56</f>
        <v>0</v>
      </c>
      <c r="G56" s="219"/>
      <c r="H56" s="93"/>
      <c r="I56" s="220">
        <f t="shared" ref="I56:I57" si="44">G56+H56</f>
        <v>0</v>
      </c>
      <c r="J56" s="93"/>
      <c r="K56" s="94"/>
      <c r="L56" s="570">
        <f t="shared" ref="L56:L57" si="45">J56+K56</f>
        <v>0</v>
      </c>
      <c r="M56" s="221"/>
      <c r="N56" s="94"/>
      <c r="O56" s="220">
        <f>M56+N56</f>
        <v>0</v>
      </c>
      <c r="P56" s="222"/>
    </row>
    <row r="57" spans="1:17" ht="36" x14ac:dyDescent="0.25">
      <c r="A57" s="119">
        <v>1119</v>
      </c>
      <c r="B57" s="98" t="s">
        <v>77</v>
      </c>
      <c r="C57" s="99">
        <f t="shared" si="4"/>
        <v>249790</v>
      </c>
      <c r="D57" s="237">
        <v>224394</v>
      </c>
      <c r="E57" s="458"/>
      <c r="F57" s="509">
        <f t="shared" si="43"/>
        <v>224394</v>
      </c>
      <c r="G57" s="237">
        <v>24636</v>
      </c>
      <c r="H57" s="577">
        <v>760</v>
      </c>
      <c r="I57" s="509">
        <f t="shared" si="44"/>
        <v>25396</v>
      </c>
      <c r="J57" s="104"/>
      <c r="K57" s="458"/>
      <c r="L57" s="509">
        <f t="shared" si="45"/>
        <v>0</v>
      </c>
      <c r="M57" s="238"/>
      <c r="N57" s="105"/>
      <c r="O57" s="235">
        <f>M57+N57</f>
        <v>0</v>
      </c>
      <c r="P57" s="245" t="s">
        <v>827</v>
      </c>
    </row>
    <row r="58" spans="1:17" x14ac:dyDescent="0.25">
      <c r="A58" s="231">
        <v>1140</v>
      </c>
      <c r="B58" s="98" t="s">
        <v>78</v>
      </c>
      <c r="C58" s="99">
        <f t="shared" si="4"/>
        <v>26308</v>
      </c>
      <c r="D58" s="232">
        <f>SUM(D59:D65)</f>
        <v>25736</v>
      </c>
      <c r="E58" s="459">
        <f t="shared" ref="E58:F58" si="46">SUM(E59:E65)</f>
        <v>0</v>
      </c>
      <c r="F58" s="509">
        <f t="shared" si="46"/>
        <v>25736</v>
      </c>
      <c r="G58" s="232">
        <f>SUM(G59:G65)</f>
        <v>1232</v>
      </c>
      <c r="H58" s="592">
        <f t="shared" ref="H58:I58" si="47">SUM(H59:H65)</f>
        <v>-660</v>
      </c>
      <c r="I58" s="509">
        <f t="shared" si="47"/>
        <v>572</v>
      </c>
      <c r="J58" s="234">
        <f>SUM(J59:J65)</f>
        <v>0</v>
      </c>
      <c r="K58" s="459">
        <f t="shared" ref="K58:L58" si="48">SUM(K59:K65)</f>
        <v>0</v>
      </c>
      <c r="L58" s="509">
        <f t="shared" si="48"/>
        <v>0</v>
      </c>
      <c r="M58" s="99">
        <f>SUM(M59:M65)</f>
        <v>0</v>
      </c>
      <c r="N58" s="233">
        <f t="shared" ref="N58:O58" si="49">SUM(N59:N65)</f>
        <v>0</v>
      </c>
      <c r="O58" s="235">
        <f t="shared" si="49"/>
        <v>0</v>
      </c>
      <c r="P58" s="230"/>
    </row>
    <row r="59" spans="1:17" x14ac:dyDescent="0.25">
      <c r="A59" s="119">
        <v>1141</v>
      </c>
      <c r="B59" s="98" t="s">
        <v>79</v>
      </c>
      <c r="C59" s="99">
        <f t="shared" si="4"/>
        <v>4153</v>
      </c>
      <c r="D59" s="237">
        <v>4153</v>
      </c>
      <c r="E59" s="458"/>
      <c r="F59" s="509">
        <f t="shared" ref="F59:F66" si="50">D59+E59</f>
        <v>4153</v>
      </c>
      <c r="G59" s="237"/>
      <c r="H59" s="577"/>
      <c r="I59" s="509">
        <f t="shared" ref="I59:I66" si="51">G59+H59</f>
        <v>0</v>
      </c>
      <c r="J59" s="104"/>
      <c r="K59" s="458"/>
      <c r="L59" s="509">
        <f t="shared" ref="L59:L66" si="52">J59+K59</f>
        <v>0</v>
      </c>
      <c r="M59" s="238"/>
      <c r="N59" s="105"/>
      <c r="O59" s="235">
        <f t="shared" ref="O59:O66" si="53">M59+N59</f>
        <v>0</v>
      </c>
      <c r="P59" s="230"/>
    </row>
    <row r="60" spans="1:17" ht="24" x14ac:dyDescent="0.25">
      <c r="A60" s="56">
        <v>1142</v>
      </c>
      <c r="B60" s="223" t="s">
        <v>80</v>
      </c>
      <c r="C60" s="224">
        <f t="shared" si="4"/>
        <v>1166</v>
      </c>
      <c r="D60" s="225">
        <v>1166</v>
      </c>
      <c r="E60" s="460"/>
      <c r="F60" s="486">
        <f t="shared" si="50"/>
        <v>1166</v>
      </c>
      <c r="G60" s="225"/>
      <c r="H60" s="571"/>
      <c r="I60" s="486">
        <f t="shared" si="51"/>
        <v>0</v>
      </c>
      <c r="J60" s="227"/>
      <c r="K60" s="460"/>
      <c r="L60" s="486">
        <f>J60+K60</f>
        <v>0</v>
      </c>
      <c r="M60" s="229"/>
      <c r="N60" s="226"/>
      <c r="O60" s="228">
        <f t="shared" si="53"/>
        <v>0</v>
      </c>
      <c r="P60" s="230"/>
      <c r="Q60" s="252"/>
    </row>
    <row r="61" spans="1:17" ht="24" hidden="1" x14ac:dyDescent="0.25">
      <c r="A61" s="119">
        <v>1145</v>
      </c>
      <c r="B61" s="98" t="s">
        <v>81</v>
      </c>
      <c r="C61" s="99">
        <f t="shared" si="4"/>
        <v>0</v>
      </c>
      <c r="D61" s="237"/>
      <c r="E61" s="105"/>
      <c r="F61" s="591">
        <f t="shared" si="50"/>
        <v>0</v>
      </c>
      <c r="G61" s="237"/>
      <c r="H61" s="104"/>
      <c r="I61" s="235">
        <f t="shared" si="51"/>
        <v>0</v>
      </c>
      <c r="J61" s="104"/>
      <c r="K61" s="105"/>
      <c r="L61" s="592">
        <f t="shared" si="52"/>
        <v>0</v>
      </c>
      <c r="M61" s="238"/>
      <c r="N61" s="105"/>
      <c r="O61" s="235">
        <f>M61+N61</f>
        <v>0</v>
      </c>
      <c r="P61" s="230"/>
    </row>
    <row r="62" spans="1:17" ht="27.75" hidden="1" customHeight="1" x14ac:dyDescent="0.25">
      <c r="A62" s="119">
        <v>1146</v>
      </c>
      <c r="B62" s="98" t="s">
        <v>82</v>
      </c>
      <c r="C62" s="99">
        <f t="shared" si="4"/>
        <v>0</v>
      </c>
      <c r="D62" s="237"/>
      <c r="E62" s="105"/>
      <c r="F62" s="591">
        <f t="shared" si="50"/>
        <v>0</v>
      </c>
      <c r="G62" s="237"/>
      <c r="H62" s="104"/>
      <c r="I62" s="235">
        <f t="shared" si="51"/>
        <v>0</v>
      </c>
      <c r="J62" s="104"/>
      <c r="K62" s="105"/>
      <c r="L62" s="592">
        <f t="shared" si="52"/>
        <v>0</v>
      </c>
      <c r="M62" s="238"/>
      <c r="N62" s="105"/>
      <c r="O62" s="235">
        <f t="shared" si="53"/>
        <v>0</v>
      </c>
      <c r="P62" s="230"/>
    </row>
    <row r="63" spans="1:17" x14ac:dyDescent="0.25">
      <c r="A63" s="119">
        <v>1147</v>
      </c>
      <c r="B63" s="98" t="s">
        <v>83</v>
      </c>
      <c r="C63" s="99">
        <f t="shared" si="4"/>
        <v>2871</v>
      </c>
      <c r="D63" s="237">
        <v>2711</v>
      </c>
      <c r="E63" s="458"/>
      <c r="F63" s="509">
        <f t="shared" si="50"/>
        <v>2711</v>
      </c>
      <c r="G63" s="237">
        <v>160</v>
      </c>
      <c r="H63" s="577"/>
      <c r="I63" s="509">
        <f t="shared" si="51"/>
        <v>160</v>
      </c>
      <c r="J63" s="104"/>
      <c r="K63" s="458"/>
      <c r="L63" s="509">
        <f t="shared" si="52"/>
        <v>0</v>
      </c>
      <c r="M63" s="238"/>
      <c r="N63" s="105"/>
      <c r="O63" s="235">
        <f t="shared" si="53"/>
        <v>0</v>
      </c>
      <c r="P63" s="230"/>
    </row>
    <row r="64" spans="1:17" x14ac:dyDescent="0.25">
      <c r="A64" s="56">
        <v>1148</v>
      </c>
      <c r="B64" s="223" t="s">
        <v>84</v>
      </c>
      <c r="C64" s="224">
        <f t="shared" si="4"/>
        <v>15475</v>
      </c>
      <c r="D64" s="225">
        <v>15475</v>
      </c>
      <c r="E64" s="460"/>
      <c r="F64" s="486">
        <f t="shared" si="50"/>
        <v>15475</v>
      </c>
      <c r="G64" s="225"/>
      <c r="H64" s="571"/>
      <c r="I64" s="486">
        <f t="shared" si="51"/>
        <v>0</v>
      </c>
      <c r="J64" s="227"/>
      <c r="K64" s="460"/>
      <c r="L64" s="486">
        <f t="shared" si="52"/>
        <v>0</v>
      </c>
      <c r="M64" s="229"/>
      <c r="N64" s="226"/>
      <c r="O64" s="228">
        <f t="shared" si="53"/>
        <v>0</v>
      </c>
      <c r="P64" s="230"/>
    </row>
    <row r="65" spans="1:16" ht="24" customHeight="1" x14ac:dyDescent="0.25">
      <c r="A65" s="119">
        <v>1149</v>
      </c>
      <c r="B65" s="98" t="s">
        <v>85</v>
      </c>
      <c r="C65" s="99">
        <f>F65+I65+L65+O65</f>
        <v>2643</v>
      </c>
      <c r="D65" s="237">
        <v>2231</v>
      </c>
      <c r="E65" s="458"/>
      <c r="F65" s="509">
        <f t="shared" si="50"/>
        <v>2231</v>
      </c>
      <c r="G65" s="237">
        <v>1072</v>
      </c>
      <c r="H65" s="577">
        <v>-660</v>
      </c>
      <c r="I65" s="509">
        <f t="shared" si="51"/>
        <v>412</v>
      </c>
      <c r="J65" s="104"/>
      <c r="K65" s="458"/>
      <c r="L65" s="509">
        <f t="shared" si="52"/>
        <v>0</v>
      </c>
      <c r="M65" s="238"/>
      <c r="N65" s="105"/>
      <c r="O65" s="235">
        <f t="shared" si="53"/>
        <v>0</v>
      </c>
      <c r="P65" s="245" t="s">
        <v>828</v>
      </c>
    </row>
    <row r="66" spans="1:16" ht="36" x14ac:dyDescent="0.25">
      <c r="A66" s="213">
        <v>1150</v>
      </c>
      <c r="B66" s="157" t="s">
        <v>87</v>
      </c>
      <c r="C66" s="163">
        <f>F66+I66+L66+O66</f>
        <v>1663</v>
      </c>
      <c r="D66" s="239">
        <v>1663</v>
      </c>
      <c r="E66" s="464"/>
      <c r="F66" s="507">
        <f t="shared" si="50"/>
        <v>1663</v>
      </c>
      <c r="G66" s="239"/>
      <c r="H66" s="839"/>
      <c r="I66" s="507">
        <f t="shared" si="51"/>
        <v>0</v>
      </c>
      <c r="J66" s="241"/>
      <c r="K66" s="464"/>
      <c r="L66" s="507">
        <f t="shared" si="52"/>
        <v>0</v>
      </c>
      <c r="M66" s="242"/>
      <c r="N66" s="240"/>
      <c r="O66" s="217">
        <f t="shared" si="53"/>
        <v>0</v>
      </c>
      <c r="P66" s="230"/>
    </row>
    <row r="67" spans="1:16" ht="24" x14ac:dyDescent="0.25">
      <c r="A67" s="75">
        <v>1200</v>
      </c>
      <c r="B67" s="206" t="s">
        <v>88</v>
      </c>
      <c r="C67" s="76">
        <f t="shared" si="4"/>
        <v>88927</v>
      </c>
      <c r="D67" s="207">
        <f>SUM(D68:D69)</f>
        <v>82675</v>
      </c>
      <c r="E67" s="455">
        <f t="shared" ref="E67:F67" si="54">SUM(E68:E69)</f>
        <v>0</v>
      </c>
      <c r="F67" s="506">
        <f t="shared" si="54"/>
        <v>82675</v>
      </c>
      <c r="G67" s="207">
        <f>SUM(G68:G69)</f>
        <v>6352</v>
      </c>
      <c r="H67" s="544">
        <f t="shared" ref="H67:I67" si="55">SUM(H68:H69)</f>
        <v>-100</v>
      </c>
      <c r="I67" s="506">
        <f t="shared" si="55"/>
        <v>6252</v>
      </c>
      <c r="J67" s="84">
        <f>SUM(J68:J69)</f>
        <v>0</v>
      </c>
      <c r="K67" s="455">
        <f t="shared" ref="K67:L67" si="56">SUM(K68:K69)</f>
        <v>0</v>
      </c>
      <c r="L67" s="506">
        <f t="shared" si="56"/>
        <v>0</v>
      </c>
      <c r="M67" s="76">
        <f>SUM(M68:M69)</f>
        <v>0</v>
      </c>
      <c r="N67" s="85">
        <f t="shared" ref="N67:O67" si="57">SUM(N68:N69)</f>
        <v>0</v>
      </c>
      <c r="O67" s="208">
        <f t="shared" si="57"/>
        <v>0</v>
      </c>
      <c r="P67" s="230"/>
    </row>
    <row r="68" spans="1:16" ht="24" x14ac:dyDescent="0.25">
      <c r="A68" s="342">
        <v>1210</v>
      </c>
      <c r="B68" s="87" t="s">
        <v>89</v>
      </c>
      <c r="C68" s="88">
        <f t="shared" si="4"/>
        <v>69715</v>
      </c>
      <c r="D68" s="219">
        <v>63463</v>
      </c>
      <c r="E68" s="457"/>
      <c r="F68" s="508">
        <f>D68+E68</f>
        <v>63463</v>
      </c>
      <c r="G68" s="219">
        <v>6252</v>
      </c>
      <c r="H68" s="646"/>
      <c r="I68" s="508">
        <f>G68+H68</f>
        <v>6252</v>
      </c>
      <c r="J68" s="93"/>
      <c r="K68" s="457"/>
      <c r="L68" s="508">
        <f>J68+K68</f>
        <v>0</v>
      </c>
      <c r="M68" s="221"/>
      <c r="N68" s="94"/>
      <c r="O68" s="220">
        <f>M68+N68</f>
        <v>0</v>
      </c>
      <c r="P68" s="230"/>
    </row>
    <row r="69" spans="1:16" ht="24" x14ac:dyDescent="0.25">
      <c r="A69" s="231">
        <v>1220</v>
      </c>
      <c r="B69" s="98" t="s">
        <v>90</v>
      </c>
      <c r="C69" s="99">
        <f t="shared" si="4"/>
        <v>19212</v>
      </c>
      <c r="D69" s="232">
        <f>SUM(D70:D74)</f>
        <v>19212</v>
      </c>
      <c r="E69" s="459">
        <f t="shared" ref="E69:F69" si="58">SUM(E70:E74)</f>
        <v>0</v>
      </c>
      <c r="F69" s="509">
        <f t="shared" si="58"/>
        <v>19212</v>
      </c>
      <c r="G69" s="232">
        <f>SUM(G70:G74)</f>
        <v>100</v>
      </c>
      <c r="H69" s="592">
        <f t="shared" ref="H69:I69" si="59">SUM(H70:H74)</f>
        <v>-100</v>
      </c>
      <c r="I69" s="509">
        <f t="shared" si="59"/>
        <v>0</v>
      </c>
      <c r="J69" s="234">
        <f>SUM(J70:J74)</f>
        <v>0</v>
      </c>
      <c r="K69" s="459">
        <f t="shared" ref="K69:L69" si="60">SUM(K70:K74)</f>
        <v>0</v>
      </c>
      <c r="L69" s="509">
        <f t="shared" si="60"/>
        <v>0</v>
      </c>
      <c r="M69" s="99">
        <f>SUM(M70:M74)</f>
        <v>0</v>
      </c>
      <c r="N69" s="233">
        <f t="shared" ref="N69:O69" si="61">SUM(N70:N74)</f>
        <v>0</v>
      </c>
      <c r="O69" s="235">
        <f t="shared" si="61"/>
        <v>0</v>
      </c>
      <c r="P69" s="230"/>
    </row>
    <row r="70" spans="1:16" ht="48" x14ac:dyDescent="0.25">
      <c r="A70" s="119">
        <v>1221</v>
      </c>
      <c r="B70" s="98" t="s">
        <v>91</v>
      </c>
      <c r="C70" s="99">
        <f t="shared" si="4"/>
        <v>11402</v>
      </c>
      <c r="D70" s="237">
        <v>11402</v>
      </c>
      <c r="E70" s="458"/>
      <c r="F70" s="509">
        <f t="shared" ref="F70:F74" si="62">D70+E70</f>
        <v>11402</v>
      </c>
      <c r="G70" s="237">
        <v>100</v>
      </c>
      <c r="H70" s="577">
        <v>-100</v>
      </c>
      <c r="I70" s="509">
        <f t="shared" ref="I70:I74" si="63">G70+H70</f>
        <v>0</v>
      </c>
      <c r="J70" s="104"/>
      <c r="K70" s="458"/>
      <c r="L70" s="509">
        <f t="shared" ref="L70:L74" si="64">J70+K70</f>
        <v>0</v>
      </c>
      <c r="M70" s="238"/>
      <c r="N70" s="105"/>
      <c r="O70" s="235">
        <f t="shared" ref="O70:O74" si="65">M70+N70</f>
        <v>0</v>
      </c>
      <c r="P70" s="245" t="s">
        <v>828</v>
      </c>
    </row>
    <row r="71" spans="1:16" hidden="1" x14ac:dyDescent="0.25">
      <c r="A71" s="119">
        <v>1223</v>
      </c>
      <c r="B71" s="98" t="s">
        <v>92</v>
      </c>
      <c r="C71" s="99">
        <f t="shared" si="4"/>
        <v>0</v>
      </c>
      <c r="D71" s="237"/>
      <c r="E71" s="105"/>
      <c r="F71" s="591">
        <f t="shared" si="62"/>
        <v>0</v>
      </c>
      <c r="G71" s="237"/>
      <c r="H71" s="104"/>
      <c r="I71" s="235">
        <f t="shared" si="63"/>
        <v>0</v>
      </c>
      <c r="J71" s="104"/>
      <c r="K71" s="105"/>
      <c r="L71" s="592">
        <f t="shared" si="64"/>
        <v>0</v>
      </c>
      <c r="M71" s="238"/>
      <c r="N71" s="105"/>
      <c r="O71" s="235">
        <f t="shared" si="65"/>
        <v>0</v>
      </c>
      <c r="P71" s="230"/>
    </row>
    <row r="72" spans="1:16" hidden="1" x14ac:dyDescent="0.25">
      <c r="A72" s="119">
        <v>1225</v>
      </c>
      <c r="B72" s="98" t="s">
        <v>93</v>
      </c>
      <c r="C72" s="99">
        <f t="shared" si="4"/>
        <v>0</v>
      </c>
      <c r="D72" s="237"/>
      <c r="E72" s="105"/>
      <c r="F72" s="591">
        <f t="shared" si="62"/>
        <v>0</v>
      </c>
      <c r="G72" s="237"/>
      <c r="H72" s="104"/>
      <c r="I72" s="235">
        <f t="shared" si="63"/>
        <v>0</v>
      </c>
      <c r="J72" s="104"/>
      <c r="K72" s="105"/>
      <c r="L72" s="592">
        <f t="shared" si="64"/>
        <v>0</v>
      </c>
      <c r="M72" s="238"/>
      <c r="N72" s="105"/>
      <c r="O72" s="235">
        <f t="shared" si="65"/>
        <v>0</v>
      </c>
      <c r="P72" s="230"/>
    </row>
    <row r="73" spans="1:16" ht="36" x14ac:dyDescent="0.25">
      <c r="A73" s="56">
        <v>1227</v>
      </c>
      <c r="B73" s="223" t="s">
        <v>94</v>
      </c>
      <c r="C73" s="224">
        <f t="shared" si="4"/>
        <v>7060</v>
      </c>
      <c r="D73" s="225">
        <v>7060</v>
      </c>
      <c r="E73" s="460"/>
      <c r="F73" s="486">
        <f t="shared" si="62"/>
        <v>7060</v>
      </c>
      <c r="G73" s="225"/>
      <c r="H73" s="571"/>
      <c r="I73" s="486">
        <f t="shared" si="63"/>
        <v>0</v>
      </c>
      <c r="J73" s="227"/>
      <c r="K73" s="460"/>
      <c r="L73" s="486">
        <f t="shared" si="64"/>
        <v>0</v>
      </c>
      <c r="M73" s="229"/>
      <c r="N73" s="226"/>
      <c r="O73" s="228">
        <f t="shared" si="65"/>
        <v>0</v>
      </c>
      <c r="P73" s="590"/>
    </row>
    <row r="74" spans="1:16" ht="48" x14ac:dyDescent="0.25">
      <c r="A74" s="56">
        <v>1228</v>
      </c>
      <c r="B74" s="223" t="s">
        <v>96</v>
      </c>
      <c r="C74" s="224">
        <f t="shared" si="4"/>
        <v>750</v>
      </c>
      <c r="D74" s="225">
        <v>750</v>
      </c>
      <c r="E74" s="460"/>
      <c r="F74" s="486">
        <f t="shared" si="62"/>
        <v>750</v>
      </c>
      <c r="G74" s="225"/>
      <c r="H74" s="571"/>
      <c r="I74" s="486">
        <f t="shared" si="63"/>
        <v>0</v>
      </c>
      <c r="J74" s="227"/>
      <c r="K74" s="460"/>
      <c r="L74" s="486">
        <f t="shared" si="64"/>
        <v>0</v>
      </c>
      <c r="M74" s="229"/>
      <c r="N74" s="226"/>
      <c r="O74" s="228">
        <f t="shared" si="65"/>
        <v>0</v>
      </c>
      <c r="P74" s="230"/>
    </row>
    <row r="75" spans="1:16" x14ac:dyDescent="0.25">
      <c r="A75" s="199">
        <v>2000</v>
      </c>
      <c r="B75" s="199" t="s">
        <v>97</v>
      </c>
      <c r="C75" s="200">
        <f t="shared" si="4"/>
        <v>27154</v>
      </c>
      <c r="D75" s="201">
        <f>SUM(D76,D83,D130,D164,D165,D172)</f>
        <v>24027</v>
      </c>
      <c r="E75" s="454">
        <f t="shared" ref="E75:F75" si="66">SUM(E76,E83,E130,E164,E165,E172)</f>
        <v>0</v>
      </c>
      <c r="F75" s="505">
        <f t="shared" si="66"/>
        <v>24027</v>
      </c>
      <c r="G75" s="201">
        <f>SUM(G76,G83,G130,G164,G165,G172)</f>
        <v>557</v>
      </c>
      <c r="H75" s="567">
        <f t="shared" ref="H75:I75" si="67">SUM(H76,H83,H130,H164,H165,H172)</f>
        <v>0</v>
      </c>
      <c r="I75" s="505">
        <f t="shared" si="67"/>
        <v>557</v>
      </c>
      <c r="J75" s="203">
        <f>SUM(J76,J83,J130,J164,J165,J172)</f>
        <v>2454</v>
      </c>
      <c r="K75" s="454">
        <f t="shared" ref="K75:L75" si="68">SUM(K76,K83,K130,K164,K165,K172)</f>
        <v>0</v>
      </c>
      <c r="L75" s="505">
        <f t="shared" si="68"/>
        <v>2454</v>
      </c>
      <c r="M75" s="200">
        <f>SUM(M76,M83,M130,M164,M165,M172)</f>
        <v>116</v>
      </c>
      <c r="N75" s="202">
        <f t="shared" ref="N75:O75" si="69">SUM(N76,N83,N130,N164,N165,N172)</f>
        <v>0</v>
      </c>
      <c r="O75" s="204">
        <f t="shared" si="69"/>
        <v>116</v>
      </c>
      <c r="P75" s="205"/>
    </row>
    <row r="76" spans="1:16" ht="24" hidden="1" x14ac:dyDescent="0.25">
      <c r="A76" s="75">
        <v>2100</v>
      </c>
      <c r="B76" s="206" t="s">
        <v>98</v>
      </c>
      <c r="C76" s="76">
        <f t="shared" si="4"/>
        <v>0</v>
      </c>
      <c r="D76" s="207">
        <f>SUM(D77,D80)</f>
        <v>0</v>
      </c>
      <c r="E76" s="85">
        <f t="shared" ref="E76:F76" si="70">SUM(E77,E80)</f>
        <v>0</v>
      </c>
      <c r="F76" s="541">
        <f t="shared" si="70"/>
        <v>0</v>
      </c>
      <c r="G76" s="207">
        <f>SUM(G77,G80)</f>
        <v>0</v>
      </c>
      <c r="H76" s="84">
        <f t="shared" ref="H76:I76" si="71">SUM(H77,H80)</f>
        <v>0</v>
      </c>
      <c r="I76" s="208">
        <f t="shared" si="71"/>
        <v>0</v>
      </c>
      <c r="J76" s="84">
        <f>SUM(J77,J80)</f>
        <v>0</v>
      </c>
      <c r="K76" s="85">
        <f t="shared" ref="K76:L76" si="72">SUM(K77,K80)</f>
        <v>0</v>
      </c>
      <c r="L76" s="544">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247">
        <f t="shared" ref="E77:F77" si="74">SUM(E78:E79)</f>
        <v>0</v>
      </c>
      <c r="F77" s="569">
        <f t="shared" si="74"/>
        <v>0</v>
      </c>
      <c r="G77" s="246">
        <f>SUM(G78:G79)</f>
        <v>0</v>
      </c>
      <c r="H77" s="248">
        <f t="shared" ref="H77:I77" si="75">SUM(H78:H79)</f>
        <v>0</v>
      </c>
      <c r="I77" s="220">
        <f t="shared" si="75"/>
        <v>0</v>
      </c>
      <c r="J77" s="248">
        <f>SUM(J78:J79)</f>
        <v>0</v>
      </c>
      <c r="K77" s="247">
        <f t="shared" ref="K77:L77" si="76">SUM(K78:K79)</f>
        <v>0</v>
      </c>
      <c r="L77" s="57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105"/>
      <c r="F78" s="591">
        <f t="shared" ref="F78:F79" si="78">D78+E78</f>
        <v>0</v>
      </c>
      <c r="G78" s="237"/>
      <c r="H78" s="104"/>
      <c r="I78" s="235">
        <f t="shared" ref="I78:I79" si="79">G78+H78</f>
        <v>0</v>
      </c>
      <c r="J78" s="104"/>
      <c r="K78" s="105"/>
      <c r="L78" s="592">
        <f t="shared" ref="L78:L79" si="80">J78+K78</f>
        <v>0</v>
      </c>
      <c r="M78" s="238"/>
      <c r="N78" s="105"/>
      <c r="O78" s="235">
        <f t="shared" ref="O78:O79" si="81">M78+N78</f>
        <v>0</v>
      </c>
      <c r="P78" s="236"/>
    </row>
    <row r="79" spans="1:16" ht="24" hidden="1" x14ac:dyDescent="0.25">
      <c r="A79" s="119">
        <v>2112</v>
      </c>
      <c r="B79" s="98" t="s">
        <v>101</v>
      </c>
      <c r="C79" s="99">
        <f t="shared" si="4"/>
        <v>0</v>
      </c>
      <c r="D79" s="237"/>
      <c r="E79" s="105"/>
      <c r="F79" s="591">
        <f t="shared" si="78"/>
        <v>0</v>
      </c>
      <c r="G79" s="237"/>
      <c r="H79" s="104"/>
      <c r="I79" s="235">
        <f t="shared" si="79"/>
        <v>0</v>
      </c>
      <c r="J79" s="104"/>
      <c r="K79" s="105"/>
      <c r="L79" s="592">
        <f t="shared" si="80"/>
        <v>0</v>
      </c>
      <c r="M79" s="238"/>
      <c r="N79" s="105"/>
      <c r="O79" s="235">
        <f t="shared" si="81"/>
        <v>0</v>
      </c>
      <c r="P79" s="236"/>
    </row>
    <row r="80" spans="1:16" ht="24" hidden="1" x14ac:dyDescent="0.25">
      <c r="A80" s="231">
        <v>2120</v>
      </c>
      <c r="B80" s="98" t="s">
        <v>102</v>
      </c>
      <c r="C80" s="99">
        <f t="shared" si="4"/>
        <v>0</v>
      </c>
      <c r="D80" s="232">
        <f>SUM(D81:D82)</f>
        <v>0</v>
      </c>
      <c r="E80" s="233">
        <f t="shared" ref="E80:F80" si="82">SUM(E81:E82)</f>
        <v>0</v>
      </c>
      <c r="F80" s="591">
        <f t="shared" si="82"/>
        <v>0</v>
      </c>
      <c r="G80" s="232">
        <f>SUM(G81:G82)</f>
        <v>0</v>
      </c>
      <c r="H80" s="234">
        <f t="shared" ref="H80:I80" si="83">SUM(H81:H82)</f>
        <v>0</v>
      </c>
      <c r="I80" s="235">
        <f t="shared" si="83"/>
        <v>0</v>
      </c>
      <c r="J80" s="234">
        <f>SUM(J81:J82)</f>
        <v>0</v>
      </c>
      <c r="K80" s="233">
        <f t="shared" ref="K80:L80" si="84">SUM(K81:K82)</f>
        <v>0</v>
      </c>
      <c r="L80" s="592">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105"/>
      <c r="F81" s="591">
        <f t="shared" ref="F81:F82" si="86">D81+E81</f>
        <v>0</v>
      </c>
      <c r="G81" s="237"/>
      <c r="H81" s="104"/>
      <c r="I81" s="235">
        <f t="shared" ref="I81:I82" si="87">G81+H81</f>
        <v>0</v>
      </c>
      <c r="J81" s="104"/>
      <c r="K81" s="105"/>
      <c r="L81" s="592">
        <f t="shared" ref="L81:L82" si="88">J81+K81</f>
        <v>0</v>
      </c>
      <c r="M81" s="238"/>
      <c r="N81" s="105"/>
      <c r="O81" s="235">
        <f t="shared" ref="O81:O82" si="89">M81+N81</f>
        <v>0</v>
      </c>
      <c r="P81" s="236"/>
    </row>
    <row r="82" spans="1:16" ht="24" hidden="1" x14ac:dyDescent="0.25">
      <c r="A82" s="119">
        <v>2122</v>
      </c>
      <c r="B82" s="98" t="s">
        <v>101</v>
      </c>
      <c r="C82" s="99">
        <f t="shared" si="4"/>
        <v>0</v>
      </c>
      <c r="D82" s="237"/>
      <c r="E82" s="105"/>
      <c r="F82" s="591">
        <f t="shared" si="86"/>
        <v>0</v>
      </c>
      <c r="G82" s="237"/>
      <c r="H82" s="104"/>
      <c r="I82" s="235">
        <f t="shared" si="87"/>
        <v>0</v>
      </c>
      <c r="J82" s="104"/>
      <c r="K82" s="105"/>
      <c r="L82" s="592">
        <f t="shared" si="88"/>
        <v>0</v>
      </c>
      <c r="M82" s="238"/>
      <c r="N82" s="105"/>
      <c r="O82" s="235">
        <f t="shared" si="89"/>
        <v>0</v>
      </c>
      <c r="P82" s="236"/>
    </row>
    <row r="83" spans="1:16" x14ac:dyDescent="0.25">
      <c r="A83" s="75">
        <v>2200</v>
      </c>
      <c r="B83" s="206" t="s">
        <v>103</v>
      </c>
      <c r="C83" s="76">
        <f t="shared" si="4"/>
        <v>21522</v>
      </c>
      <c r="D83" s="207">
        <f>SUM(D84,D89,D95,D103,D112,D116,D122,D128)</f>
        <v>19068</v>
      </c>
      <c r="E83" s="455">
        <f t="shared" ref="E83:F83" si="90">SUM(E84,E89,E95,E103,E112,E116,E122,E128)</f>
        <v>0</v>
      </c>
      <c r="F83" s="506">
        <f t="shared" si="90"/>
        <v>19068</v>
      </c>
      <c r="G83" s="207">
        <f>SUM(G84,G89,G95,G103,G112,G116,G122,G128)</f>
        <v>0</v>
      </c>
      <c r="H83" s="544">
        <f t="shared" ref="H83:I83" si="91">SUM(H84,H89,H95,H103,H112,H116,H122,H128)</f>
        <v>0</v>
      </c>
      <c r="I83" s="506">
        <f t="shared" si="91"/>
        <v>0</v>
      </c>
      <c r="J83" s="84">
        <f>SUM(J84,J89,J95,J103,J112,J116,J122,J128)</f>
        <v>2454</v>
      </c>
      <c r="K83" s="455">
        <f t="shared" ref="K83:L83" si="92">SUM(K84,K89,K95,K103,K112,K116,K122,K128)</f>
        <v>0</v>
      </c>
      <c r="L83" s="506">
        <f t="shared" si="92"/>
        <v>2454</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586</v>
      </c>
      <c r="D84" s="214">
        <f>SUM(D85:D88)</f>
        <v>583</v>
      </c>
      <c r="E84" s="456">
        <f t="shared" ref="E84:F84" si="94">SUM(E85:E88)</f>
        <v>0</v>
      </c>
      <c r="F84" s="507">
        <f t="shared" si="94"/>
        <v>583</v>
      </c>
      <c r="G84" s="214">
        <f>SUM(G85:G88)</f>
        <v>0</v>
      </c>
      <c r="H84" s="568">
        <f t="shared" ref="H84:I84" si="95">SUM(H85:H88)</f>
        <v>0</v>
      </c>
      <c r="I84" s="507">
        <f t="shared" si="95"/>
        <v>0</v>
      </c>
      <c r="J84" s="216">
        <f>SUM(J85:J88)</f>
        <v>3</v>
      </c>
      <c r="K84" s="456">
        <f t="shared" ref="K84:L84" si="96">SUM(K85:K88)</f>
        <v>0</v>
      </c>
      <c r="L84" s="507">
        <f t="shared" si="96"/>
        <v>3</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94"/>
      <c r="F85" s="569">
        <f t="shared" ref="F85:F88" si="99">D85+E85</f>
        <v>0</v>
      </c>
      <c r="G85" s="219"/>
      <c r="H85" s="93"/>
      <c r="I85" s="220">
        <f t="shared" ref="I85:I88" si="100">G85+H85</f>
        <v>0</v>
      </c>
      <c r="J85" s="93"/>
      <c r="K85" s="94"/>
      <c r="L85" s="570">
        <f t="shared" ref="L85:L88" si="101">J85+K85</f>
        <v>0</v>
      </c>
      <c r="M85" s="221"/>
      <c r="N85" s="94"/>
      <c r="O85" s="220">
        <f t="shared" ref="O85:O88" si="102">M85+N85</f>
        <v>0</v>
      </c>
      <c r="P85" s="222"/>
    </row>
    <row r="86" spans="1:16" ht="36" x14ac:dyDescent="0.25">
      <c r="A86" s="119">
        <v>2212</v>
      </c>
      <c r="B86" s="98" t="s">
        <v>106</v>
      </c>
      <c r="C86" s="99">
        <f t="shared" si="98"/>
        <v>439</v>
      </c>
      <c r="D86" s="237">
        <v>436</v>
      </c>
      <c r="E86" s="458"/>
      <c r="F86" s="509">
        <f t="shared" si="99"/>
        <v>436</v>
      </c>
      <c r="G86" s="237"/>
      <c r="H86" s="577"/>
      <c r="I86" s="509">
        <f t="shared" si="100"/>
        <v>0</v>
      </c>
      <c r="J86" s="104">
        <v>3</v>
      </c>
      <c r="K86" s="458"/>
      <c r="L86" s="509">
        <f t="shared" si="101"/>
        <v>3</v>
      </c>
      <c r="M86" s="238"/>
      <c r="N86" s="105"/>
      <c r="O86" s="235">
        <f t="shared" si="102"/>
        <v>0</v>
      </c>
      <c r="P86" s="1138"/>
    </row>
    <row r="87" spans="1:16" ht="28.5" customHeight="1" x14ac:dyDescent="0.25">
      <c r="A87" s="56">
        <v>2214</v>
      </c>
      <c r="B87" s="223" t="s">
        <v>107</v>
      </c>
      <c r="C87" s="224">
        <f t="shared" si="98"/>
        <v>97</v>
      </c>
      <c r="D87" s="225">
        <v>97</v>
      </c>
      <c r="E87" s="460"/>
      <c r="F87" s="486">
        <f t="shared" si="99"/>
        <v>97</v>
      </c>
      <c r="G87" s="225"/>
      <c r="H87" s="571"/>
      <c r="I87" s="486">
        <f t="shared" si="100"/>
        <v>0</v>
      </c>
      <c r="J87" s="227"/>
      <c r="K87" s="460"/>
      <c r="L87" s="486">
        <f t="shared" si="101"/>
        <v>0</v>
      </c>
      <c r="M87" s="229"/>
      <c r="N87" s="226"/>
      <c r="O87" s="228">
        <f t="shared" si="102"/>
        <v>0</v>
      </c>
      <c r="P87" s="230"/>
    </row>
    <row r="88" spans="1:16" x14ac:dyDescent="0.25">
      <c r="A88" s="119">
        <v>2219</v>
      </c>
      <c r="B88" s="98" t="s">
        <v>108</v>
      </c>
      <c r="C88" s="99">
        <f t="shared" si="98"/>
        <v>50</v>
      </c>
      <c r="D88" s="237">
        <v>50</v>
      </c>
      <c r="E88" s="458"/>
      <c r="F88" s="509">
        <f t="shared" si="99"/>
        <v>50</v>
      </c>
      <c r="G88" s="237"/>
      <c r="H88" s="577"/>
      <c r="I88" s="509">
        <f t="shared" si="100"/>
        <v>0</v>
      </c>
      <c r="J88" s="104"/>
      <c r="K88" s="458"/>
      <c r="L88" s="509">
        <f t="shared" si="101"/>
        <v>0</v>
      </c>
      <c r="M88" s="238"/>
      <c r="N88" s="105"/>
      <c r="O88" s="235">
        <f t="shared" si="102"/>
        <v>0</v>
      </c>
      <c r="P88" s="236"/>
    </row>
    <row r="89" spans="1:16" ht="24" x14ac:dyDescent="0.25">
      <c r="A89" s="231">
        <v>2220</v>
      </c>
      <c r="B89" s="98" t="s">
        <v>109</v>
      </c>
      <c r="C89" s="99">
        <f t="shared" si="98"/>
        <v>16644</v>
      </c>
      <c r="D89" s="232">
        <f>SUM(D90:D94)</f>
        <v>14193</v>
      </c>
      <c r="E89" s="459">
        <f t="shared" ref="E89:F89" si="103">SUM(E90:E94)</f>
        <v>0</v>
      </c>
      <c r="F89" s="509">
        <f t="shared" si="103"/>
        <v>14193</v>
      </c>
      <c r="G89" s="232">
        <f>SUM(G90:G94)</f>
        <v>0</v>
      </c>
      <c r="H89" s="592">
        <f t="shared" ref="H89:I89" si="104">SUM(H90:H94)</f>
        <v>0</v>
      </c>
      <c r="I89" s="509">
        <f t="shared" si="104"/>
        <v>0</v>
      </c>
      <c r="J89" s="234">
        <f>SUM(J90:J94)</f>
        <v>2451</v>
      </c>
      <c r="K89" s="459">
        <f t="shared" ref="K89:L89" si="105">SUM(K90:K94)</f>
        <v>0</v>
      </c>
      <c r="L89" s="509">
        <f t="shared" si="105"/>
        <v>2451</v>
      </c>
      <c r="M89" s="99">
        <f>SUM(M90:M94)</f>
        <v>0</v>
      </c>
      <c r="N89" s="233">
        <f t="shared" ref="N89:O89" si="106">SUM(N90:N94)</f>
        <v>0</v>
      </c>
      <c r="O89" s="235">
        <f t="shared" si="106"/>
        <v>0</v>
      </c>
      <c r="P89" s="236"/>
    </row>
    <row r="90" spans="1:16" ht="24" x14ac:dyDescent="0.25">
      <c r="A90" s="56">
        <v>2221</v>
      </c>
      <c r="B90" s="223" t="s">
        <v>110</v>
      </c>
      <c r="C90" s="224">
        <f t="shared" si="98"/>
        <v>7610</v>
      </c>
      <c r="D90" s="225">
        <v>6662</v>
      </c>
      <c r="E90" s="460"/>
      <c r="F90" s="486">
        <f t="shared" ref="F90:F94" si="107">D90+E90</f>
        <v>6662</v>
      </c>
      <c r="G90" s="225"/>
      <c r="H90" s="571"/>
      <c r="I90" s="486">
        <f t="shared" ref="I90:I94" si="108">G90+H90</f>
        <v>0</v>
      </c>
      <c r="J90" s="227">
        <v>948</v>
      </c>
      <c r="K90" s="460"/>
      <c r="L90" s="486">
        <f t="shared" ref="L90:L94" si="109">J90+K90</f>
        <v>948</v>
      </c>
      <c r="M90" s="229"/>
      <c r="N90" s="226"/>
      <c r="O90" s="228">
        <f t="shared" ref="O90:O94" si="110">M90+N90</f>
        <v>0</v>
      </c>
      <c r="P90" s="230"/>
    </row>
    <row r="91" spans="1:16" x14ac:dyDescent="0.25">
      <c r="A91" s="56">
        <v>2222</v>
      </c>
      <c r="B91" s="223" t="s">
        <v>112</v>
      </c>
      <c r="C91" s="224">
        <f t="shared" si="98"/>
        <v>3161</v>
      </c>
      <c r="D91" s="225">
        <v>2616</v>
      </c>
      <c r="E91" s="460"/>
      <c r="F91" s="486">
        <f t="shared" si="107"/>
        <v>2616</v>
      </c>
      <c r="G91" s="225"/>
      <c r="H91" s="571"/>
      <c r="I91" s="486">
        <f t="shared" si="108"/>
        <v>0</v>
      </c>
      <c r="J91" s="227">
        <v>545</v>
      </c>
      <c r="K91" s="460"/>
      <c r="L91" s="486">
        <f t="shared" si="109"/>
        <v>545</v>
      </c>
      <c r="M91" s="229"/>
      <c r="N91" s="226"/>
      <c r="O91" s="228">
        <f t="shared" si="110"/>
        <v>0</v>
      </c>
      <c r="P91" s="230"/>
    </row>
    <row r="92" spans="1:16" x14ac:dyDescent="0.25">
      <c r="A92" s="119">
        <v>2223</v>
      </c>
      <c r="B92" s="98" t="s">
        <v>113</v>
      </c>
      <c r="C92" s="99">
        <f t="shared" si="98"/>
        <v>5324</v>
      </c>
      <c r="D92" s="237">
        <v>4450</v>
      </c>
      <c r="E92" s="458"/>
      <c r="F92" s="509">
        <f t="shared" si="107"/>
        <v>4450</v>
      </c>
      <c r="G92" s="237"/>
      <c r="H92" s="577"/>
      <c r="I92" s="509">
        <f t="shared" si="108"/>
        <v>0</v>
      </c>
      <c r="J92" s="104">
        <v>874</v>
      </c>
      <c r="K92" s="458"/>
      <c r="L92" s="509">
        <f t="shared" si="109"/>
        <v>874</v>
      </c>
      <c r="M92" s="238"/>
      <c r="N92" s="105"/>
      <c r="O92" s="235">
        <f t="shared" si="110"/>
        <v>0</v>
      </c>
      <c r="P92" s="1138"/>
    </row>
    <row r="93" spans="1:16" ht="48" x14ac:dyDescent="0.25">
      <c r="A93" s="56">
        <v>2224</v>
      </c>
      <c r="B93" s="223" t="s">
        <v>114</v>
      </c>
      <c r="C93" s="224">
        <f t="shared" si="98"/>
        <v>549</v>
      </c>
      <c r="D93" s="225">
        <v>465</v>
      </c>
      <c r="E93" s="460"/>
      <c r="F93" s="486">
        <f t="shared" si="107"/>
        <v>465</v>
      </c>
      <c r="G93" s="225"/>
      <c r="H93" s="571"/>
      <c r="I93" s="486">
        <f t="shared" si="108"/>
        <v>0</v>
      </c>
      <c r="J93" s="227">
        <v>84</v>
      </c>
      <c r="K93" s="460"/>
      <c r="L93" s="486">
        <f t="shared" si="109"/>
        <v>84</v>
      </c>
      <c r="M93" s="229"/>
      <c r="N93" s="226"/>
      <c r="O93" s="228">
        <f t="shared" si="110"/>
        <v>0</v>
      </c>
      <c r="P93" s="230"/>
    </row>
    <row r="94" spans="1:16" ht="24" hidden="1" x14ac:dyDescent="0.25">
      <c r="A94" s="119">
        <v>2229</v>
      </c>
      <c r="B94" s="98" t="s">
        <v>115</v>
      </c>
      <c r="C94" s="99">
        <f t="shared" si="98"/>
        <v>0</v>
      </c>
      <c r="D94" s="237"/>
      <c r="E94" s="105"/>
      <c r="F94" s="591">
        <f t="shared" si="107"/>
        <v>0</v>
      </c>
      <c r="G94" s="237"/>
      <c r="H94" s="104"/>
      <c r="I94" s="235">
        <f t="shared" si="108"/>
        <v>0</v>
      </c>
      <c r="J94" s="104"/>
      <c r="K94" s="105"/>
      <c r="L94" s="592">
        <f t="shared" si="109"/>
        <v>0</v>
      </c>
      <c r="M94" s="238"/>
      <c r="N94" s="105"/>
      <c r="O94" s="235">
        <f t="shared" si="110"/>
        <v>0</v>
      </c>
      <c r="P94" s="236"/>
    </row>
    <row r="95" spans="1:16" ht="36" x14ac:dyDescent="0.25">
      <c r="A95" s="231">
        <v>2230</v>
      </c>
      <c r="B95" s="98" t="s">
        <v>116</v>
      </c>
      <c r="C95" s="99">
        <f t="shared" si="98"/>
        <v>655</v>
      </c>
      <c r="D95" s="232">
        <f>SUM(D96:D102)</f>
        <v>655</v>
      </c>
      <c r="E95" s="459">
        <f t="shared" ref="E95:F95" si="111">SUM(E96:E102)</f>
        <v>0</v>
      </c>
      <c r="F95" s="509">
        <f t="shared" si="111"/>
        <v>655</v>
      </c>
      <c r="G95" s="232">
        <f>SUM(G96:G102)</f>
        <v>0</v>
      </c>
      <c r="H95" s="592">
        <f t="shared" ref="H95:I95" si="112">SUM(H96:H102)</f>
        <v>0</v>
      </c>
      <c r="I95" s="509">
        <f t="shared" si="112"/>
        <v>0</v>
      </c>
      <c r="J95" s="234">
        <f>SUM(J96:J102)</f>
        <v>0</v>
      </c>
      <c r="K95" s="459">
        <f t="shared" ref="K95:L95" si="113">SUM(K96:K102)</f>
        <v>0</v>
      </c>
      <c r="L95" s="509">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105"/>
      <c r="F96" s="591">
        <f t="shared" ref="F96:F102" si="115">D96+E96</f>
        <v>0</v>
      </c>
      <c r="G96" s="237"/>
      <c r="H96" s="104"/>
      <c r="I96" s="235">
        <f t="shared" ref="I96:I102" si="116">G96+H96</f>
        <v>0</v>
      </c>
      <c r="J96" s="104"/>
      <c r="K96" s="105"/>
      <c r="L96" s="592">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105"/>
      <c r="F97" s="591">
        <f t="shared" si="115"/>
        <v>0</v>
      </c>
      <c r="G97" s="237"/>
      <c r="H97" s="104"/>
      <c r="I97" s="235">
        <f t="shared" si="116"/>
        <v>0</v>
      </c>
      <c r="J97" s="104"/>
      <c r="K97" s="105"/>
      <c r="L97" s="592">
        <f t="shared" si="117"/>
        <v>0</v>
      </c>
      <c r="M97" s="238"/>
      <c r="N97" s="105"/>
      <c r="O97" s="235">
        <f t="shared" si="118"/>
        <v>0</v>
      </c>
      <c r="P97" s="236"/>
    </row>
    <row r="98" spans="1:16" ht="24" hidden="1" x14ac:dyDescent="0.25">
      <c r="A98" s="47">
        <v>2233</v>
      </c>
      <c r="B98" s="87" t="s">
        <v>119</v>
      </c>
      <c r="C98" s="88">
        <f t="shared" si="98"/>
        <v>0</v>
      </c>
      <c r="D98" s="219"/>
      <c r="E98" s="94"/>
      <c r="F98" s="569">
        <f t="shared" si="115"/>
        <v>0</v>
      </c>
      <c r="G98" s="219"/>
      <c r="H98" s="93"/>
      <c r="I98" s="220">
        <f t="shared" si="116"/>
        <v>0</v>
      </c>
      <c r="J98" s="93"/>
      <c r="K98" s="94"/>
      <c r="L98" s="570">
        <f t="shared" si="117"/>
        <v>0</v>
      </c>
      <c r="M98" s="221"/>
      <c r="N98" s="94"/>
      <c r="O98" s="220">
        <f t="shared" si="118"/>
        <v>0</v>
      </c>
      <c r="P98" s="222"/>
    </row>
    <row r="99" spans="1:16" ht="36" hidden="1" x14ac:dyDescent="0.25">
      <c r="A99" s="119">
        <v>2234</v>
      </c>
      <c r="B99" s="98" t="s">
        <v>120</v>
      </c>
      <c r="C99" s="99">
        <f t="shared" si="98"/>
        <v>0</v>
      </c>
      <c r="D99" s="237"/>
      <c r="E99" s="105"/>
      <c r="F99" s="591">
        <f t="shared" si="115"/>
        <v>0</v>
      </c>
      <c r="G99" s="237"/>
      <c r="H99" s="104"/>
      <c r="I99" s="235">
        <f t="shared" si="116"/>
        <v>0</v>
      </c>
      <c r="J99" s="104"/>
      <c r="K99" s="105"/>
      <c r="L99" s="592">
        <f t="shared" si="117"/>
        <v>0</v>
      </c>
      <c r="M99" s="238"/>
      <c r="N99" s="105"/>
      <c r="O99" s="235">
        <f t="shared" si="118"/>
        <v>0</v>
      </c>
      <c r="P99" s="236"/>
    </row>
    <row r="100" spans="1:16" ht="24" x14ac:dyDescent="0.25">
      <c r="A100" s="56">
        <v>2235</v>
      </c>
      <c r="B100" s="223" t="s">
        <v>121</v>
      </c>
      <c r="C100" s="224">
        <f t="shared" si="98"/>
        <v>160</v>
      </c>
      <c r="D100" s="225">
        <v>160</v>
      </c>
      <c r="E100" s="460"/>
      <c r="F100" s="486">
        <f t="shared" si="115"/>
        <v>160</v>
      </c>
      <c r="G100" s="225"/>
      <c r="H100" s="571"/>
      <c r="I100" s="486">
        <f t="shared" si="116"/>
        <v>0</v>
      </c>
      <c r="J100" s="227"/>
      <c r="K100" s="460"/>
      <c r="L100" s="486">
        <f t="shared" si="117"/>
        <v>0</v>
      </c>
      <c r="M100" s="229"/>
      <c r="N100" s="226"/>
      <c r="O100" s="228">
        <f t="shared" si="118"/>
        <v>0</v>
      </c>
      <c r="P100" s="230"/>
    </row>
    <row r="101" spans="1:16" hidden="1" x14ac:dyDescent="0.25">
      <c r="A101" s="119">
        <v>2236</v>
      </c>
      <c r="B101" s="98" t="s">
        <v>122</v>
      </c>
      <c r="C101" s="99">
        <f t="shared" si="98"/>
        <v>0</v>
      </c>
      <c r="D101" s="237"/>
      <c r="E101" s="105"/>
      <c r="F101" s="591">
        <f t="shared" si="115"/>
        <v>0</v>
      </c>
      <c r="G101" s="237"/>
      <c r="H101" s="104"/>
      <c r="I101" s="235">
        <f t="shared" si="116"/>
        <v>0</v>
      </c>
      <c r="J101" s="104"/>
      <c r="K101" s="105"/>
      <c r="L101" s="592">
        <f t="shared" si="117"/>
        <v>0</v>
      </c>
      <c r="M101" s="238"/>
      <c r="N101" s="105"/>
      <c r="O101" s="235">
        <f t="shared" si="118"/>
        <v>0</v>
      </c>
      <c r="P101" s="236"/>
    </row>
    <row r="102" spans="1:16" ht="24" x14ac:dyDescent="0.25">
      <c r="A102" s="119">
        <v>2239</v>
      </c>
      <c r="B102" s="98" t="s">
        <v>123</v>
      </c>
      <c r="C102" s="99">
        <f t="shared" si="98"/>
        <v>495</v>
      </c>
      <c r="D102" s="237">
        <v>495</v>
      </c>
      <c r="E102" s="458"/>
      <c r="F102" s="509">
        <f t="shared" si="115"/>
        <v>495</v>
      </c>
      <c r="G102" s="237"/>
      <c r="H102" s="577"/>
      <c r="I102" s="509">
        <f t="shared" si="116"/>
        <v>0</v>
      </c>
      <c r="J102" s="104"/>
      <c r="K102" s="458"/>
      <c r="L102" s="509">
        <f t="shared" si="117"/>
        <v>0</v>
      </c>
      <c r="M102" s="238"/>
      <c r="N102" s="105"/>
      <c r="O102" s="235">
        <f t="shared" si="118"/>
        <v>0</v>
      </c>
      <c r="P102" s="236"/>
    </row>
    <row r="103" spans="1:16" ht="36" x14ac:dyDescent="0.25">
      <c r="A103" s="231">
        <v>2240</v>
      </c>
      <c r="B103" s="98" t="s">
        <v>124</v>
      </c>
      <c r="C103" s="99">
        <f t="shared" si="98"/>
        <v>3325</v>
      </c>
      <c r="D103" s="232">
        <f>SUM(D104:D111)</f>
        <v>3325</v>
      </c>
      <c r="E103" s="459">
        <f t="shared" ref="E103:F103" si="119">SUM(E104:E111)</f>
        <v>0</v>
      </c>
      <c r="F103" s="509">
        <f t="shared" si="119"/>
        <v>3325</v>
      </c>
      <c r="G103" s="232">
        <f>SUM(G104:G111)</f>
        <v>0</v>
      </c>
      <c r="H103" s="592">
        <f t="shared" ref="H103:I103" si="120">SUM(H104:H111)</f>
        <v>0</v>
      </c>
      <c r="I103" s="509">
        <f t="shared" si="120"/>
        <v>0</v>
      </c>
      <c r="J103" s="234">
        <f>SUM(J104:J111)</f>
        <v>0</v>
      </c>
      <c r="K103" s="459">
        <f t="shared" ref="K103:L103" si="121">SUM(K104:K111)</f>
        <v>0</v>
      </c>
      <c r="L103" s="509">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105"/>
      <c r="F104" s="591">
        <f t="shared" ref="F104:F111" si="123">D104+E104</f>
        <v>0</v>
      </c>
      <c r="G104" s="237"/>
      <c r="H104" s="104"/>
      <c r="I104" s="235">
        <f t="shared" ref="I104:I111" si="124">G104+H104</f>
        <v>0</v>
      </c>
      <c r="J104" s="104"/>
      <c r="K104" s="105"/>
      <c r="L104" s="592">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105"/>
      <c r="F105" s="591">
        <f t="shared" si="123"/>
        <v>0</v>
      </c>
      <c r="G105" s="237"/>
      <c r="H105" s="104"/>
      <c r="I105" s="235">
        <f t="shared" si="124"/>
        <v>0</v>
      </c>
      <c r="J105" s="104"/>
      <c r="K105" s="105"/>
      <c r="L105" s="592">
        <f t="shared" si="125"/>
        <v>0</v>
      </c>
      <c r="M105" s="238"/>
      <c r="N105" s="105"/>
      <c r="O105" s="235">
        <f t="shared" si="126"/>
        <v>0</v>
      </c>
      <c r="P105" s="236"/>
    </row>
    <row r="106" spans="1:16" ht="24" x14ac:dyDescent="0.25">
      <c r="A106" s="56">
        <v>2243</v>
      </c>
      <c r="B106" s="223" t="s">
        <v>127</v>
      </c>
      <c r="C106" s="224">
        <f t="shared" si="98"/>
        <v>380</v>
      </c>
      <c r="D106" s="225">
        <v>380</v>
      </c>
      <c r="E106" s="460"/>
      <c r="F106" s="486">
        <f t="shared" si="123"/>
        <v>380</v>
      </c>
      <c r="G106" s="225"/>
      <c r="H106" s="571"/>
      <c r="I106" s="486">
        <f t="shared" si="124"/>
        <v>0</v>
      </c>
      <c r="J106" s="227"/>
      <c r="K106" s="460"/>
      <c r="L106" s="486">
        <f t="shared" si="125"/>
        <v>0</v>
      </c>
      <c r="M106" s="229"/>
      <c r="N106" s="226"/>
      <c r="O106" s="228">
        <f t="shared" si="126"/>
        <v>0</v>
      </c>
      <c r="P106" s="367"/>
    </row>
    <row r="107" spans="1:16" x14ac:dyDescent="0.25">
      <c r="A107" s="119">
        <v>2244</v>
      </c>
      <c r="B107" s="98" t="s">
        <v>128</v>
      </c>
      <c r="C107" s="99">
        <f t="shared" si="98"/>
        <v>1732</v>
      </c>
      <c r="D107" s="237">
        <v>1732</v>
      </c>
      <c r="E107" s="458"/>
      <c r="F107" s="509">
        <f t="shared" si="123"/>
        <v>1732</v>
      </c>
      <c r="G107" s="237"/>
      <c r="H107" s="577"/>
      <c r="I107" s="509">
        <f t="shared" si="124"/>
        <v>0</v>
      </c>
      <c r="J107" s="104"/>
      <c r="K107" s="458"/>
      <c r="L107" s="509">
        <f t="shared" si="125"/>
        <v>0</v>
      </c>
      <c r="M107" s="238"/>
      <c r="N107" s="105"/>
      <c r="O107" s="235">
        <f t="shared" si="126"/>
        <v>0</v>
      </c>
      <c r="P107" s="236"/>
    </row>
    <row r="108" spans="1:16" ht="24" hidden="1" x14ac:dyDescent="0.25">
      <c r="A108" s="119">
        <v>2246</v>
      </c>
      <c r="B108" s="98" t="s">
        <v>129</v>
      </c>
      <c r="C108" s="99">
        <f t="shared" si="98"/>
        <v>0</v>
      </c>
      <c r="D108" s="237"/>
      <c r="E108" s="105"/>
      <c r="F108" s="591">
        <f t="shared" si="123"/>
        <v>0</v>
      </c>
      <c r="G108" s="237"/>
      <c r="H108" s="104"/>
      <c r="I108" s="235">
        <f t="shared" si="124"/>
        <v>0</v>
      </c>
      <c r="J108" s="104"/>
      <c r="K108" s="105"/>
      <c r="L108" s="592">
        <f t="shared" si="125"/>
        <v>0</v>
      </c>
      <c r="M108" s="238"/>
      <c r="N108" s="105"/>
      <c r="O108" s="235">
        <f t="shared" si="126"/>
        <v>0</v>
      </c>
      <c r="P108" s="236"/>
    </row>
    <row r="109" spans="1:16" hidden="1" x14ac:dyDescent="0.25">
      <c r="A109" s="119">
        <v>2247</v>
      </c>
      <c r="B109" s="98" t="s">
        <v>130</v>
      </c>
      <c r="C109" s="99">
        <f t="shared" si="98"/>
        <v>0</v>
      </c>
      <c r="D109" s="237"/>
      <c r="E109" s="105"/>
      <c r="F109" s="591">
        <f t="shared" si="123"/>
        <v>0</v>
      </c>
      <c r="G109" s="237"/>
      <c r="H109" s="104"/>
      <c r="I109" s="235">
        <f t="shared" si="124"/>
        <v>0</v>
      </c>
      <c r="J109" s="104"/>
      <c r="K109" s="105"/>
      <c r="L109" s="592">
        <f t="shared" si="125"/>
        <v>0</v>
      </c>
      <c r="M109" s="238"/>
      <c r="N109" s="105"/>
      <c r="O109" s="235">
        <f t="shared" si="126"/>
        <v>0</v>
      </c>
      <c r="P109" s="236"/>
    </row>
    <row r="110" spans="1:16" ht="24" hidden="1" x14ac:dyDescent="0.25">
      <c r="A110" s="119">
        <v>2248</v>
      </c>
      <c r="B110" s="98" t="s">
        <v>131</v>
      </c>
      <c r="C110" s="99">
        <f t="shared" si="98"/>
        <v>0</v>
      </c>
      <c r="D110" s="237"/>
      <c r="E110" s="105"/>
      <c r="F110" s="591">
        <f t="shared" si="123"/>
        <v>0</v>
      </c>
      <c r="G110" s="237"/>
      <c r="H110" s="104"/>
      <c r="I110" s="235">
        <f t="shared" si="124"/>
        <v>0</v>
      </c>
      <c r="J110" s="104"/>
      <c r="K110" s="105"/>
      <c r="L110" s="592">
        <f t="shared" si="125"/>
        <v>0</v>
      </c>
      <c r="M110" s="238"/>
      <c r="N110" s="105"/>
      <c r="O110" s="235">
        <f t="shared" si="126"/>
        <v>0</v>
      </c>
      <c r="P110" s="236"/>
    </row>
    <row r="111" spans="1:16" ht="24" x14ac:dyDescent="0.25">
      <c r="A111" s="119">
        <v>2249</v>
      </c>
      <c r="B111" s="98" t="s">
        <v>132</v>
      </c>
      <c r="C111" s="99">
        <f t="shared" si="98"/>
        <v>1213</v>
      </c>
      <c r="D111" s="237">
        <v>1213</v>
      </c>
      <c r="E111" s="458"/>
      <c r="F111" s="509">
        <f t="shared" si="123"/>
        <v>1213</v>
      </c>
      <c r="G111" s="237"/>
      <c r="H111" s="577"/>
      <c r="I111" s="509">
        <f t="shared" si="124"/>
        <v>0</v>
      </c>
      <c r="J111" s="104"/>
      <c r="K111" s="458"/>
      <c r="L111" s="509">
        <f t="shared" si="125"/>
        <v>0</v>
      </c>
      <c r="M111" s="238"/>
      <c r="N111" s="105"/>
      <c r="O111" s="235">
        <f t="shared" si="126"/>
        <v>0</v>
      </c>
      <c r="P111" s="1138"/>
    </row>
    <row r="112" spans="1:16" x14ac:dyDescent="0.25">
      <c r="A112" s="231">
        <v>2250</v>
      </c>
      <c r="B112" s="98" t="s">
        <v>133</v>
      </c>
      <c r="C112" s="99">
        <f t="shared" si="98"/>
        <v>166</v>
      </c>
      <c r="D112" s="232">
        <f>SUM(D113:D115)</f>
        <v>166</v>
      </c>
      <c r="E112" s="459">
        <f t="shared" ref="E112:F112" si="127">SUM(E113:E115)</f>
        <v>0</v>
      </c>
      <c r="F112" s="509">
        <f t="shared" si="127"/>
        <v>166</v>
      </c>
      <c r="G112" s="232">
        <f>SUM(G113:G115)</f>
        <v>0</v>
      </c>
      <c r="H112" s="592">
        <f t="shared" ref="H112:I112" si="128">SUM(H113:H115)</f>
        <v>0</v>
      </c>
      <c r="I112" s="509">
        <f t="shared" si="128"/>
        <v>0</v>
      </c>
      <c r="J112" s="234">
        <f>SUM(J113:J115)</f>
        <v>0</v>
      </c>
      <c r="K112" s="459">
        <f t="shared" ref="K112:L112" si="129">SUM(K113:K115)</f>
        <v>0</v>
      </c>
      <c r="L112" s="509">
        <f t="shared" si="129"/>
        <v>0</v>
      </c>
      <c r="M112" s="99">
        <f>SUM(M113:M115)</f>
        <v>0</v>
      </c>
      <c r="N112" s="233">
        <f t="shared" ref="N112:O112" si="130">SUM(N113:N115)</f>
        <v>0</v>
      </c>
      <c r="O112" s="235">
        <f t="shared" si="130"/>
        <v>0</v>
      </c>
      <c r="P112" s="236"/>
    </row>
    <row r="113" spans="1:16" x14ac:dyDescent="0.25">
      <c r="A113" s="119">
        <v>2251</v>
      </c>
      <c r="B113" s="98" t="s">
        <v>134</v>
      </c>
      <c r="C113" s="99">
        <f t="shared" si="98"/>
        <v>166</v>
      </c>
      <c r="D113" s="237">
        <v>166</v>
      </c>
      <c r="E113" s="458"/>
      <c r="F113" s="509">
        <f t="shared" ref="F113:F115" si="131">D113+E113</f>
        <v>166</v>
      </c>
      <c r="G113" s="237"/>
      <c r="H113" s="577"/>
      <c r="I113" s="509">
        <f t="shared" ref="I113:I115" si="132">G113+H113</f>
        <v>0</v>
      </c>
      <c r="J113" s="104"/>
      <c r="K113" s="458"/>
      <c r="L113" s="509">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105"/>
      <c r="F114" s="591">
        <f t="shared" si="131"/>
        <v>0</v>
      </c>
      <c r="G114" s="237"/>
      <c r="H114" s="104"/>
      <c r="I114" s="235">
        <f t="shared" si="132"/>
        <v>0</v>
      </c>
      <c r="J114" s="104"/>
      <c r="K114" s="105"/>
      <c r="L114" s="592">
        <f t="shared" si="133"/>
        <v>0</v>
      </c>
      <c r="M114" s="238"/>
      <c r="N114" s="105"/>
      <c r="O114" s="235">
        <f t="shared" si="134"/>
        <v>0</v>
      </c>
      <c r="P114" s="236"/>
    </row>
    <row r="115" spans="1:16" ht="24" hidden="1" x14ac:dyDescent="0.25">
      <c r="A115" s="119">
        <v>2259</v>
      </c>
      <c r="B115" s="98" t="s">
        <v>136</v>
      </c>
      <c r="C115" s="99">
        <f t="shared" si="98"/>
        <v>0</v>
      </c>
      <c r="D115" s="237"/>
      <c r="E115" s="105"/>
      <c r="F115" s="591">
        <f t="shared" si="131"/>
        <v>0</v>
      </c>
      <c r="G115" s="237"/>
      <c r="H115" s="104"/>
      <c r="I115" s="235">
        <f t="shared" si="132"/>
        <v>0</v>
      </c>
      <c r="J115" s="104"/>
      <c r="K115" s="105"/>
      <c r="L115" s="592">
        <f t="shared" si="133"/>
        <v>0</v>
      </c>
      <c r="M115" s="238"/>
      <c r="N115" s="105"/>
      <c r="O115" s="235">
        <f t="shared" si="134"/>
        <v>0</v>
      </c>
      <c r="P115" s="236"/>
    </row>
    <row r="116" spans="1:16" x14ac:dyDescent="0.25">
      <c r="A116" s="231">
        <v>2260</v>
      </c>
      <c r="B116" s="98" t="s">
        <v>137</v>
      </c>
      <c r="C116" s="99">
        <f t="shared" si="98"/>
        <v>26</v>
      </c>
      <c r="D116" s="232">
        <f>SUM(D117:D121)</f>
        <v>26</v>
      </c>
      <c r="E116" s="459">
        <f t="shared" ref="E116:F116" si="135">SUM(E117:E121)</f>
        <v>0</v>
      </c>
      <c r="F116" s="509">
        <f t="shared" si="135"/>
        <v>26</v>
      </c>
      <c r="G116" s="232">
        <f>SUM(G117:G121)</f>
        <v>0</v>
      </c>
      <c r="H116" s="592">
        <f t="shared" ref="H116:I116" si="136">SUM(H117:H121)</f>
        <v>0</v>
      </c>
      <c r="I116" s="509">
        <f t="shared" si="136"/>
        <v>0</v>
      </c>
      <c r="J116" s="234">
        <f>SUM(J117:J121)</f>
        <v>0</v>
      </c>
      <c r="K116" s="459">
        <f t="shared" ref="K116:L116" si="137">SUM(K117:K121)</f>
        <v>0</v>
      </c>
      <c r="L116" s="509">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105"/>
      <c r="F117" s="591">
        <f t="shared" ref="F117:F121" si="139">D117+E117</f>
        <v>0</v>
      </c>
      <c r="G117" s="237"/>
      <c r="H117" s="104"/>
      <c r="I117" s="235">
        <f t="shared" ref="I117:I121" si="140">G117+H117</f>
        <v>0</v>
      </c>
      <c r="J117" s="104"/>
      <c r="K117" s="105"/>
      <c r="L117" s="592">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105"/>
      <c r="F118" s="591">
        <f t="shared" si="139"/>
        <v>0</v>
      </c>
      <c r="G118" s="237"/>
      <c r="H118" s="104"/>
      <c r="I118" s="235">
        <f t="shared" si="140"/>
        <v>0</v>
      </c>
      <c r="J118" s="104"/>
      <c r="K118" s="105"/>
      <c r="L118" s="592">
        <f t="shared" si="141"/>
        <v>0</v>
      </c>
      <c r="M118" s="238"/>
      <c r="N118" s="105"/>
      <c r="O118" s="235">
        <f t="shared" si="142"/>
        <v>0</v>
      </c>
      <c r="P118" s="236"/>
    </row>
    <row r="119" spans="1:16" hidden="1" x14ac:dyDescent="0.25">
      <c r="A119" s="119">
        <v>2263</v>
      </c>
      <c r="B119" s="98" t="s">
        <v>140</v>
      </c>
      <c r="C119" s="99">
        <f t="shared" si="98"/>
        <v>0</v>
      </c>
      <c r="D119" s="237"/>
      <c r="E119" s="105"/>
      <c r="F119" s="591">
        <f t="shared" si="139"/>
        <v>0</v>
      </c>
      <c r="G119" s="237"/>
      <c r="H119" s="104"/>
      <c r="I119" s="235">
        <f t="shared" si="140"/>
        <v>0</v>
      </c>
      <c r="J119" s="104"/>
      <c r="K119" s="105"/>
      <c r="L119" s="592">
        <f t="shared" si="141"/>
        <v>0</v>
      </c>
      <c r="M119" s="238"/>
      <c r="N119" s="105"/>
      <c r="O119" s="235">
        <f t="shared" si="142"/>
        <v>0</v>
      </c>
      <c r="P119" s="236"/>
    </row>
    <row r="120" spans="1:16" ht="24" hidden="1" x14ac:dyDescent="0.25">
      <c r="A120" s="119">
        <v>2264</v>
      </c>
      <c r="B120" s="98" t="s">
        <v>141</v>
      </c>
      <c r="C120" s="99">
        <f t="shared" si="98"/>
        <v>0</v>
      </c>
      <c r="D120" s="237"/>
      <c r="E120" s="105"/>
      <c r="F120" s="591">
        <f t="shared" si="139"/>
        <v>0</v>
      </c>
      <c r="G120" s="237"/>
      <c r="H120" s="104"/>
      <c r="I120" s="235">
        <f t="shared" si="140"/>
        <v>0</v>
      </c>
      <c r="J120" s="104"/>
      <c r="K120" s="105"/>
      <c r="L120" s="592">
        <f t="shared" si="141"/>
        <v>0</v>
      </c>
      <c r="M120" s="238"/>
      <c r="N120" s="105"/>
      <c r="O120" s="235">
        <f t="shared" si="142"/>
        <v>0</v>
      </c>
      <c r="P120" s="236"/>
    </row>
    <row r="121" spans="1:16" x14ac:dyDescent="0.25">
      <c r="A121" s="119">
        <v>2269</v>
      </c>
      <c r="B121" s="98" t="s">
        <v>142</v>
      </c>
      <c r="C121" s="99">
        <f t="shared" si="98"/>
        <v>26</v>
      </c>
      <c r="D121" s="237">
        <v>26</v>
      </c>
      <c r="E121" s="458"/>
      <c r="F121" s="509">
        <f t="shared" si="139"/>
        <v>26</v>
      </c>
      <c r="G121" s="237"/>
      <c r="H121" s="577"/>
      <c r="I121" s="509">
        <f t="shared" si="140"/>
        <v>0</v>
      </c>
      <c r="J121" s="104"/>
      <c r="K121" s="458"/>
      <c r="L121" s="509">
        <f t="shared" si="141"/>
        <v>0</v>
      </c>
      <c r="M121" s="238"/>
      <c r="N121" s="105"/>
      <c r="O121" s="235">
        <f t="shared" si="142"/>
        <v>0</v>
      </c>
      <c r="P121" s="236"/>
    </row>
    <row r="122" spans="1:16" x14ac:dyDescent="0.25">
      <c r="A122" s="231">
        <v>2270</v>
      </c>
      <c r="B122" s="98" t="s">
        <v>143</v>
      </c>
      <c r="C122" s="99">
        <f t="shared" si="98"/>
        <v>120</v>
      </c>
      <c r="D122" s="232">
        <f>SUM(D123:D127)</f>
        <v>120</v>
      </c>
      <c r="E122" s="459">
        <f t="shared" ref="E122:F122" si="143">SUM(E123:E127)</f>
        <v>0</v>
      </c>
      <c r="F122" s="509">
        <f t="shared" si="143"/>
        <v>120</v>
      </c>
      <c r="G122" s="232">
        <f>SUM(G123:G127)</f>
        <v>0</v>
      </c>
      <c r="H122" s="592">
        <f t="shared" ref="H122:I122" si="144">SUM(H123:H127)</f>
        <v>0</v>
      </c>
      <c r="I122" s="509">
        <f t="shared" si="144"/>
        <v>0</v>
      </c>
      <c r="J122" s="234">
        <f>SUM(J123:J127)</f>
        <v>0</v>
      </c>
      <c r="K122" s="459">
        <f t="shared" ref="K122:L122" si="145">SUM(K123:K127)</f>
        <v>0</v>
      </c>
      <c r="L122" s="509">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105"/>
      <c r="F123" s="591">
        <f t="shared" ref="F123:F127" si="147">D123+E123</f>
        <v>0</v>
      </c>
      <c r="G123" s="237"/>
      <c r="H123" s="104"/>
      <c r="I123" s="235">
        <f t="shared" ref="I123:I127" si="148">G123+H123</f>
        <v>0</v>
      </c>
      <c r="J123" s="104"/>
      <c r="K123" s="105"/>
      <c r="L123" s="592">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105"/>
      <c r="F124" s="591">
        <f t="shared" si="147"/>
        <v>0</v>
      </c>
      <c r="G124" s="237"/>
      <c r="H124" s="104"/>
      <c r="I124" s="235">
        <f t="shared" si="148"/>
        <v>0</v>
      </c>
      <c r="J124" s="104"/>
      <c r="K124" s="105"/>
      <c r="L124" s="592">
        <f t="shared" si="149"/>
        <v>0</v>
      </c>
      <c r="M124" s="238"/>
      <c r="N124" s="105"/>
      <c r="O124" s="235">
        <f t="shared" si="150"/>
        <v>0</v>
      </c>
      <c r="P124" s="236"/>
    </row>
    <row r="125" spans="1:16" ht="24" hidden="1" x14ac:dyDescent="0.25">
      <c r="A125" s="119">
        <v>2275</v>
      </c>
      <c r="B125" s="98" t="s">
        <v>146</v>
      </c>
      <c r="C125" s="99">
        <f t="shared" si="98"/>
        <v>0</v>
      </c>
      <c r="D125" s="237"/>
      <c r="E125" s="105"/>
      <c r="F125" s="591">
        <f t="shared" si="147"/>
        <v>0</v>
      </c>
      <c r="G125" s="237"/>
      <c r="H125" s="104"/>
      <c r="I125" s="235">
        <f t="shared" si="148"/>
        <v>0</v>
      </c>
      <c r="J125" s="104"/>
      <c r="K125" s="105"/>
      <c r="L125" s="592">
        <f t="shared" si="149"/>
        <v>0</v>
      </c>
      <c r="M125" s="238"/>
      <c r="N125" s="105"/>
      <c r="O125" s="235">
        <f t="shared" si="150"/>
        <v>0</v>
      </c>
      <c r="P125" s="236"/>
    </row>
    <row r="126" spans="1:16" ht="36" hidden="1" x14ac:dyDescent="0.25">
      <c r="A126" s="119">
        <v>2276</v>
      </c>
      <c r="B126" s="98" t="s">
        <v>147</v>
      </c>
      <c r="C126" s="99">
        <f t="shared" si="98"/>
        <v>0</v>
      </c>
      <c r="D126" s="237"/>
      <c r="E126" s="105"/>
      <c r="F126" s="591">
        <f t="shared" si="147"/>
        <v>0</v>
      </c>
      <c r="G126" s="237"/>
      <c r="H126" s="104"/>
      <c r="I126" s="235">
        <f t="shared" si="148"/>
        <v>0</v>
      </c>
      <c r="J126" s="104"/>
      <c r="K126" s="105"/>
      <c r="L126" s="592">
        <f t="shared" si="149"/>
        <v>0</v>
      </c>
      <c r="M126" s="238"/>
      <c r="N126" s="105"/>
      <c r="O126" s="235">
        <f t="shared" si="150"/>
        <v>0</v>
      </c>
      <c r="P126" s="236"/>
    </row>
    <row r="127" spans="1:16" ht="24" x14ac:dyDescent="0.25">
      <c r="A127" s="119">
        <v>2279</v>
      </c>
      <c r="B127" s="98" t="s">
        <v>148</v>
      </c>
      <c r="C127" s="99">
        <f t="shared" si="98"/>
        <v>120</v>
      </c>
      <c r="D127" s="237">
        <v>120</v>
      </c>
      <c r="E127" s="458"/>
      <c r="F127" s="509">
        <f t="shared" si="147"/>
        <v>120</v>
      </c>
      <c r="G127" s="237"/>
      <c r="H127" s="577"/>
      <c r="I127" s="509">
        <f t="shared" si="148"/>
        <v>0</v>
      </c>
      <c r="J127" s="104"/>
      <c r="K127" s="458"/>
      <c r="L127" s="509">
        <f t="shared" si="149"/>
        <v>0</v>
      </c>
      <c r="M127" s="238"/>
      <c r="N127" s="105"/>
      <c r="O127" s="235">
        <f t="shared" si="150"/>
        <v>0</v>
      </c>
      <c r="P127" s="236"/>
    </row>
    <row r="128" spans="1:16" ht="24" hidden="1" x14ac:dyDescent="0.25">
      <c r="A128" s="342">
        <v>2280</v>
      </c>
      <c r="B128" s="87" t="s">
        <v>149</v>
      </c>
      <c r="C128" s="88">
        <f t="shared" si="98"/>
        <v>0</v>
      </c>
      <c r="D128" s="246">
        <f t="shared" ref="D128:O128" si="151">SUM(D129)</f>
        <v>0</v>
      </c>
      <c r="E128" s="247">
        <f t="shared" si="151"/>
        <v>0</v>
      </c>
      <c r="F128" s="569">
        <f t="shared" si="151"/>
        <v>0</v>
      </c>
      <c r="G128" s="246">
        <f t="shared" si="151"/>
        <v>0</v>
      </c>
      <c r="H128" s="248">
        <f t="shared" si="151"/>
        <v>0</v>
      </c>
      <c r="I128" s="220">
        <f t="shared" si="151"/>
        <v>0</v>
      </c>
      <c r="J128" s="248">
        <f t="shared" si="151"/>
        <v>0</v>
      </c>
      <c r="K128" s="247">
        <f t="shared" si="151"/>
        <v>0</v>
      </c>
      <c r="L128" s="57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105"/>
      <c r="F129" s="591">
        <f>D129+E129</f>
        <v>0</v>
      </c>
      <c r="G129" s="237"/>
      <c r="H129" s="104"/>
      <c r="I129" s="235">
        <f>G129+H129</f>
        <v>0</v>
      </c>
      <c r="J129" s="104"/>
      <c r="K129" s="105"/>
      <c r="L129" s="592">
        <f>J129+K129</f>
        <v>0</v>
      </c>
      <c r="M129" s="238"/>
      <c r="N129" s="105"/>
      <c r="O129" s="235">
        <f>M129+N129</f>
        <v>0</v>
      </c>
      <c r="P129" s="236"/>
    </row>
    <row r="130" spans="1:16" ht="38.25" customHeight="1" x14ac:dyDescent="0.25">
      <c r="A130" s="75">
        <v>2300</v>
      </c>
      <c r="B130" s="206" t="s">
        <v>151</v>
      </c>
      <c r="C130" s="76">
        <f t="shared" si="98"/>
        <v>5632</v>
      </c>
      <c r="D130" s="207">
        <f>SUM(D131,D136,D140,D141,D144,D151,D159,D160,D163)</f>
        <v>4959</v>
      </c>
      <c r="E130" s="455">
        <f t="shared" ref="E130:F130" si="152">SUM(E131,E136,E140,E141,E144,E151,E159,E160,E163)</f>
        <v>0</v>
      </c>
      <c r="F130" s="506">
        <f t="shared" si="152"/>
        <v>4959</v>
      </c>
      <c r="G130" s="207">
        <f>SUM(G131,G136,G140,G141,G144,G151,G159,G160,G163)</f>
        <v>557</v>
      </c>
      <c r="H130" s="544">
        <f t="shared" ref="H130:I130" si="153">SUM(H131,H136,H140,H141,H144,H151,H159,H160,H163)</f>
        <v>0</v>
      </c>
      <c r="I130" s="506">
        <f t="shared" si="153"/>
        <v>557</v>
      </c>
      <c r="J130" s="84">
        <f>SUM(J131,J136,J140,J141,J144,J151,J159,J160,J163)</f>
        <v>0</v>
      </c>
      <c r="K130" s="455">
        <f t="shared" ref="K130:L130" si="154">SUM(K131,K136,K140,K141,K144,K151,K159,K160,K163)</f>
        <v>0</v>
      </c>
      <c r="L130" s="506">
        <f t="shared" si="154"/>
        <v>0</v>
      </c>
      <c r="M130" s="76">
        <f>SUM(M131,M136,M140,M141,M144,M151,M159,M160,M163)</f>
        <v>116</v>
      </c>
      <c r="N130" s="85">
        <f t="shared" ref="N130:O130" si="155">SUM(N131,N136,N140,N141,N144,N151,N159,N160,N163)</f>
        <v>0</v>
      </c>
      <c r="O130" s="208">
        <f t="shared" si="155"/>
        <v>116</v>
      </c>
      <c r="P130" s="243"/>
    </row>
    <row r="131" spans="1:16" ht="24" x14ac:dyDescent="0.25">
      <c r="A131" s="342">
        <v>2310</v>
      </c>
      <c r="B131" s="87" t="s">
        <v>152</v>
      </c>
      <c r="C131" s="88">
        <f t="shared" si="98"/>
        <v>1167</v>
      </c>
      <c r="D131" s="246">
        <f t="shared" ref="D131:O131" si="156">SUM(D132:D135)</f>
        <v>1167</v>
      </c>
      <c r="E131" s="463">
        <f t="shared" si="156"/>
        <v>0</v>
      </c>
      <c r="F131" s="508">
        <f t="shared" si="156"/>
        <v>1167</v>
      </c>
      <c r="G131" s="246">
        <f t="shared" si="156"/>
        <v>0</v>
      </c>
      <c r="H131" s="570">
        <f t="shared" si="156"/>
        <v>0</v>
      </c>
      <c r="I131" s="508">
        <f t="shared" si="156"/>
        <v>0</v>
      </c>
      <c r="J131" s="248">
        <f t="shared" si="156"/>
        <v>0</v>
      </c>
      <c r="K131" s="463">
        <f t="shared" si="156"/>
        <v>0</v>
      </c>
      <c r="L131" s="508">
        <f t="shared" si="156"/>
        <v>0</v>
      </c>
      <c r="M131" s="88">
        <f t="shared" si="156"/>
        <v>0</v>
      </c>
      <c r="N131" s="247">
        <f t="shared" si="156"/>
        <v>0</v>
      </c>
      <c r="O131" s="220">
        <f t="shared" si="156"/>
        <v>0</v>
      </c>
      <c r="P131" s="222"/>
    </row>
    <row r="132" spans="1:16" x14ac:dyDescent="0.25">
      <c r="A132" s="119">
        <v>2311</v>
      </c>
      <c r="B132" s="98" t="s">
        <v>153</v>
      </c>
      <c r="C132" s="99">
        <f t="shared" si="98"/>
        <v>350</v>
      </c>
      <c r="D132" s="237">
        <v>350</v>
      </c>
      <c r="E132" s="458"/>
      <c r="F132" s="509">
        <f t="shared" ref="F132:F135" si="157">D132+E132</f>
        <v>350</v>
      </c>
      <c r="G132" s="237"/>
      <c r="H132" s="577"/>
      <c r="I132" s="509">
        <f t="shared" ref="I132:I135" si="158">G132+H132</f>
        <v>0</v>
      </c>
      <c r="J132" s="104"/>
      <c r="K132" s="458"/>
      <c r="L132" s="509">
        <f t="shared" ref="L132:L135" si="159">J132+K132</f>
        <v>0</v>
      </c>
      <c r="M132" s="238"/>
      <c r="N132" s="105"/>
      <c r="O132" s="235">
        <f t="shared" ref="O132:O135" si="160">M132+N132</f>
        <v>0</v>
      </c>
      <c r="P132" s="236"/>
    </row>
    <row r="133" spans="1:16" x14ac:dyDescent="0.25">
      <c r="A133" s="56">
        <v>2312</v>
      </c>
      <c r="B133" s="223" t="s">
        <v>154</v>
      </c>
      <c r="C133" s="224">
        <f t="shared" si="98"/>
        <v>817</v>
      </c>
      <c r="D133" s="225">
        <v>817</v>
      </c>
      <c r="E133" s="460"/>
      <c r="F133" s="486">
        <f t="shared" si="157"/>
        <v>817</v>
      </c>
      <c r="G133" s="225"/>
      <c r="H133" s="571"/>
      <c r="I133" s="486">
        <f t="shared" si="158"/>
        <v>0</v>
      </c>
      <c r="J133" s="227"/>
      <c r="K133" s="460"/>
      <c r="L133" s="486">
        <f t="shared" si="159"/>
        <v>0</v>
      </c>
      <c r="M133" s="229"/>
      <c r="N133" s="226"/>
      <c r="O133" s="228">
        <f t="shared" si="160"/>
        <v>0</v>
      </c>
      <c r="P133" s="230"/>
    </row>
    <row r="134" spans="1:16" hidden="1" x14ac:dyDescent="0.25">
      <c r="A134" s="56">
        <v>2313</v>
      </c>
      <c r="B134" s="223" t="s">
        <v>155</v>
      </c>
      <c r="C134" s="224">
        <f t="shared" si="98"/>
        <v>0</v>
      </c>
      <c r="D134" s="225"/>
      <c r="E134" s="226"/>
      <c r="F134" s="578">
        <f t="shared" si="157"/>
        <v>0</v>
      </c>
      <c r="G134" s="225"/>
      <c r="H134" s="227"/>
      <c r="I134" s="228">
        <f t="shared" si="158"/>
        <v>0</v>
      </c>
      <c r="J134" s="227"/>
      <c r="K134" s="226"/>
      <c r="L134" s="574">
        <f t="shared" si="159"/>
        <v>0</v>
      </c>
      <c r="M134" s="229"/>
      <c r="N134" s="226"/>
      <c r="O134" s="228">
        <f t="shared" si="160"/>
        <v>0</v>
      </c>
      <c r="P134" s="253"/>
    </row>
    <row r="135" spans="1:16" ht="36" hidden="1" customHeight="1" x14ac:dyDescent="0.25">
      <c r="A135" s="56">
        <v>2314</v>
      </c>
      <c r="B135" s="223" t="s">
        <v>156</v>
      </c>
      <c r="C135" s="224">
        <f t="shared" si="98"/>
        <v>0</v>
      </c>
      <c r="D135" s="225"/>
      <c r="E135" s="226"/>
      <c r="F135" s="578">
        <f t="shared" si="157"/>
        <v>0</v>
      </c>
      <c r="G135" s="225"/>
      <c r="H135" s="227"/>
      <c r="I135" s="228">
        <f t="shared" si="158"/>
        <v>0</v>
      </c>
      <c r="J135" s="227"/>
      <c r="K135" s="226"/>
      <c r="L135" s="574">
        <f t="shared" si="159"/>
        <v>0</v>
      </c>
      <c r="M135" s="229"/>
      <c r="N135" s="226"/>
      <c r="O135" s="228">
        <f t="shared" si="160"/>
        <v>0</v>
      </c>
      <c r="P135" s="253"/>
    </row>
    <row r="136" spans="1:16" x14ac:dyDescent="0.25">
      <c r="A136" s="368">
        <v>2320</v>
      </c>
      <c r="B136" s="223" t="s">
        <v>157</v>
      </c>
      <c r="C136" s="224">
        <f t="shared" si="98"/>
        <v>20</v>
      </c>
      <c r="D136" s="572">
        <f>SUM(D137:D139)</f>
        <v>20</v>
      </c>
      <c r="E136" s="573">
        <f t="shared" ref="E136:F136" si="161">SUM(E137:E139)</f>
        <v>0</v>
      </c>
      <c r="F136" s="486">
        <f t="shared" si="161"/>
        <v>20</v>
      </c>
      <c r="G136" s="572">
        <f>SUM(G137:G139)</f>
        <v>0</v>
      </c>
      <c r="H136" s="574">
        <f t="shared" ref="H136:I136" si="162">SUM(H137:H139)</f>
        <v>0</v>
      </c>
      <c r="I136" s="486">
        <f t="shared" si="162"/>
        <v>0</v>
      </c>
      <c r="J136" s="575">
        <f>SUM(J137:J139)</f>
        <v>0</v>
      </c>
      <c r="K136" s="573">
        <f t="shared" ref="K136:L136" si="163">SUM(K137:K139)</f>
        <v>0</v>
      </c>
      <c r="L136" s="486">
        <f t="shared" si="163"/>
        <v>0</v>
      </c>
      <c r="M136" s="224">
        <f>SUM(M137:M139)</f>
        <v>0</v>
      </c>
      <c r="N136" s="576">
        <f t="shared" ref="N136:O136" si="164">SUM(N137:N139)</f>
        <v>0</v>
      </c>
      <c r="O136" s="228">
        <f t="shared" si="164"/>
        <v>0</v>
      </c>
      <c r="P136" s="253"/>
    </row>
    <row r="137" spans="1:16" hidden="1" x14ac:dyDescent="0.25">
      <c r="A137" s="56">
        <v>2321</v>
      </c>
      <c r="B137" s="223" t="s">
        <v>158</v>
      </c>
      <c r="C137" s="224">
        <f t="shared" si="98"/>
        <v>0</v>
      </c>
      <c r="D137" s="225"/>
      <c r="E137" s="226"/>
      <c r="F137" s="578">
        <f t="shared" ref="F137:F140" si="165">D137+E137</f>
        <v>0</v>
      </c>
      <c r="G137" s="225"/>
      <c r="H137" s="227"/>
      <c r="I137" s="228">
        <f t="shared" ref="I137:I140" si="166">G137+H137</f>
        <v>0</v>
      </c>
      <c r="J137" s="227"/>
      <c r="K137" s="226"/>
      <c r="L137" s="574">
        <f t="shared" ref="L137:L140" si="167">J137+K137</f>
        <v>0</v>
      </c>
      <c r="M137" s="229"/>
      <c r="N137" s="226"/>
      <c r="O137" s="228">
        <f t="shared" ref="O137:O140" si="168">M137+N137</f>
        <v>0</v>
      </c>
      <c r="P137" s="253"/>
    </row>
    <row r="138" spans="1:16" x14ac:dyDescent="0.25">
      <c r="A138" s="56">
        <v>2322</v>
      </c>
      <c r="B138" s="223" t="s">
        <v>159</v>
      </c>
      <c r="C138" s="224">
        <f t="shared" si="98"/>
        <v>20</v>
      </c>
      <c r="D138" s="225">
        <v>20</v>
      </c>
      <c r="E138" s="460"/>
      <c r="F138" s="486">
        <f t="shared" si="165"/>
        <v>20</v>
      </c>
      <c r="G138" s="225"/>
      <c r="H138" s="571"/>
      <c r="I138" s="486">
        <f t="shared" si="166"/>
        <v>0</v>
      </c>
      <c r="J138" s="227"/>
      <c r="K138" s="460"/>
      <c r="L138" s="486">
        <f t="shared" si="167"/>
        <v>0</v>
      </c>
      <c r="M138" s="229"/>
      <c r="N138" s="226"/>
      <c r="O138" s="228">
        <f t="shared" si="168"/>
        <v>0</v>
      </c>
      <c r="P138" s="230"/>
    </row>
    <row r="139" spans="1:16" ht="10.5" hidden="1" customHeight="1" x14ac:dyDescent="0.25">
      <c r="A139" s="119">
        <v>2329</v>
      </c>
      <c r="B139" s="98" t="s">
        <v>160</v>
      </c>
      <c r="C139" s="99">
        <f t="shared" si="98"/>
        <v>0</v>
      </c>
      <c r="D139" s="237"/>
      <c r="E139" s="105"/>
      <c r="F139" s="591">
        <f t="shared" si="165"/>
        <v>0</v>
      </c>
      <c r="G139" s="237"/>
      <c r="H139" s="104"/>
      <c r="I139" s="235">
        <f t="shared" si="166"/>
        <v>0</v>
      </c>
      <c r="J139" s="104"/>
      <c r="K139" s="105"/>
      <c r="L139" s="592">
        <f t="shared" si="167"/>
        <v>0</v>
      </c>
      <c r="M139" s="238"/>
      <c r="N139" s="105"/>
      <c r="O139" s="235">
        <f t="shared" si="168"/>
        <v>0</v>
      </c>
      <c r="P139" s="236"/>
    </row>
    <row r="140" spans="1:16" hidden="1" x14ac:dyDescent="0.25">
      <c r="A140" s="231">
        <v>2330</v>
      </c>
      <c r="B140" s="98" t="s">
        <v>161</v>
      </c>
      <c r="C140" s="99">
        <f t="shared" si="98"/>
        <v>0</v>
      </c>
      <c r="D140" s="237"/>
      <c r="E140" s="105"/>
      <c r="F140" s="591">
        <f t="shared" si="165"/>
        <v>0</v>
      </c>
      <c r="G140" s="237"/>
      <c r="H140" s="104"/>
      <c r="I140" s="235">
        <f t="shared" si="166"/>
        <v>0</v>
      </c>
      <c r="J140" s="104"/>
      <c r="K140" s="105"/>
      <c r="L140" s="592">
        <f t="shared" si="167"/>
        <v>0</v>
      </c>
      <c r="M140" s="238"/>
      <c r="N140" s="105"/>
      <c r="O140" s="235">
        <f t="shared" si="168"/>
        <v>0</v>
      </c>
      <c r="P140" s="236"/>
    </row>
    <row r="141" spans="1:16" ht="48" x14ac:dyDescent="0.25">
      <c r="A141" s="231">
        <v>2340</v>
      </c>
      <c r="B141" s="98" t="s">
        <v>162</v>
      </c>
      <c r="C141" s="99">
        <f t="shared" si="98"/>
        <v>70</v>
      </c>
      <c r="D141" s="232">
        <f>SUM(D142:D143)</f>
        <v>70</v>
      </c>
      <c r="E141" s="459">
        <f t="shared" ref="E141:F141" si="169">SUM(E142:E143)</f>
        <v>0</v>
      </c>
      <c r="F141" s="509">
        <f t="shared" si="169"/>
        <v>70</v>
      </c>
      <c r="G141" s="232">
        <f>SUM(G142:G143)</f>
        <v>0</v>
      </c>
      <c r="H141" s="592">
        <f t="shared" ref="H141:I141" si="170">SUM(H142:H143)</f>
        <v>0</v>
      </c>
      <c r="I141" s="509">
        <f t="shared" si="170"/>
        <v>0</v>
      </c>
      <c r="J141" s="234">
        <f>SUM(J142:J143)</f>
        <v>0</v>
      </c>
      <c r="K141" s="459">
        <f t="shared" ref="K141:L141" si="171">SUM(K142:K143)</f>
        <v>0</v>
      </c>
      <c r="L141" s="509">
        <f t="shared" si="171"/>
        <v>0</v>
      </c>
      <c r="M141" s="99">
        <f>SUM(M142:M143)</f>
        <v>0</v>
      </c>
      <c r="N141" s="233">
        <f t="shared" ref="N141:O141" si="172">SUM(N142:N143)</f>
        <v>0</v>
      </c>
      <c r="O141" s="235">
        <f t="shared" si="172"/>
        <v>0</v>
      </c>
      <c r="P141" s="236"/>
    </row>
    <row r="142" spans="1:16" x14ac:dyDescent="0.25">
      <c r="A142" s="119">
        <v>2341</v>
      </c>
      <c r="B142" s="98" t="s">
        <v>163</v>
      </c>
      <c r="C142" s="99">
        <f t="shared" si="98"/>
        <v>70</v>
      </c>
      <c r="D142" s="237">
        <v>70</v>
      </c>
      <c r="E142" s="458"/>
      <c r="F142" s="509">
        <f t="shared" ref="F142:F143" si="173">D142+E142</f>
        <v>70</v>
      </c>
      <c r="G142" s="237"/>
      <c r="H142" s="577"/>
      <c r="I142" s="509">
        <f t="shared" ref="I142:I143" si="174">G142+H142</f>
        <v>0</v>
      </c>
      <c r="J142" s="104"/>
      <c r="K142" s="458"/>
      <c r="L142" s="509">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105"/>
      <c r="F143" s="591">
        <f t="shared" si="173"/>
        <v>0</v>
      </c>
      <c r="G143" s="237"/>
      <c r="H143" s="104"/>
      <c r="I143" s="235">
        <f t="shared" si="174"/>
        <v>0</v>
      </c>
      <c r="J143" s="104"/>
      <c r="K143" s="105"/>
      <c r="L143" s="592">
        <f t="shared" si="175"/>
        <v>0</v>
      </c>
      <c r="M143" s="238"/>
      <c r="N143" s="105"/>
      <c r="O143" s="235">
        <f t="shared" si="176"/>
        <v>0</v>
      </c>
      <c r="P143" s="236"/>
    </row>
    <row r="144" spans="1:16" ht="24" x14ac:dyDescent="0.25">
      <c r="A144" s="213">
        <v>2350</v>
      </c>
      <c r="B144" s="157" t="s">
        <v>165</v>
      </c>
      <c r="C144" s="163">
        <f t="shared" si="98"/>
        <v>2264</v>
      </c>
      <c r="D144" s="214">
        <f>SUM(D145:D150)</f>
        <v>2264</v>
      </c>
      <c r="E144" s="456">
        <f t="shared" ref="E144:F144" si="177">SUM(E145:E150)</f>
        <v>0</v>
      </c>
      <c r="F144" s="507">
        <f t="shared" si="177"/>
        <v>2264</v>
      </c>
      <c r="G144" s="214">
        <f>SUM(G145:G150)</f>
        <v>0</v>
      </c>
      <c r="H144" s="568">
        <f t="shared" ref="H144:I144" si="178">SUM(H145:H150)</f>
        <v>0</v>
      </c>
      <c r="I144" s="507">
        <f t="shared" si="178"/>
        <v>0</v>
      </c>
      <c r="J144" s="216">
        <f>SUM(J145:J150)</f>
        <v>0</v>
      </c>
      <c r="K144" s="456">
        <f t="shared" ref="K144:L144" si="179">SUM(K145:K150)</f>
        <v>0</v>
      </c>
      <c r="L144" s="507">
        <f t="shared" si="179"/>
        <v>0</v>
      </c>
      <c r="M144" s="163">
        <f>SUM(M145:M150)</f>
        <v>0</v>
      </c>
      <c r="N144" s="215">
        <f t="shared" ref="N144:O144" si="180">SUM(N145:N150)</f>
        <v>0</v>
      </c>
      <c r="O144" s="217">
        <f t="shared" si="180"/>
        <v>0</v>
      </c>
      <c r="P144" s="218"/>
    </row>
    <row r="145" spans="1:16" x14ac:dyDescent="0.25">
      <c r="A145" s="47">
        <v>2351</v>
      </c>
      <c r="B145" s="87" t="s">
        <v>166</v>
      </c>
      <c r="C145" s="88">
        <f t="shared" si="98"/>
        <v>470</v>
      </c>
      <c r="D145" s="219">
        <v>470</v>
      </c>
      <c r="E145" s="457"/>
      <c r="F145" s="508">
        <f t="shared" ref="F145:F150" si="181">D145+E145</f>
        <v>470</v>
      </c>
      <c r="G145" s="219"/>
      <c r="H145" s="646"/>
      <c r="I145" s="508">
        <f t="shared" ref="I145:I150" si="182">G145+H145</f>
        <v>0</v>
      </c>
      <c r="J145" s="93"/>
      <c r="K145" s="457"/>
      <c r="L145" s="508">
        <f t="shared" ref="L145:L150" si="183">J145+K145</f>
        <v>0</v>
      </c>
      <c r="M145" s="221"/>
      <c r="N145" s="94"/>
      <c r="O145" s="220">
        <f t="shared" ref="O145:O150" si="184">M145+N145</f>
        <v>0</v>
      </c>
      <c r="P145" s="222"/>
    </row>
    <row r="146" spans="1:16" x14ac:dyDescent="0.25">
      <c r="A146" s="119">
        <v>2352</v>
      </c>
      <c r="B146" s="98" t="s">
        <v>167</v>
      </c>
      <c r="C146" s="99">
        <f t="shared" si="98"/>
        <v>1794</v>
      </c>
      <c r="D146" s="237">
        <v>1794</v>
      </c>
      <c r="E146" s="458"/>
      <c r="F146" s="509">
        <f t="shared" si="181"/>
        <v>1794</v>
      </c>
      <c r="G146" s="237"/>
      <c r="H146" s="577"/>
      <c r="I146" s="509">
        <f t="shared" si="182"/>
        <v>0</v>
      </c>
      <c r="J146" s="104"/>
      <c r="K146" s="458"/>
      <c r="L146" s="509">
        <f t="shared" si="183"/>
        <v>0</v>
      </c>
      <c r="M146" s="238"/>
      <c r="N146" s="105"/>
      <c r="O146" s="235">
        <f t="shared" si="184"/>
        <v>0</v>
      </c>
      <c r="P146" s="236"/>
    </row>
    <row r="147" spans="1:16" ht="24" hidden="1" x14ac:dyDescent="0.25">
      <c r="A147" s="119">
        <v>2353</v>
      </c>
      <c r="B147" s="98" t="s">
        <v>168</v>
      </c>
      <c r="C147" s="99">
        <f t="shared" si="98"/>
        <v>0</v>
      </c>
      <c r="D147" s="237"/>
      <c r="E147" s="105"/>
      <c r="F147" s="591">
        <f t="shared" si="181"/>
        <v>0</v>
      </c>
      <c r="G147" s="237"/>
      <c r="H147" s="104"/>
      <c r="I147" s="235">
        <f t="shared" si="182"/>
        <v>0</v>
      </c>
      <c r="J147" s="104"/>
      <c r="K147" s="105"/>
      <c r="L147" s="592">
        <f t="shared" si="183"/>
        <v>0</v>
      </c>
      <c r="M147" s="238"/>
      <c r="N147" s="105"/>
      <c r="O147" s="235">
        <f t="shared" si="184"/>
        <v>0</v>
      </c>
      <c r="P147" s="236"/>
    </row>
    <row r="148" spans="1:16" ht="24" hidden="1" x14ac:dyDescent="0.25">
      <c r="A148" s="119">
        <v>2354</v>
      </c>
      <c r="B148" s="98" t="s">
        <v>169</v>
      </c>
      <c r="C148" s="99">
        <f t="shared" si="98"/>
        <v>0</v>
      </c>
      <c r="D148" s="237"/>
      <c r="E148" s="105"/>
      <c r="F148" s="591">
        <f t="shared" si="181"/>
        <v>0</v>
      </c>
      <c r="G148" s="237"/>
      <c r="H148" s="104"/>
      <c r="I148" s="235">
        <f t="shared" si="182"/>
        <v>0</v>
      </c>
      <c r="J148" s="104"/>
      <c r="K148" s="105"/>
      <c r="L148" s="592">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105"/>
      <c r="F149" s="591">
        <f t="shared" si="181"/>
        <v>0</v>
      </c>
      <c r="G149" s="237"/>
      <c r="H149" s="104"/>
      <c r="I149" s="235">
        <f t="shared" si="182"/>
        <v>0</v>
      </c>
      <c r="J149" s="104"/>
      <c r="K149" s="105"/>
      <c r="L149" s="592">
        <f t="shared" si="183"/>
        <v>0</v>
      </c>
      <c r="M149" s="238"/>
      <c r="N149" s="105"/>
      <c r="O149" s="235">
        <f t="shared" si="184"/>
        <v>0</v>
      </c>
      <c r="P149" s="236"/>
    </row>
    <row r="150" spans="1:16" ht="24" hidden="1" x14ac:dyDescent="0.25">
      <c r="A150" s="119">
        <v>2359</v>
      </c>
      <c r="B150" s="98" t="s">
        <v>171</v>
      </c>
      <c r="C150" s="99">
        <f t="shared" si="185"/>
        <v>0</v>
      </c>
      <c r="D150" s="237"/>
      <c r="E150" s="105"/>
      <c r="F150" s="591">
        <f t="shared" si="181"/>
        <v>0</v>
      </c>
      <c r="G150" s="237"/>
      <c r="H150" s="104"/>
      <c r="I150" s="235">
        <f t="shared" si="182"/>
        <v>0</v>
      </c>
      <c r="J150" s="104"/>
      <c r="K150" s="105"/>
      <c r="L150" s="592">
        <f t="shared" si="183"/>
        <v>0</v>
      </c>
      <c r="M150" s="238"/>
      <c r="N150" s="105"/>
      <c r="O150" s="235">
        <f t="shared" si="184"/>
        <v>0</v>
      </c>
      <c r="P150" s="236"/>
    </row>
    <row r="151" spans="1:16" ht="24.75" customHeight="1" x14ac:dyDescent="0.25">
      <c r="A151" s="231">
        <v>2360</v>
      </c>
      <c r="B151" s="98" t="s">
        <v>172</v>
      </c>
      <c r="C151" s="99">
        <f t="shared" si="185"/>
        <v>545</v>
      </c>
      <c r="D151" s="232">
        <f>SUM(D152:D158)</f>
        <v>545</v>
      </c>
      <c r="E151" s="459">
        <f t="shared" ref="E151:F151" si="186">SUM(E152:E158)</f>
        <v>0</v>
      </c>
      <c r="F151" s="509">
        <f t="shared" si="186"/>
        <v>545</v>
      </c>
      <c r="G151" s="232">
        <f>SUM(G152:G158)</f>
        <v>0</v>
      </c>
      <c r="H151" s="592">
        <f t="shared" ref="H151:I151" si="187">SUM(H152:H158)</f>
        <v>0</v>
      </c>
      <c r="I151" s="509">
        <f t="shared" si="187"/>
        <v>0</v>
      </c>
      <c r="J151" s="234">
        <f>SUM(J152:J158)</f>
        <v>0</v>
      </c>
      <c r="K151" s="459">
        <f t="shared" ref="K151:L151" si="188">SUM(K152:K158)</f>
        <v>0</v>
      </c>
      <c r="L151" s="509">
        <f t="shared" si="188"/>
        <v>0</v>
      </c>
      <c r="M151" s="99">
        <f>SUM(M152:M158)</f>
        <v>0</v>
      </c>
      <c r="N151" s="233">
        <f t="shared" ref="N151:O151" si="189">SUM(N152:N158)</f>
        <v>0</v>
      </c>
      <c r="O151" s="235">
        <f t="shared" si="189"/>
        <v>0</v>
      </c>
      <c r="P151" s="236"/>
    </row>
    <row r="152" spans="1:16" x14ac:dyDescent="0.25">
      <c r="A152" s="97">
        <v>2361</v>
      </c>
      <c r="B152" s="98" t="s">
        <v>173</v>
      </c>
      <c r="C152" s="99">
        <f t="shared" si="185"/>
        <v>445</v>
      </c>
      <c r="D152" s="237">
        <v>445</v>
      </c>
      <c r="E152" s="458"/>
      <c r="F152" s="509">
        <f t="shared" ref="F152:F159" si="190">D152+E152</f>
        <v>445</v>
      </c>
      <c r="G152" s="237"/>
      <c r="H152" s="577"/>
      <c r="I152" s="509">
        <f t="shared" ref="I152:I159" si="191">G152+H152</f>
        <v>0</v>
      </c>
      <c r="J152" s="104"/>
      <c r="K152" s="458"/>
      <c r="L152" s="509">
        <f t="shared" ref="L152:L159" si="192">J152+K152</f>
        <v>0</v>
      </c>
      <c r="M152" s="238"/>
      <c r="N152" s="105"/>
      <c r="O152" s="235">
        <f t="shared" ref="O152:O159" si="193">M152+N152</f>
        <v>0</v>
      </c>
      <c r="P152" s="236"/>
    </row>
    <row r="153" spans="1:16" ht="24" x14ac:dyDescent="0.25">
      <c r="A153" s="97">
        <v>2362</v>
      </c>
      <c r="B153" s="98" t="s">
        <v>174</v>
      </c>
      <c r="C153" s="99">
        <f t="shared" si="185"/>
        <v>100</v>
      </c>
      <c r="D153" s="237">
        <v>100</v>
      </c>
      <c r="E153" s="458"/>
      <c r="F153" s="509">
        <f t="shared" si="190"/>
        <v>100</v>
      </c>
      <c r="G153" s="237"/>
      <c r="H153" s="577"/>
      <c r="I153" s="509">
        <f t="shared" si="191"/>
        <v>0</v>
      </c>
      <c r="J153" s="104"/>
      <c r="K153" s="458"/>
      <c r="L153" s="509">
        <f t="shared" si="192"/>
        <v>0</v>
      </c>
      <c r="M153" s="238"/>
      <c r="N153" s="105"/>
      <c r="O153" s="235">
        <f t="shared" si="193"/>
        <v>0</v>
      </c>
      <c r="P153" s="236"/>
    </row>
    <row r="154" spans="1:16" hidden="1" x14ac:dyDescent="0.25">
      <c r="A154" s="97">
        <v>2363</v>
      </c>
      <c r="B154" s="98" t="s">
        <v>175</v>
      </c>
      <c r="C154" s="99">
        <f t="shared" si="185"/>
        <v>0</v>
      </c>
      <c r="D154" s="237"/>
      <c r="E154" s="105"/>
      <c r="F154" s="591">
        <f t="shared" si="190"/>
        <v>0</v>
      </c>
      <c r="G154" s="237"/>
      <c r="H154" s="104"/>
      <c r="I154" s="235">
        <f t="shared" si="191"/>
        <v>0</v>
      </c>
      <c r="J154" s="104"/>
      <c r="K154" s="105"/>
      <c r="L154" s="592">
        <f t="shared" si="192"/>
        <v>0</v>
      </c>
      <c r="M154" s="238"/>
      <c r="N154" s="105"/>
      <c r="O154" s="235">
        <f t="shared" si="193"/>
        <v>0</v>
      </c>
      <c r="P154" s="236"/>
    </row>
    <row r="155" spans="1:16" hidden="1" x14ac:dyDescent="0.25">
      <c r="A155" s="97">
        <v>2364</v>
      </c>
      <c r="B155" s="98" t="s">
        <v>176</v>
      </c>
      <c r="C155" s="99">
        <f t="shared" si="185"/>
        <v>0</v>
      </c>
      <c r="D155" s="237"/>
      <c r="E155" s="105"/>
      <c r="F155" s="591">
        <f t="shared" si="190"/>
        <v>0</v>
      </c>
      <c r="G155" s="237"/>
      <c r="H155" s="104"/>
      <c r="I155" s="235">
        <f t="shared" si="191"/>
        <v>0</v>
      </c>
      <c r="J155" s="104"/>
      <c r="K155" s="105"/>
      <c r="L155" s="592">
        <f t="shared" si="192"/>
        <v>0</v>
      </c>
      <c r="M155" s="238"/>
      <c r="N155" s="105"/>
      <c r="O155" s="235">
        <f t="shared" si="193"/>
        <v>0</v>
      </c>
      <c r="P155" s="236"/>
    </row>
    <row r="156" spans="1:16" ht="12.75" hidden="1" customHeight="1" x14ac:dyDescent="0.25">
      <c r="A156" s="97">
        <v>2365</v>
      </c>
      <c r="B156" s="98" t="s">
        <v>177</v>
      </c>
      <c r="C156" s="99">
        <f t="shared" si="185"/>
        <v>0</v>
      </c>
      <c r="D156" s="237"/>
      <c r="E156" s="105"/>
      <c r="F156" s="591">
        <f t="shared" si="190"/>
        <v>0</v>
      </c>
      <c r="G156" s="237"/>
      <c r="H156" s="104"/>
      <c r="I156" s="235">
        <f t="shared" si="191"/>
        <v>0</v>
      </c>
      <c r="J156" s="104"/>
      <c r="K156" s="105"/>
      <c r="L156" s="592">
        <f t="shared" si="192"/>
        <v>0</v>
      </c>
      <c r="M156" s="238"/>
      <c r="N156" s="105"/>
      <c r="O156" s="235">
        <f t="shared" si="193"/>
        <v>0</v>
      </c>
      <c r="P156" s="236"/>
    </row>
    <row r="157" spans="1:16" ht="36" hidden="1" x14ac:dyDescent="0.25">
      <c r="A157" s="97">
        <v>2366</v>
      </c>
      <c r="B157" s="98" t="s">
        <v>178</v>
      </c>
      <c r="C157" s="99">
        <f t="shared" si="185"/>
        <v>0</v>
      </c>
      <c r="D157" s="237"/>
      <c r="E157" s="105"/>
      <c r="F157" s="591">
        <f t="shared" si="190"/>
        <v>0</v>
      </c>
      <c r="G157" s="237"/>
      <c r="H157" s="104"/>
      <c r="I157" s="235">
        <f t="shared" si="191"/>
        <v>0</v>
      </c>
      <c r="J157" s="104"/>
      <c r="K157" s="105"/>
      <c r="L157" s="592">
        <f t="shared" si="192"/>
        <v>0</v>
      </c>
      <c r="M157" s="238"/>
      <c r="N157" s="105"/>
      <c r="O157" s="235">
        <f t="shared" si="193"/>
        <v>0</v>
      </c>
      <c r="P157" s="236"/>
    </row>
    <row r="158" spans="1:16" ht="48" hidden="1" x14ac:dyDescent="0.25">
      <c r="A158" s="97">
        <v>2369</v>
      </c>
      <c r="B158" s="98" t="s">
        <v>179</v>
      </c>
      <c r="C158" s="99">
        <f t="shared" si="185"/>
        <v>0</v>
      </c>
      <c r="D158" s="237"/>
      <c r="E158" s="105"/>
      <c r="F158" s="591">
        <f t="shared" si="190"/>
        <v>0</v>
      </c>
      <c r="G158" s="237"/>
      <c r="H158" s="104"/>
      <c r="I158" s="235">
        <f t="shared" si="191"/>
        <v>0</v>
      </c>
      <c r="J158" s="104"/>
      <c r="K158" s="105"/>
      <c r="L158" s="592">
        <f t="shared" si="192"/>
        <v>0</v>
      </c>
      <c r="M158" s="238"/>
      <c r="N158" s="105"/>
      <c r="O158" s="235">
        <f t="shared" si="193"/>
        <v>0</v>
      </c>
      <c r="P158" s="236"/>
    </row>
    <row r="159" spans="1:16" x14ac:dyDescent="0.25">
      <c r="A159" s="419">
        <v>2370</v>
      </c>
      <c r="B159" s="420" t="s">
        <v>180</v>
      </c>
      <c r="C159" s="421">
        <f t="shared" si="185"/>
        <v>1566</v>
      </c>
      <c r="D159" s="422">
        <v>893</v>
      </c>
      <c r="E159" s="461"/>
      <c r="F159" s="510">
        <f t="shared" si="190"/>
        <v>893</v>
      </c>
      <c r="G159" s="422">
        <v>557</v>
      </c>
      <c r="H159" s="579"/>
      <c r="I159" s="510">
        <f t="shared" si="191"/>
        <v>557</v>
      </c>
      <c r="J159" s="424"/>
      <c r="K159" s="461"/>
      <c r="L159" s="510">
        <f t="shared" si="192"/>
        <v>0</v>
      </c>
      <c r="M159" s="426">
        <v>116</v>
      </c>
      <c r="N159" s="423"/>
      <c r="O159" s="425">
        <f t="shared" si="193"/>
        <v>116</v>
      </c>
      <c r="P159" s="427"/>
    </row>
    <row r="160" spans="1:16" hidden="1" x14ac:dyDescent="0.25">
      <c r="A160" s="213">
        <v>2380</v>
      </c>
      <c r="B160" s="157" t="s">
        <v>181</v>
      </c>
      <c r="C160" s="163">
        <f t="shared" si="185"/>
        <v>0</v>
      </c>
      <c r="D160" s="214">
        <f>SUM(D161:D162)</f>
        <v>0</v>
      </c>
      <c r="E160" s="215">
        <f t="shared" ref="E160:F160" si="194">SUM(E161:E162)</f>
        <v>0</v>
      </c>
      <c r="F160" s="604">
        <f t="shared" si="194"/>
        <v>0</v>
      </c>
      <c r="G160" s="214">
        <f>SUM(G161:G162)</f>
        <v>0</v>
      </c>
      <c r="H160" s="216">
        <f t="shared" ref="H160:I160" si="195">SUM(H161:H162)</f>
        <v>0</v>
      </c>
      <c r="I160" s="217">
        <f t="shared" si="195"/>
        <v>0</v>
      </c>
      <c r="J160" s="216">
        <f>SUM(J161:J162)</f>
        <v>0</v>
      </c>
      <c r="K160" s="215">
        <f t="shared" ref="K160:L160" si="196">SUM(K161:K162)</f>
        <v>0</v>
      </c>
      <c r="L160" s="568">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94"/>
      <c r="F161" s="569">
        <f t="shared" ref="F161:F164" si="198">D161+E161</f>
        <v>0</v>
      </c>
      <c r="G161" s="219"/>
      <c r="H161" s="93"/>
      <c r="I161" s="220">
        <f t="shared" ref="I161:I164" si="199">G161+H161</f>
        <v>0</v>
      </c>
      <c r="J161" s="93"/>
      <c r="K161" s="94"/>
      <c r="L161" s="57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105"/>
      <c r="F162" s="591">
        <f t="shared" si="198"/>
        <v>0</v>
      </c>
      <c r="G162" s="237"/>
      <c r="H162" s="104"/>
      <c r="I162" s="235">
        <f t="shared" si="199"/>
        <v>0</v>
      </c>
      <c r="J162" s="104"/>
      <c r="K162" s="105"/>
      <c r="L162" s="592">
        <f t="shared" si="200"/>
        <v>0</v>
      </c>
      <c r="M162" s="238"/>
      <c r="N162" s="105"/>
      <c r="O162" s="235">
        <f t="shared" si="201"/>
        <v>0</v>
      </c>
      <c r="P162" s="236"/>
    </row>
    <row r="163" spans="1:16" hidden="1" x14ac:dyDescent="0.25">
      <c r="A163" s="213">
        <v>2390</v>
      </c>
      <c r="B163" s="157" t="s">
        <v>184</v>
      </c>
      <c r="C163" s="163">
        <f t="shared" si="185"/>
        <v>0</v>
      </c>
      <c r="D163" s="239"/>
      <c r="E163" s="240"/>
      <c r="F163" s="604">
        <f t="shared" si="198"/>
        <v>0</v>
      </c>
      <c r="G163" s="239"/>
      <c r="H163" s="241"/>
      <c r="I163" s="217">
        <f t="shared" si="199"/>
        <v>0</v>
      </c>
      <c r="J163" s="241"/>
      <c r="K163" s="240"/>
      <c r="L163" s="568">
        <f t="shared" si="200"/>
        <v>0</v>
      </c>
      <c r="M163" s="242"/>
      <c r="N163" s="240"/>
      <c r="O163" s="217">
        <f t="shared" si="201"/>
        <v>0</v>
      </c>
      <c r="P163" s="218"/>
    </row>
    <row r="164" spans="1:16" hidden="1" x14ac:dyDescent="0.25">
      <c r="A164" s="75">
        <v>2400</v>
      </c>
      <c r="B164" s="206" t="s">
        <v>185</v>
      </c>
      <c r="C164" s="76">
        <f t="shared" si="185"/>
        <v>0</v>
      </c>
      <c r="D164" s="265"/>
      <c r="E164" s="266"/>
      <c r="F164" s="541">
        <f t="shared" si="198"/>
        <v>0</v>
      </c>
      <c r="G164" s="265"/>
      <c r="H164" s="267"/>
      <c r="I164" s="208">
        <f t="shared" si="199"/>
        <v>0</v>
      </c>
      <c r="J164" s="267"/>
      <c r="K164" s="266"/>
      <c r="L164" s="544">
        <f t="shared" si="200"/>
        <v>0</v>
      </c>
      <c r="M164" s="268"/>
      <c r="N164" s="266"/>
      <c r="O164" s="208">
        <f t="shared" si="201"/>
        <v>0</v>
      </c>
      <c r="P164" s="243"/>
    </row>
    <row r="165" spans="1:16" ht="24" hidden="1" x14ac:dyDescent="0.25">
      <c r="A165" s="75">
        <v>2500</v>
      </c>
      <c r="B165" s="206" t="s">
        <v>186</v>
      </c>
      <c r="C165" s="76">
        <f t="shared" si="185"/>
        <v>0</v>
      </c>
      <c r="D165" s="207">
        <f>SUM(D166,D171)</f>
        <v>0</v>
      </c>
      <c r="E165" s="85">
        <f t="shared" ref="E165:O165" si="202">SUM(E166,E171)</f>
        <v>0</v>
      </c>
      <c r="F165" s="541">
        <f t="shared" si="202"/>
        <v>0</v>
      </c>
      <c r="G165" s="207">
        <f t="shared" si="202"/>
        <v>0</v>
      </c>
      <c r="H165" s="84">
        <f t="shared" si="202"/>
        <v>0</v>
      </c>
      <c r="I165" s="208">
        <f t="shared" si="202"/>
        <v>0</v>
      </c>
      <c r="J165" s="84">
        <f t="shared" si="202"/>
        <v>0</v>
      </c>
      <c r="K165" s="85">
        <f t="shared" si="202"/>
        <v>0</v>
      </c>
      <c r="L165" s="544">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247">
        <f t="shared" ref="E166:O166" si="203">SUM(E167:E170)</f>
        <v>0</v>
      </c>
      <c r="F166" s="569">
        <f t="shared" si="203"/>
        <v>0</v>
      </c>
      <c r="G166" s="246">
        <f t="shared" si="203"/>
        <v>0</v>
      </c>
      <c r="H166" s="248">
        <f t="shared" si="203"/>
        <v>0</v>
      </c>
      <c r="I166" s="220">
        <f t="shared" si="203"/>
        <v>0</v>
      </c>
      <c r="J166" s="248">
        <f t="shared" si="203"/>
        <v>0</v>
      </c>
      <c r="K166" s="247">
        <f t="shared" si="203"/>
        <v>0</v>
      </c>
      <c r="L166" s="57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105"/>
      <c r="F167" s="591">
        <f t="shared" ref="F167:F172" si="204">D167+E167</f>
        <v>0</v>
      </c>
      <c r="G167" s="237"/>
      <c r="H167" s="104"/>
      <c r="I167" s="235">
        <f t="shared" ref="I167:I172" si="205">G167+H167</f>
        <v>0</v>
      </c>
      <c r="J167" s="104"/>
      <c r="K167" s="105"/>
      <c r="L167" s="592">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105"/>
      <c r="F168" s="591">
        <f t="shared" si="204"/>
        <v>0</v>
      </c>
      <c r="G168" s="237"/>
      <c r="H168" s="104"/>
      <c r="I168" s="235">
        <f t="shared" si="205"/>
        <v>0</v>
      </c>
      <c r="J168" s="104"/>
      <c r="K168" s="105"/>
      <c r="L168" s="592">
        <f t="shared" si="206"/>
        <v>0</v>
      </c>
      <c r="M168" s="238"/>
      <c r="N168" s="105"/>
      <c r="O168" s="235">
        <f t="shared" si="207"/>
        <v>0</v>
      </c>
      <c r="P168" s="236"/>
    </row>
    <row r="169" spans="1:16" ht="24" hidden="1" x14ac:dyDescent="0.25">
      <c r="A169" s="119">
        <v>2515</v>
      </c>
      <c r="B169" s="98" t="s">
        <v>190</v>
      </c>
      <c r="C169" s="99">
        <f t="shared" si="185"/>
        <v>0</v>
      </c>
      <c r="D169" s="237"/>
      <c r="E169" s="105"/>
      <c r="F169" s="591">
        <f t="shared" si="204"/>
        <v>0</v>
      </c>
      <c r="G169" s="237"/>
      <c r="H169" s="104"/>
      <c r="I169" s="235">
        <f t="shared" si="205"/>
        <v>0</v>
      </c>
      <c r="J169" s="104"/>
      <c r="K169" s="105"/>
      <c r="L169" s="592">
        <f t="shared" si="206"/>
        <v>0</v>
      </c>
      <c r="M169" s="238"/>
      <c r="N169" s="105"/>
      <c r="O169" s="235">
        <f t="shared" si="207"/>
        <v>0</v>
      </c>
      <c r="P169" s="236"/>
    </row>
    <row r="170" spans="1:16" ht="24" hidden="1" x14ac:dyDescent="0.25">
      <c r="A170" s="119">
        <v>2519</v>
      </c>
      <c r="B170" s="98" t="s">
        <v>191</v>
      </c>
      <c r="C170" s="99">
        <f t="shared" si="185"/>
        <v>0</v>
      </c>
      <c r="D170" s="237"/>
      <c r="E170" s="105"/>
      <c r="F170" s="591">
        <f t="shared" si="204"/>
        <v>0</v>
      </c>
      <c r="G170" s="237"/>
      <c r="H170" s="104"/>
      <c r="I170" s="235">
        <f t="shared" si="205"/>
        <v>0</v>
      </c>
      <c r="J170" s="104"/>
      <c r="K170" s="105"/>
      <c r="L170" s="592">
        <f t="shared" si="206"/>
        <v>0</v>
      </c>
      <c r="M170" s="238"/>
      <c r="N170" s="105"/>
      <c r="O170" s="235">
        <f t="shared" si="207"/>
        <v>0</v>
      </c>
      <c r="P170" s="236"/>
    </row>
    <row r="171" spans="1:16" ht="24" hidden="1" x14ac:dyDescent="0.25">
      <c r="A171" s="231">
        <v>2520</v>
      </c>
      <c r="B171" s="98" t="s">
        <v>192</v>
      </c>
      <c r="C171" s="99">
        <f t="shared" si="185"/>
        <v>0</v>
      </c>
      <c r="D171" s="237"/>
      <c r="E171" s="105"/>
      <c r="F171" s="591">
        <f t="shared" si="204"/>
        <v>0</v>
      </c>
      <c r="G171" s="237"/>
      <c r="H171" s="104"/>
      <c r="I171" s="235">
        <f t="shared" si="205"/>
        <v>0</v>
      </c>
      <c r="J171" s="104"/>
      <c r="K171" s="105"/>
      <c r="L171" s="592">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50"/>
      <c r="F172" s="532">
        <f t="shared" si="204"/>
        <v>0</v>
      </c>
      <c r="G172" s="49"/>
      <c r="H172" s="51"/>
      <c r="I172" s="52">
        <f t="shared" si="205"/>
        <v>0</v>
      </c>
      <c r="J172" s="51"/>
      <c r="K172" s="50"/>
      <c r="L172" s="533">
        <f t="shared" si="206"/>
        <v>0</v>
      </c>
      <c r="M172" s="53"/>
      <c r="N172" s="50"/>
      <c r="O172" s="52">
        <f t="shared" si="207"/>
        <v>0</v>
      </c>
      <c r="P172" s="54"/>
    </row>
    <row r="173" spans="1:16" hidden="1" x14ac:dyDescent="0.25">
      <c r="A173" s="199">
        <v>3000</v>
      </c>
      <c r="B173" s="199" t="s">
        <v>194</v>
      </c>
      <c r="C173" s="200">
        <f t="shared" si="185"/>
        <v>0</v>
      </c>
      <c r="D173" s="201">
        <f>SUM(D174,D184)</f>
        <v>0</v>
      </c>
      <c r="E173" s="202">
        <f t="shared" ref="E173:F173" si="208">SUM(E174,E184)</f>
        <v>0</v>
      </c>
      <c r="F173" s="605">
        <f t="shared" si="208"/>
        <v>0</v>
      </c>
      <c r="G173" s="201">
        <f>SUM(G174,G184)</f>
        <v>0</v>
      </c>
      <c r="H173" s="203">
        <f t="shared" ref="H173:I173" si="209">SUM(H174,H184)</f>
        <v>0</v>
      </c>
      <c r="I173" s="204">
        <f t="shared" si="209"/>
        <v>0</v>
      </c>
      <c r="J173" s="203">
        <f>SUM(J174,J184)</f>
        <v>0</v>
      </c>
      <c r="K173" s="202">
        <f t="shared" ref="K173:L173" si="210">SUM(K174,K184)</f>
        <v>0</v>
      </c>
      <c r="L173" s="567">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85">
        <f t="shared" ref="E174:O174" si="212">SUM(E175,E179)</f>
        <v>0</v>
      </c>
      <c r="F174" s="541">
        <f t="shared" si="212"/>
        <v>0</v>
      </c>
      <c r="G174" s="207">
        <f t="shared" si="212"/>
        <v>0</v>
      </c>
      <c r="H174" s="84">
        <f t="shared" si="212"/>
        <v>0</v>
      </c>
      <c r="I174" s="208">
        <f t="shared" si="212"/>
        <v>0</v>
      </c>
      <c r="J174" s="84">
        <f t="shared" si="212"/>
        <v>0</v>
      </c>
      <c r="K174" s="85">
        <f t="shared" si="212"/>
        <v>0</v>
      </c>
      <c r="L174" s="544">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247">
        <f t="shared" ref="E175:F175" si="213">SUM(E176:E178)</f>
        <v>0</v>
      </c>
      <c r="F175" s="569">
        <f t="shared" si="213"/>
        <v>0</v>
      </c>
      <c r="G175" s="246">
        <f>SUM(G176:G178)</f>
        <v>0</v>
      </c>
      <c r="H175" s="248">
        <f t="shared" ref="H175:I175" si="214">SUM(H176:H178)</f>
        <v>0</v>
      </c>
      <c r="I175" s="220">
        <f t="shared" si="214"/>
        <v>0</v>
      </c>
      <c r="J175" s="248">
        <f>SUM(J176:J178)</f>
        <v>0</v>
      </c>
      <c r="K175" s="247">
        <f t="shared" ref="K175:L175" si="215">SUM(K176:K178)</f>
        <v>0</v>
      </c>
      <c r="L175" s="57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105"/>
      <c r="F176" s="591">
        <f t="shared" ref="F176:F178" si="217">D176+E176</f>
        <v>0</v>
      </c>
      <c r="G176" s="237"/>
      <c r="H176" s="104"/>
      <c r="I176" s="235">
        <f t="shared" ref="I176:I178" si="218">G176+H176</f>
        <v>0</v>
      </c>
      <c r="J176" s="104"/>
      <c r="K176" s="105"/>
      <c r="L176" s="592">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105"/>
      <c r="F177" s="591">
        <f t="shared" si="217"/>
        <v>0</v>
      </c>
      <c r="G177" s="237"/>
      <c r="H177" s="104"/>
      <c r="I177" s="235">
        <f t="shared" si="218"/>
        <v>0</v>
      </c>
      <c r="J177" s="104"/>
      <c r="K177" s="105"/>
      <c r="L177" s="592">
        <f t="shared" si="219"/>
        <v>0</v>
      </c>
      <c r="M177" s="238"/>
      <c r="N177" s="105"/>
      <c r="O177" s="235">
        <f t="shared" si="220"/>
        <v>0</v>
      </c>
      <c r="P177" s="236"/>
    </row>
    <row r="178" spans="1:16" ht="24" hidden="1" x14ac:dyDescent="0.25">
      <c r="A178" s="119">
        <v>3263</v>
      </c>
      <c r="B178" s="98" t="s">
        <v>199</v>
      </c>
      <c r="C178" s="99">
        <f t="shared" si="185"/>
        <v>0</v>
      </c>
      <c r="D178" s="237"/>
      <c r="E178" s="105"/>
      <c r="F178" s="591">
        <f t="shared" si="217"/>
        <v>0</v>
      </c>
      <c r="G178" s="237"/>
      <c r="H178" s="104"/>
      <c r="I178" s="235">
        <f t="shared" si="218"/>
        <v>0</v>
      </c>
      <c r="J178" s="104"/>
      <c r="K178" s="105"/>
      <c r="L178" s="592">
        <f t="shared" si="219"/>
        <v>0</v>
      </c>
      <c r="M178" s="238"/>
      <c r="N178" s="105"/>
      <c r="O178" s="235">
        <f t="shared" si="220"/>
        <v>0</v>
      </c>
      <c r="P178" s="236"/>
    </row>
    <row r="179" spans="1:16" ht="84" hidden="1" x14ac:dyDescent="0.25">
      <c r="A179" s="342">
        <v>3290</v>
      </c>
      <c r="B179" s="87" t="s">
        <v>200</v>
      </c>
      <c r="C179" s="274">
        <f t="shared" si="185"/>
        <v>0</v>
      </c>
      <c r="D179" s="246">
        <f>SUM(D180:D183)</f>
        <v>0</v>
      </c>
      <c r="E179" s="247">
        <f t="shared" ref="E179:O179" si="221">SUM(E180:E183)</f>
        <v>0</v>
      </c>
      <c r="F179" s="569">
        <f t="shared" si="221"/>
        <v>0</v>
      </c>
      <c r="G179" s="246">
        <f t="shared" si="221"/>
        <v>0</v>
      </c>
      <c r="H179" s="248">
        <f t="shared" si="221"/>
        <v>0</v>
      </c>
      <c r="I179" s="220">
        <f t="shared" si="221"/>
        <v>0</v>
      </c>
      <c r="J179" s="248">
        <f t="shared" si="221"/>
        <v>0</v>
      </c>
      <c r="K179" s="247">
        <f t="shared" si="221"/>
        <v>0</v>
      </c>
      <c r="L179" s="57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105"/>
      <c r="F180" s="591">
        <f t="shared" ref="F180:F183" si="222">D180+E180</f>
        <v>0</v>
      </c>
      <c r="G180" s="237"/>
      <c r="H180" s="104"/>
      <c r="I180" s="235">
        <f t="shared" ref="I180:I183" si="223">G180+H180</f>
        <v>0</v>
      </c>
      <c r="J180" s="104"/>
      <c r="K180" s="105"/>
      <c r="L180" s="592">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105"/>
      <c r="F181" s="591">
        <f t="shared" si="222"/>
        <v>0</v>
      </c>
      <c r="G181" s="237"/>
      <c r="H181" s="104"/>
      <c r="I181" s="235">
        <f t="shared" si="223"/>
        <v>0</v>
      </c>
      <c r="J181" s="104"/>
      <c r="K181" s="105"/>
      <c r="L181" s="592">
        <f t="shared" si="224"/>
        <v>0</v>
      </c>
      <c r="M181" s="238"/>
      <c r="N181" s="105"/>
      <c r="O181" s="235">
        <f t="shared" si="225"/>
        <v>0</v>
      </c>
      <c r="P181" s="236"/>
    </row>
    <row r="182" spans="1:16" ht="72" hidden="1" x14ac:dyDescent="0.25">
      <c r="A182" s="119">
        <v>3293</v>
      </c>
      <c r="B182" s="98" t="s">
        <v>203</v>
      </c>
      <c r="C182" s="99">
        <f t="shared" si="185"/>
        <v>0</v>
      </c>
      <c r="D182" s="237"/>
      <c r="E182" s="105"/>
      <c r="F182" s="591">
        <f t="shared" si="222"/>
        <v>0</v>
      </c>
      <c r="G182" s="237"/>
      <c r="H182" s="104"/>
      <c r="I182" s="235">
        <f t="shared" si="223"/>
        <v>0</v>
      </c>
      <c r="J182" s="104"/>
      <c r="K182" s="105"/>
      <c r="L182" s="592">
        <f t="shared" si="224"/>
        <v>0</v>
      </c>
      <c r="M182" s="238"/>
      <c r="N182" s="105"/>
      <c r="O182" s="235">
        <f t="shared" si="225"/>
        <v>0</v>
      </c>
      <c r="P182" s="236"/>
    </row>
    <row r="183" spans="1:16" ht="60" hidden="1" x14ac:dyDescent="0.25">
      <c r="A183" s="278">
        <v>3294</v>
      </c>
      <c r="B183" s="98" t="s">
        <v>204</v>
      </c>
      <c r="C183" s="274">
        <f t="shared" si="185"/>
        <v>0</v>
      </c>
      <c r="D183" s="279"/>
      <c r="E183" s="280"/>
      <c r="F183" s="606">
        <f t="shared" si="222"/>
        <v>0</v>
      </c>
      <c r="G183" s="279"/>
      <c r="H183" s="281"/>
      <c r="I183" s="276">
        <f t="shared" si="223"/>
        <v>0</v>
      </c>
      <c r="J183" s="281"/>
      <c r="K183" s="280"/>
      <c r="L183" s="607">
        <f t="shared" si="224"/>
        <v>0</v>
      </c>
      <c r="M183" s="282"/>
      <c r="N183" s="280"/>
      <c r="O183" s="276">
        <f t="shared" si="225"/>
        <v>0</v>
      </c>
      <c r="P183" s="277"/>
    </row>
    <row r="184" spans="1:16" ht="48" hidden="1" x14ac:dyDescent="0.25">
      <c r="A184" s="283">
        <v>3300</v>
      </c>
      <c r="B184" s="273" t="s">
        <v>205</v>
      </c>
      <c r="C184" s="209">
        <f t="shared" si="185"/>
        <v>0</v>
      </c>
      <c r="D184" s="284">
        <f>SUM(D185:D186)</f>
        <v>0</v>
      </c>
      <c r="E184" s="210">
        <f t="shared" ref="E184:O184" si="226">SUM(E185:E186)</f>
        <v>0</v>
      </c>
      <c r="F184" s="608">
        <f t="shared" si="226"/>
        <v>0</v>
      </c>
      <c r="G184" s="284">
        <f t="shared" si="226"/>
        <v>0</v>
      </c>
      <c r="H184" s="285">
        <f t="shared" si="226"/>
        <v>0</v>
      </c>
      <c r="I184" s="211">
        <f t="shared" si="226"/>
        <v>0</v>
      </c>
      <c r="J184" s="285">
        <f t="shared" si="226"/>
        <v>0</v>
      </c>
      <c r="K184" s="210">
        <f t="shared" si="226"/>
        <v>0</v>
      </c>
      <c r="L184" s="609">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240"/>
      <c r="F185" s="604">
        <f t="shared" ref="F185:F186" si="227">D185+E185</f>
        <v>0</v>
      </c>
      <c r="G185" s="239"/>
      <c r="H185" s="241"/>
      <c r="I185" s="217">
        <f t="shared" ref="I185:I186" si="228">G185+H185</f>
        <v>0</v>
      </c>
      <c r="J185" s="241"/>
      <c r="K185" s="240"/>
      <c r="L185" s="568">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94"/>
      <c r="F186" s="569">
        <f t="shared" si="227"/>
        <v>0</v>
      </c>
      <c r="G186" s="219"/>
      <c r="H186" s="93"/>
      <c r="I186" s="220">
        <f t="shared" si="228"/>
        <v>0</v>
      </c>
      <c r="J186" s="93"/>
      <c r="K186" s="94"/>
      <c r="L186" s="570">
        <f t="shared" si="229"/>
        <v>0</v>
      </c>
      <c r="M186" s="221"/>
      <c r="N186" s="94"/>
      <c r="O186" s="220">
        <f t="shared" si="230"/>
        <v>0</v>
      </c>
      <c r="P186" s="222"/>
    </row>
    <row r="187" spans="1:16" hidden="1" x14ac:dyDescent="0.25">
      <c r="A187" s="286">
        <v>4000</v>
      </c>
      <c r="B187" s="199" t="s">
        <v>208</v>
      </c>
      <c r="C187" s="200">
        <f t="shared" si="185"/>
        <v>0</v>
      </c>
      <c r="D187" s="201">
        <f>SUM(D188,D191)</f>
        <v>0</v>
      </c>
      <c r="E187" s="202">
        <f t="shared" ref="E187:F187" si="231">SUM(E188,E191)</f>
        <v>0</v>
      </c>
      <c r="F187" s="605">
        <f t="shared" si="231"/>
        <v>0</v>
      </c>
      <c r="G187" s="201">
        <f>SUM(G188,G191)</f>
        <v>0</v>
      </c>
      <c r="H187" s="203">
        <f t="shared" ref="H187:I187" si="232">SUM(H188,H191)</f>
        <v>0</v>
      </c>
      <c r="I187" s="204">
        <f t="shared" si="232"/>
        <v>0</v>
      </c>
      <c r="J187" s="203">
        <f>SUM(J188,J191)</f>
        <v>0</v>
      </c>
      <c r="K187" s="202">
        <f t="shared" ref="K187:L187" si="233">SUM(K188,K191)</f>
        <v>0</v>
      </c>
      <c r="L187" s="567">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85">
        <f t="shared" ref="E188:F188" si="235">SUM(E189,E190)</f>
        <v>0</v>
      </c>
      <c r="F188" s="541">
        <f t="shared" si="235"/>
        <v>0</v>
      </c>
      <c r="G188" s="207">
        <f>SUM(G189,G190)</f>
        <v>0</v>
      </c>
      <c r="H188" s="84">
        <f t="shared" ref="H188:I188" si="236">SUM(H189,H190)</f>
        <v>0</v>
      </c>
      <c r="I188" s="208">
        <f t="shared" si="236"/>
        <v>0</v>
      </c>
      <c r="J188" s="84">
        <f>SUM(J189,J190)</f>
        <v>0</v>
      </c>
      <c r="K188" s="85">
        <f t="shared" ref="K188:L188" si="237">SUM(K189,K190)</f>
        <v>0</v>
      </c>
      <c r="L188" s="544">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94"/>
      <c r="F189" s="569">
        <f t="shared" ref="F189:F190" si="239">D189+E189</f>
        <v>0</v>
      </c>
      <c r="G189" s="219"/>
      <c r="H189" s="93"/>
      <c r="I189" s="220">
        <f t="shared" ref="I189:I190" si="240">G189+H189</f>
        <v>0</v>
      </c>
      <c r="J189" s="93"/>
      <c r="K189" s="94"/>
      <c r="L189" s="57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105"/>
      <c r="F190" s="591">
        <f t="shared" si="239"/>
        <v>0</v>
      </c>
      <c r="G190" s="237"/>
      <c r="H190" s="104"/>
      <c r="I190" s="235">
        <f t="shared" si="240"/>
        <v>0</v>
      </c>
      <c r="J190" s="104"/>
      <c r="K190" s="105"/>
      <c r="L190" s="592">
        <f t="shared" si="241"/>
        <v>0</v>
      </c>
      <c r="M190" s="238"/>
      <c r="N190" s="105"/>
      <c r="O190" s="235">
        <f t="shared" si="242"/>
        <v>0</v>
      </c>
      <c r="P190" s="236"/>
    </row>
    <row r="191" spans="1:16" hidden="1" x14ac:dyDescent="0.25">
      <c r="A191" s="75">
        <v>4300</v>
      </c>
      <c r="B191" s="206" t="s">
        <v>212</v>
      </c>
      <c r="C191" s="76">
        <f t="shared" si="185"/>
        <v>0</v>
      </c>
      <c r="D191" s="207">
        <f>SUM(D192)</f>
        <v>0</v>
      </c>
      <c r="E191" s="85">
        <f t="shared" ref="E191:F191" si="243">SUM(E192)</f>
        <v>0</v>
      </c>
      <c r="F191" s="541">
        <f t="shared" si="243"/>
        <v>0</v>
      </c>
      <c r="G191" s="207">
        <f>SUM(G192)</f>
        <v>0</v>
      </c>
      <c r="H191" s="84">
        <f t="shared" ref="H191:I191" si="244">SUM(H192)</f>
        <v>0</v>
      </c>
      <c r="I191" s="208">
        <f t="shared" si="244"/>
        <v>0</v>
      </c>
      <c r="J191" s="84">
        <f>SUM(J192)</f>
        <v>0</v>
      </c>
      <c r="K191" s="85">
        <f t="shared" ref="K191:L191" si="245">SUM(K192)</f>
        <v>0</v>
      </c>
      <c r="L191" s="544">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247">
        <f t="shared" ref="E192:F192" si="247">SUM(E193:E193)</f>
        <v>0</v>
      </c>
      <c r="F192" s="569">
        <f t="shared" si="247"/>
        <v>0</v>
      </c>
      <c r="G192" s="246">
        <f>SUM(G193:G193)</f>
        <v>0</v>
      </c>
      <c r="H192" s="248">
        <f t="shared" ref="H192:I192" si="248">SUM(H193:H193)</f>
        <v>0</v>
      </c>
      <c r="I192" s="220">
        <f t="shared" si="248"/>
        <v>0</v>
      </c>
      <c r="J192" s="248">
        <f>SUM(J193:J193)</f>
        <v>0</v>
      </c>
      <c r="K192" s="247">
        <f t="shared" ref="K192:L192" si="249">SUM(K193:K193)</f>
        <v>0</v>
      </c>
      <c r="L192" s="57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105"/>
      <c r="F193" s="591">
        <f>D193+E193</f>
        <v>0</v>
      </c>
      <c r="G193" s="237"/>
      <c r="H193" s="104"/>
      <c r="I193" s="235">
        <f>G193+H193</f>
        <v>0</v>
      </c>
      <c r="J193" s="104"/>
      <c r="K193" s="105"/>
      <c r="L193" s="592">
        <f>J193+K193</f>
        <v>0</v>
      </c>
      <c r="M193" s="238"/>
      <c r="N193" s="105"/>
      <c r="O193" s="235">
        <f>M193+N193</f>
        <v>0</v>
      </c>
      <c r="P193" s="236"/>
    </row>
    <row r="194" spans="1:16" s="27" customFormat="1" ht="24" x14ac:dyDescent="0.25">
      <c r="A194" s="288"/>
      <c r="B194" s="21" t="s">
        <v>215</v>
      </c>
      <c r="C194" s="193">
        <f t="shared" si="185"/>
        <v>2455</v>
      </c>
      <c r="D194" s="194">
        <f>SUM(D195,D230,D269)</f>
        <v>2182</v>
      </c>
      <c r="E194" s="453">
        <f t="shared" ref="E194:F194" si="251">SUM(E195,E230,E269)</f>
        <v>0</v>
      </c>
      <c r="F194" s="504">
        <f t="shared" si="251"/>
        <v>2182</v>
      </c>
      <c r="G194" s="194">
        <f>SUM(G195,G230,G269)</f>
        <v>273</v>
      </c>
      <c r="H194" s="530">
        <f t="shared" ref="H194:I194" si="252">SUM(H195,H230,H269)</f>
        <v>0</v>
      </c>
      <c r="I194" s="504">
        <f t="shared" si="252"/>
        <v>273</v>
      </c>
      <c r="J194" s="196">
        <f>SUM(J195,J230,J269)</f>
        <v>0</v>
      </c>
      <c r="K194" s="453">
        <f t="shared" ref="K194:L194" si="253">SUM(K195,K230,K269)</f>
        <v>0</v>
      </c>
      <c r="L194" s="504">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2455</v>
      </c>
      <c r="D195" s="201">
        <f>D196+D204</f>
        <v>2182</v>
      </c>
      <c r="E195" s="454">
        <f t="shared" ref="E195:F195" si="255">E196+E204</f>
        <v>0</v>
      </c>
      <c r="F195" s="505">
        <f t="shared" si="255"/>
        <v>2182</v>
      </c>
      <c r="G195" s="201">
        <f>G196+G204</f>
        <v>273</v>
      </c>
      <c r="H195" s="567">
        <f t="shared" ref="H195:I195" si="256">H196+H204</f>
        <v>0</v>
      </c>
      <c r="I195" s="505">
        <f t="shared" si="256"/>
        <v>273</v>
      </c>
      <c r="J195" s="203">
        <f>J196+J204</f>
        <v>0</v>
      </c>
      <c r="K195" s="454">
        <f t="shared" ref="K195:L195" si="257">K196+K204</f>
        <v>0</v>
      </c>
      <c r="L195" s="505">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85">
        <f t="shared" ref="E196:F196" si="259">E197+E198+E201+E202+E203</f>
        <v>0</v>
      </c>
      <c r="F196" s="541">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544">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94"/>
      <c r="F197" s="569">
        <f>D197+E197</f>
        <v>0</v>
      </c>
      <c r="G197" s="219"/>
      <c r="H197" s="93"/>
      <c r="I197" s="220">
        <f>G197+H197</f>
        <v>0</v>
      </c>
      <c r="J197" s="93"/>
      <c r="K197" s="94"/>
      <c r="L197" s="570">
        <f>J197+K197</f>
        <v>0</v>
      </c>
      <c r="M197" s="221"/>
      <c r="N197" s="94"/>
      <c r="O197" s="220">
        <f>M197+N197</f>
        <v>0</v>
      </c>
      <c r="P197" s="222"/>
    </row>
    <row r="198" spans="1:16" ht="24" hidden="1" x14ac:dyDescent="0.25">
      <c r="A198" s="231">
        <v>5120</v>
      </c>
      <c r="B198" s="98" t="s">
        <v>219</v>
      </c>
      <c r="C198" s="99">
        <f t="shared" si="185"/>
        <v>0</v>
      </c>
      <c r="D198" s="232">
        <f>D199+D200</f>
        <v>0</v>
      </c>
      <c r="E198" s="233">
        <f t="shared" ref="E198:F198" si="263">E199+E200</f>
        <v>0</v>
      </c>
      <c r="F198" s="591">
        <f t="shared" si="263"/>
        <v>0</v>
      </c>
      <c r="G198" s="232">
        <f>G199+G200</f>
        <v>0</v>
      </c>
      <c r="H198" s="234">
        <f t="shared" ref="H198:I198" si="264">H199+H200</f>
        <v>0</v>
      </c>
      <c r="I198" s="235">
        <f t="shared" si="264"/>
        <v>0</v>
      </c>
      <c r="J198" s="234">
        <f>J199+J200</f>
        <v>0</v>
      </c>
      <c r="K198" s="233">
        <f t="shared" ref="K198:L198" si="265">K199+K200</f>
        <v>0</v>
      </c>
      <c r="L198" s="592">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105"/>
      <c r="F199" s="591">
        <f t="shared" ref="F199:F203" si="267">D199+E199</f>
        <v>0</v>
      </c>
      <c r="G199" s="237"/>
      <c r="H199" s="104"/>
      <c r="I199" s="235">
        <f t="shared" ref="I199:I203" si="268">G199+H199</f>
        <v>0</v>
      </c>
      <c r="J199" s="104"/>
      <c r="K199" s="105"/>
      <c r="L199" s="592">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105"/>
      <c r="F200" s="591">
        <f t="shared" si="267"/>
        <v>0</v>
      </c>
      <c r="G200" s="237"/>
      <c r="H200" s="104"/>
      <c r="I200" s="235">
        <f t="shared" si="268"/>
        <v>0</v>
      </c>
      <c r="J200" s="104"/>
      <c r="K200" s="105"/>
      <c r="L200" s="592">
        <f t="shared" si="269"/>
        <v>0</v>
      </c>
      <c r="M200" s="238"/>
      <c r="N200" s="105"/>
      <c r="O200" s="235">
        <f t="shared" si="270"/>
        <v>0</v>
      </c>
      <c r="P200" s="236"/>
    </row>
    <row r="201" spans="1:16" hidden="1" x14ac:dyDescent="0.25">
      <c r="A201" s="231">
        <v>5130</v>
      </c>
      <c r="B201" s="98" t="s">
        <v>222</v>
      </c>
      <c r="C201" s="99">
        <f t="shared" si="185"/>
        <v>0</v>
      </c>
      <c r="D201" s="237"/>
      <c r="E201" s="105"/>
      <c r="F201" s="591">
        <f t="shared" si="267"/>
        <v>0</v>
      </c>
      <c r="G201" s="237"/>
      <c r="H201" s="104"/>
      <c r="I201" s="235">
        <f t="shared" si="268"/>
        <v>0</v>
      </c>
      <c r="J201" s="104"/>
      <c r="K201" s="105"/>
      <c r="L201" s="592">
        <f t="shared" si="269"/>
        <v>0</v>
      </c>
      <c r="M201" s="238"/>
      <c r="N201" s="105"/>
      <c r="O201" s="235">
        <f t="shared" si="270"/>
        <v>0</v>
      </c>
      <c r="P201" s="236"/>
    </row>
    <row r="202" spans="1:16" hidden="1" x14ac:dyDescent="0.25">
      <c r="A202" s="231">
        <v>5140</v>
      </c>
      <c r="B202" s="98" t="s">
        <v>223</v>
      </c>
      <c r="C202" s="99">
        <f t="shared" si="185"/>
        <v>0</v>
      </c>
      <c r="D202" s="237"/>
      <c r="E202" s="105"/>
      <c r="F202" s="591">
        <f t="shared" si="267"/>
        <v>0</v>
      </c>
      <c r="G202" s="237"/>
      <c r="H202" s="104"/>
      <c r="I202" s="235">
        <f t="shared" si="268"/>
        <v>0</v>
      </c>
      <c r="J202" s="104"/>
      <c r="K202" s="105"/>
      <c r="L202" s="592">
        <f t="shared" si="269"/>
        <v>0</v>
      </c>
      <c r="M202" s="238"/>
      <c r="N202" s="105"/>
      <c r="O202" s="235">
        <f t="shared" si="270"/>
        <v>0</v>
      </c>
      <c r="P202" s="236"/>
    </row>
    <row r="203" spans="1:16" ht="24" hidden="1" x14ac:dyDescent="0.25">
      <c r="A203" s="231">
        <v>5170</v>
      </c>
      <c r="B203" s="98" t="s">
        <v>224</v>
      </c>
      <c r="C203" s="99">
        <f t="shared" si="185"/>
        <v>0</v>
      </c>
      <c r="D203" s="237"/>
      <c r="E203" s="105"/>
      <c r="F203" s="591">
        <f t="shared" si="267"/>
        <v>0</v>
      </c>
      <c r="G203" s="237"/>
      <c r="H203" s="104"/>
      <c r="I203" s="235">
        <f t="shared" si="268"/>
        <v>0</v>
      </c>
      <c r="J203" s="104"/>
      <c r="K203" s="105"/>
      <c r="L203" s="592">
        <f t="shared" si="269"/>
        <v>0</v>
      </c>
      <c r="M203" s="238"/>
      <c r="N203" s="105"/>
      <c r="O203" s="235">
        <f t="shared" si="270"/>
        <v>0</v>
      </c>
      <c r="P203" s="236"/>
    </row>
    <row r="204" spans="1:16" x14ac:dyDescent="0.25">
      <c r="A204" s="75">
        <v>5200</v>
      </c>
      <c r="B204" s="206" t="s">
        <v>225</v>
      </c>
      <c r="C204" s="76">
        <f t="shared" si="185"/>
        <v>2455</v>
      </c>
      <c r="D204" s="207">
        <f>D205+D215+D216+D225+D226+D227+D229</f>
        <v>2182</v>
      </c>
      <c r="E204" s="455">
        <f t="shared" ref="E204:F204" si="271">E205+E215+E216+E225+E226+E227+E229</f>
        <v>0</v>
      </c>
      <c r="F204" s="506">
        <f t="shared" si="271"/>
        <v>2182</v>
      </c>
      <c r="G204" s="207">
        <f>G205+G215+G216+G225+G226+G227+G229</f>
        <v>273</v>
      </c>
      <c r="H204" s="544">
        <f t="shared" ref="H204:I204" si="272">H205+H215+H216+H225+H226+H227+H229</f>
        <v>0</v>
      </c>
      <c r="I204" s="506">
        <f t="shared" si="272"/>
        <v>273</v>
      </c>
      <c r="J204" s="84">
        <f>J205+J215+J216+J225+J226+J227+J229</f>
        <v>0</v>
      </c>
      <c r="K204" s="455">
        <f t="shared" ref="K204:L204" si="273">K205+K215+K216+K225+K226+K227+K229</f>
        <v>0</v>
      </c>
      <c r="L204" s="506">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215">
        <f t="shared" ref="E205:F205" si="275">SUM(E206:E214)</f>
        <v>0</v>
      </c>
      <c r="F205" s="604">
        <f t="shared" si="275"/>
        <v>0</v>
      </c>
      <c r="G205" s="214">
        <f>SUM(G206:G214)</f>
        <v>0</v>
      </c>
      <c r="H205" s="216">
        <f t="shared" ref="H205:I205" si="276">SUM(H206:H214)</f>
        <v>0</v>
      </c>
      <c r="I205" s="217">
        <f t="shared" si="276"/>
        <v>0</v>
      </c>
      <c r="J205" s="216">
        <f>SUM(J206:J214)</f>
        <v>0</v>
      </c>
      <c r="K205" s="215">
        <f t="shared" ref="K205:L205" si="277">SUM(K206:K214)</f>
        <v>0</v>
      </c>
      <c r="L205" s="568">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94"/>
      <c r="F206" s="569">
        <f t="shared" ref="F206:F215" si="279">D206+E206</f>
        <v>0</v>
      </c>
      <c r="G206" s="219"/>
      <c r="H206" s="93"/>
      <c r="I206" s="220">
        <f t="shared" ref="I206:I215" si="280">G206+H206</f>
        <v>0</v>
      </c>
      <c r="J206" s="93"/>
      <c r="K206" s="94"/>
      <c r="L206" s="57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105"/>
      <c r="F207" s="591">
        <f t="shared" si="279"/>
        <v>0</v>
      </c>
      <c r="G207" s="237"/>
      <c r="H207" s="104"/>
      <c r="I207" s="235">
        <f t="shared" si="280"/>
        <v>0</v>
      </c>
      <c r="J207" s="104"/>
      <c r="K207" s="105"/>
      <c r="L207" s="592">
        <f t="shared" si="281"/>
        <v>0</v>
      </c>
      <c r="M207" s="238"/>
      <c r="N207" s="105"/>
      <c r="O207" s="235">
        <f t="shared" si="282"/>
        <v>0</v>
      </c>
      <c r="P207" s="236"/>
    </row>
    <row r="208" spans="1:16" hidden="1" x14ac:dyDescent="0.25">
      <c r="A208" s="119">
        <v>5213</v>
      </c>
      <c r="B208" s="98" t="s">
        <v>229</v>
      </c>
      <c r="C208" s="99">
        <f t="shared" si="185"/>
        <v>0</v>
      </c>
      <c r="D208" s="237"/>
      <c r="E208" s="105"/>
      <c r="F208" s="591">
        <f t="shared" si="279"/>
        <v>0</v>
      </c>
      <c r="G208" s="237"/>
      <c r="H208" s="104"/>
      <c r="I208" s="235">
        <f t="shared" si="280"/>
        <v>0</v>
      </c>
      <c r="J208" s="104"/>
      <c r="K208" s="105"/>
      <c r="L208" s="592">
        <f t="shared" si="281"/>
        <v>0</v>
      </c>
      <c r="M208" s="238"/>
      <c r="N208" s="105"/>
      <c r="O208" s="235">
        <f t="shared" si="282"/>
        <v>0</v>
      </c>
      <c r="P208" s="236"/>
    </row>
    <row r="209" spans="1:16" hidden="1" x14ac:dyDescent="0.25">
      <c r="A209" s="119">
        <v>5214</v>
      </c>
      <c r="B209" s="98" t="s">
        <v>230</v>
      </c>
      <c r="C209" s="99">
        <f t="shared" si="185"/>
        <v>0</v>
      </c>
      <c r="D209" s="237"/>
      <c r="E209" s="105"/>
      <c r="F209" s="591">
        <f t="shared" si="279"/>
        <v>0</v>
      </c>
      <c r="G209" s="237"/>
      <c r="H209" s="104"/>
      <c r="I209" s="235">
        <f t="shared" si="280"/>
        <v>0</v>
      </c>
      <c r="J209" s="104"/>
      <c r="K209" s="105"/>
      <c r="L209" s="592">
        <f t="shared" si="281"/>
        <v>0</v>
      </c>
      <c r="M209" s="238"/>
      <c r="N209" s="105"/>
      <c r="O209" s="235">
        <f t="shared" si="282"/>
        <v>0</v>
      </c>
      <c r="P209" s="236"/>
    </row>
    <row r="210" spans="1:16" hidden="1" x14ac:dyDescent="0.25">
      <c r="A210" s="119">
        <v>5215</v>
      </c>
      <c r="B210" s="98" t="s">
        <v>231</v>
      </c>
      <c r="C210" s="99">
        <f t="shared" si="185"/>
        <v>0</v>
      </c>
      <c r="D210" s="237"/>
      <c r="E210" s="105"/>
      <c r="F210" s="591">
        <f t="shared" si="279"/>
        <v>0</v>
      </c>
      <c r="G210" s="237"/>
      <c r="H210" s="104"/>
      <c r="I210" s="235">
        <f t="shared" si="280"/>
        <v>0</v>
      </c>
      <c r="J210" s="104"/>
      <c r="K210" s="105"/>
      <c r="L210" s="592">
        <f t="shared" si="281"/>
        <v>0</v>
      </c>
      <c r="M210" s="238"/>
      <c r="N210" s="105"/>
      <c r="O210" s="235">
        <f t="shared" si="282"/>
        <v>0</v>
      </c>
      <c r="P210" s="236"/>
    </row>
    <row r="211" spans="1:16" ht="14.25" hidden="1" customHeight="1" x14ac:dyDescent="0.25">
      <c r="A211" s="119">
        <v>5216</v>
      </c>
      <c r="B211" s="98" t="s">
        <v>232</v>
      </c>
      <c r="C211" s="99">
        <f t="shared" si="185"/>
        <v>0</v>
      </c>
      <c r="D211" s="237"/>
      <c r="E211" s="105"/>
      <c r="F211" s="591">
        <f t="shared" si="279"/>
        <v>0</v>
      </c>
      <c r="G211" s="237"/>
      <c r="H211" s="104"/>
      <c r="I211" s="235">
        <f t="shared" si="280"/>
        <v>0</v>
      </c>
      <c r="J211" s="104"/>
      <c r="K211" s="105"/>
      <c r="L211" s="592">
        <f t="shared" si="281"/>
        <v>0</v>
      </c>
      <c r="M211" s="238"/>
      <c r="N211" s="105"/>
      <c r="O211" s="235">
        <f t="shared" si="282"/>
        <v>0</v>
      </c>
      <c r="P211" s="236"/>
    </row>
    <row r="212" spans="1:16" hidden="1" x14ac:dyDescent="0.25">
      <c r="A212" s="119">
        <v>5217</v>
      </c>
      <c r="B212" s="98" t="s">
        <v>233</v>
      </c>
      <c r="C212" s="99">
        <f t="shared" si="185"/>
        <v>0</v>
      </c>
      <c r="D212" s="237"/>
      <c r="E212" s="105"/>
      <c r="F212" s="591">
        <f t="shared" si="279"/>
        <v>0</v>
      </c>
      <c r="G212" s="237"/>
      <c r="H212" s="104"/>
      <c r="I212" s="235">
        <f t="shared" si="280"/>
        <v>0</v>
      </c>
      <c r="J212" s="104"/>
      <c r="K212" s="105"/>
      <c r="L212" s="592">
        <f t="shared" si="281"/>
        <v>0</v>
      </c>
      <c r="M212" s="238"/>
      <c r="N212" s="105"/>
      <c r="O212" s="235">
        <f t="shared" si="282"/>
        <v>0</v>
      </c>
      <c r="P212" s="236"/>
    </row>
    <row r="213" spans="1:16" hidden="1" x14ac:dyDescent="0.25">
      <c r="A213" s="119">
        <v>5218</v>
      </c>
      <c r="B213" s="98" t="s">
        <v>234</v>
      </c>
      <c r="C213" s="99">
        <f t="shared" ref="C213:C276" si="283">F213+I213+L213+O213</f>
        <v>0</v>
      </c>
      <c r="D213" s="237"/>
      <c r="E213" s="105"/>
      <c r="F213" s="591">
        <f t="shared" si="279"/>
        <v>0</v>
      </c>
      <c r="G213" s="237"/>
      <c r="H213" s="104"/>
      <c r="I213" s="235">
        <f t="shared" si="280"/>
        <v>0</v>
      </c>
      <c r="J213" s="104"/>
      <c r="K213" s="105"/>
      <c r="L213" s="592">
        <f t="shared" si="281"/>
        <v>0</v>
      </c>
      <c r="M213" s="238"/>
      <c r="N213" s="105"/>
      <c r="O213" s="235">
        <f t="shared" si="282"/>
        <v>0</v>
      </c>
      <c r="P213" s="236"/>
    </row>
    <row r="214" spans="1:16" hidden="1" x14ac:dyDescent="0.25">
      <c r="A214" s="119">
        <v>5219</v>
      </c>
      <c r="B214" s="98" t="s">
        <v>235</v>
      </c>
      <c r="C214" s="99">
        <f t="shared" si="283"/>
        <v>0</v>
      </c>
      <c r="D214" s="237"/>
      <c r="E214" s="105"/>
      <c r="F214" s="591">
        <f t="shared" si="279"/>
        <v>0</v>
      </c>
      <c r="G214" s="237"/>
      <c r="H214" s="104"/>
      <c r="I214" s="235">
        <f t="shared" si="280"/>
        <v>0</v>
      </c>
      <c r="J214" s="104"/>
      <c r="K214" s="105"/>
      <c r="L214" s="592">
        <f t="shared" si="281"/>
        <v>0</v>
      </c>
      <c r="M214" s="238"/>
      <c r="N214" s="105"/>
      <c r="O214" s="235">
        <f t="shared" si="282"/>
        <v>0</v>
      </c>
      <c r="P214" s="236"/>
    </row>
    <row r="215" spans="1:16" ht="13.5" hidden="1" customHeight="1" x14ac:dyDescent="0.25">
      <c r="A215" s="231">
        <v>5220</v>
      </c>
      <c r="B215" s="98" t="s">
        <v>236</v>
      </c>
      <c r="C215" s="99">
        <f t="shared" si="283"/>
        <v>0</v>
      </c>
      <c r="D215" s="237"/>
      <c r="E215" s="105"/>
      <c r="F215" s="591">
        <f t="shared" si="279"/>
        <v>0</v>
      </c>
      <c r="G215" s="237"/>
      <c r="H215" s="104"/>
      <c r="I215" s="235">
        <f t="shared" si="280"/>
        <v>0</v>
      </c>
      <c r="J215" s="104"/>
      <c r="K215" s="105"/>
      <c r="L215" s="592">
        <f t="shared" si="281"/>
        <v>0</v>
      </c>
      <c r="M215" s="238"/>
      <c r="N215" s="105"/>
      <c r="O215" s="235">
        <f t="shared" si="282"/>
        <v>0</v>
      </c>
      <c r="P215" s="236"/>
    </row>
    <row r="216" spans="1:16" x14ac:dyDescent="0.25">
      <c r="A216" s="231">
        <v>5230</v>
      </c>
      <c r="B216" s="98" t="s">
        <v>237</v>
      </c>
      <c r="C216" s="99">
        <f t="shared" si="283"/>
        <v>2455</v>
      </c>
      <c r="D216" s="232">
        <f>SUM(D217:D224)</f>
        <v>2182</v>
      </c>
      <c r="E216" s="459">
        <f t="shared" ref="E216:F216" si="284">SUM(E217:E224)</f>
        <v>0</v>
      </c>
      <c r="F216" s="509">
        <f t="shared" si="284"/>
        <v>2182</v>
      </c>
      <c r="G216" s="232">
        <f>SUM(G217:G224)</f>
        <v>273</v>
      </c>
      <c r="H216" s="592">
        <f t="shared" ref="H216:I216" si="285">SUM(H217:H224)</f>
        <v>0</v>
      </c>
      <c r="I216" s="509">
        <f t="shared" si="285"/>
        <v>273</v>
      </c>
      <c r="J216" s="234">
        <f>SUM(J217:J224)</f>
        <v>0</v>
      </c>
      <c r="K216" s="459">
        <f t="shared" ref="K216:L216" si="286">SUM(K217:K224)</f>
        <v>0</v>
      </c>
      <c r="L216" s="509">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105"/>
      <c r="F217" s="591">
        <f t="shared" ref="F217:F226" si="288">D217+E217</f>
        <v>0</v>
      </c>
      <c r="G217" s="237"/>
      <c r="H217" s="104"/>
      <c r="I217" s="235">
        <f t="shared" ref="I217:I226" si="289">G217+H217</f>
        <v>0</v>
      </c>
      <c r="J217" s="104"/>
      <c r="K217" s="105"/>
      <c r="L217" s="592">
        <f t="shared" ref="L217:L226" si="290">J217+K217</f>
        <v>0</v>
      </c>
      <c r="M217" s="238"/>
      <c r="N217" s="105"/>
      <c r="O217" s="235">
        <f t="shared" ref="O217:O226" si="291">M217+N217</f>
        <v>0</v>
      </c>
      <c r="P217" s="236"/>
    </row>
    <row r="218" spans="1:16" x14ac:dyDescent="0.25">
      <c r="A218" s="56">
        <v>5232</v>
      </c>
      <c r="B218" s="223" t="s">
        <v>239</v>
      </c>
      <c r="C218" s="224">
        <f t="shared" si="283"/>
        <v>2182</v>
      </c>
      <c r="D218" s="225">
        <v>2182</v>
      </c>
      <c r="E218" s="460"/>
      <c r="F218" s="486">
        <f t="shared" si="288"/>
        <v>2182</v>
      </c>
      <c r="G218" s="225"/>
      <c r="H218" s="571"/>
      <c r="I218" s="486">
        <f t="shared" si="289"/>
        <v>0</v>
      </c>
      <c r="J218" s="227"/>
      <c r="K218" s="460"/>
      <c r="L218" s="486">
        <f t="shared" si="290"/>
        <v>0</v>
      </c>
      <c r="M218" s="229"/>
      <c r="N218" s="226"/>
      <c r="O218" s="228">
        <f t="shared" si="291"/>
        <v>0</v>
      </c>
      <c r="P218" s="230"/>
    </row>
    <row r="219" spans="1:16" x14ac:dyDescent="0.25">
      <c r="A219" s="119">
        <v>5233</v>
      </c>
      <c r="B219" s="98" t="s">
        <v>240</v>
      </c>
      <c r="C219" s="99">
        <f t="shared" si="283"/>
        <v>273</v>
      </c>
      <c r="D219" s="237">
        <v>0</v>
      </c>
      <c r="E219" s="458"/>
      <c r="F219" s="509">
        <f t="shared" si="288"/>
        <v>0</v>
      </c>
      <c r="G219" s="237">
        <v>273</v>
      </c>
      <c r="H219" s="577"/>
      <c r="I219" s="509">
        <f t="shared" si="289"/>
        <v>273</v>
      </c>
      <c r="J219" s="104"/>
      <c r="K219" s="458"/>
      <c r="L219" s="509">
        <f t="shared" si="290"/>
        <v>0</v>
      </c>
      <c r="M219" s="238"/>
      <c r="N219" s="105"/>
      <c r="O219" s="235">
        <f t="shared" si="291"/>
        <v>0</v>
      </c>
      <c r="P219" s="236"/>
    </row>
    <row r="220" spans="1:16" ht="24" hidden="1" x14ac:dyDescent="0.25">
      <c r="A220" s="119">
        <v>5234</v>
      </c>
      <c r="B220" s="98" t="s">
        <v>241</v>
      </c>
      <c r="C220" s="99">
        <f t="shared" si="283"/>
        <v>0</v>
      </c>
      <c r="D220" s="237"/>
      <c r="E220" s="105"/>
      <c r="F220" s="591">
        <f t="shared" si="288"/>
        <v>0</v>
      </c>
      <c r="G220" s="237"/>
      <c r="H220" s="104"/>
      <c r="I220" s="235">
        <f t="shared" si="289"/>
        <v>0</v>
      </c>
      <c r="J220" s="104"/>
      <c r="K220" s="105"/>
      <c r="L220" s="592">
        <f t="shared" si="290"/>
        <v>0</v>
      </c>
      <c r="M220" s="238"/>
      <c r="N220" s="105"/>
      <c r="O220" s="235">
        <f t="shared" si="291"/>
        <v>0</v>
      </c>
      <c r="P220" s="236"/>
    </row>
    <row r="221" spans="1:16" ht="14.25" hidden="1" customHeight="1" x14ac:dyDescent="0.25">
      <c r="A221" s="119">
        <v>5236</v>
      </c>
      <c r="B221" s="98" t="s">
        <v>242</v>
      </c>
      <c r="C221" s="99">
        <f t="shared" si="283"/>
        <v>0</v>
      </c>
      <c r="D221" s="237"/>
      <c r="E221" s="105"/>
      <c r="F221" s="591">
        <f t="shared" si="288"/>
        <v>0</v>
      </c>
      <c r="G221" s="237"/>
      <c r="H221" s="104"/>
      <c r="I221" s="235">
        <f t="shared" si="289"/>
        <v>0</v>
      </c>
      <c r="J221" s="104"/>
      <c r="K221" s="105"/>
      <c r="L221" s="592">
        <f t="shared" si="290"/>
        <v>0</v>
      </c>
      <c r="M221" s="238"/>
      <c r="N221" s="105"/>
      <c r="O221" s="235">
        <f t="shared" si="291"/>
        <v>0</v>
      </c>
      <c r="P221" s="236"/>
    </row>
    <row r="222" spans="1:16" ht="14.25" hidden="1" customHeight="1" x14ac:dyDescent="0.25">
      <c r="A222" s="119">
        <v>5237</v>
      </c>
      <c r="B222" s="98" t="s">
        <v>243</v>
      </c>
      <c r="C222" s="99">
        <f t="shared" si="283"/>
        <v>0</v>
      </c>
      <c r="D222" s="237"/>
      <c r="E222" s="105"/>
      <c r="F222" s="591">
        <f t="shared" si="288"/>
        <v>0</v>
      </c>
      <c r="G222" s="237"/>
      <c r="H222" s="104"/>
      <c r="I222" s="235">
        <f t="shared" si="289"/>
        <v>0</v>
      </c>
      <c r="J222" s="104"/>
      <c r="K222" s="105"/>
      <c r="L222" s="592">
        <f t="shared" si="290"/>
        <v>0</v>
      </c>
      <c r="M222" s="238"/>
      <c r="N222" s="105"/>
      <c r="O222" s="235">
        <f t="shared" si="291"/>
        <v>0</v>
      </c>
      <c r="P222" s="236"/>
    </row>
    <row r="223" spans="1:16" ht="24" hidden="1" x14ac:dyDescent="0.25">
      <c r="A223" s="56">
        <v>5238</v>
      </c>
      <c r="B223" s="223" t="s">
        <v>244</v>
      </c>
      <c r="C223" s="224">
        <f t="shared" si="283"/>
        <v>0</v>
      </c>
      <c r="D223" s="225"/>
      <c r="E223" s="226"/>
      <c r="F223" s="578">
        <f t="shared" si="288"/>
        <v>0</v>
      </c>
      <c r="G223" s="225"/>
      <c r="H223" s="227"/>
      <c r="I223" s="228">
        <f t="shared" si="289"/>
        <v>0</v>
      </c>
      <c r="J223" s="227"/>
      <c r="K223" s="226"/>
      <c r="L223" s="574">
        <f t="shared" si="290"/>
        <v>0</v>
      </c>
      <c r="M223" s="229"/>
      <c r="N223" s="226"/>
      <c r="O223" s="228">
        <f t="shared" si="291"/>
        <v>0</v>
      </c>
      <c r="P223" s="230"/>
    </row>
    <row r="224" spans="1:16" ht="24" hidden="1" x14ac:dyDescent="0.25">
      <c r="A224" s="119">
        <v>5239</v>
      </c>
      <c r="B224" s="98" t="s">
        <v>245</v>
      </c>
      <c r="C224" s="99">
        <f t="shared" si="283"/>
        <v>0</v>
      </c>
      <c r="D224" s="237"/>
      <c r="E224" s="105"/>
      <c r="F224" s="591">
        <f t="shared" si="288"/>
        <v>0</v>
      </c>
      <c r="G224" s="237"/>
      <c r="H224" s="104"/>
      <c r="I224" s="235">
        <f t="shared" si="289"/>
        <v>0</v>
      </c>
      <c r="J224" s="104"/>
      <c r="K224" s="105"/>
      <c r="L224" s="592">
        <f t="shared" si="290"/>
        <v>0</v>
      </c>
      <c r="M224" s="238"/>
      <c r="N224" s="105"/>
      <c r="O224" s="235">
        <f t="shared" si="291"/>
        <v>0</v>
      </c>
      <c r="P224" s="236"/>
    </row>
    <row r="225" spans="1:16" ht="24" hidden="1" x14ac:dyDescent="0.25">
      <c r="A225" s="231">
        <v>5240</v>
      </c>
      <c r="B225" s="98" t="s">
        <v>246</v>
      </c>
      <c r="C225" s="99">
        <f t="shared" si="283"/>
        <v>0</v>
      </c>
      <c r="D225" s="237"/>
      <c r="E225" s="105"/>
      <c r="F225" s="591">
        <f t="shared" si="288"/>
        <v>0</v>
      </c>
      <c r="G225" s="237"/>
      <c r="H225" s="104"/>
      <c r="I225" s="235">
        <f t="shared" si="289"/>
        <v>0</v>
      </c>
      <c r="J225" s="104"/>
      <c r="K225" s="105"/>
      <c r="L225" s="592">
        <f t="shared" si="290"/>
        <v>0</v>
      </c>
      <c r="M225" s="238"/>
      <c r="N225" s="105"/>
      <c r="O225" s="235">
        <f t="shared" si="291"/>
        <v>0</v>
      </c>
      <c r="P225" s="236"/>
    </row>
    <row r="226" spans="1:16" hidden="1" x14ac:dyDescent="0.25">
      <c r="A226" s="231">
        <v>5250</v>
      </c>
      <c r="B226" s="98" t="s">
        <v>247</v>
      </c>
      <c r="C226" s="99">
        <f t="shared" si="283"/>
        <v>0</v>
      </c>
      <c r="D226" s="237"/>
      <c r="E226" s="105"/>
      <c r="F226" s="591">
        <f t="shared" si="288"/>
        <v>0</v>
      </c>
      <c r="G226" s="237"/>
      <c r="H226" s="104"/>
      <c r="I226" s="235">
        <f t="shared" si="289"/>
        <v>0</v>
      </c>
      <c r="J226" s="104"/>
      <c r="K226" s="105"/>
      <c r="L226" s="592">
        <f t="shared" si="290"/>
        <v>0</v>
      </c>
      <c r="M226" s="238"/>
      <c r="N226" s="105"/>
      <c r="O226" s="235">
        <f t="shared" si="291"/>
        <v>0</v>
      </c>
      <c r="P226" s="236"/>
    </row>
    <row r="227" spans="1:16" hidden="1" x14ac:dyDescent="0.25">
      <c r="A227" s="231">
        <v>5260</v>
      </c>
      <c r="B227" s="98" t="s">
        <v>248</v>
      </c>
      <c r="C227" s="99">
        <f t="shared" si="283"/>
        <v>0</v>
      </c>
      <c r="D227" s="232">
        <f>SUM(D228)</f>
        <v>0</v>
      </c>
      <c r="E227" s="233">
        <f t="shared" ref="E227:F227" si="292">SUM(E228)</f>
        <v>0</v>
      </c>
      <c r="F227" s="591">
        <f t="shared" si="292"/>
        <v>0</v>
      </c>
      <c r="G227" s="232">
        <f>SUM(G228)</f>
        <v>0</v>
      </c>
      <c r="H227" s="234">
        <f t="shared" ref="H227:I227" si="293">SUM(H228)</f>
        <v>0</v>
      </c>
      <c r="I227" s="235">
        <f t="shared" si="293"/>
        <v>0</v>
      </c>
      <c r="J227" s="234">
        <f>SUM(J228)</f>
        <v>0</v>
      </c>
      <c r="K227" s="233">
        <f t="shared" ref="K227:L227" si="294">SUM(K228)</f>
        <v>0</v>
      </c>
      <c r="L227" s="592">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105"/>
      <c r="F228" s="591">
        <f t="shared" ref="F228:F229" si="296">D228+E228</f>
        <v>0</v>
      </c>
      <c r="G228" s="237"/>
      <c r="H228" s="104"/>
      <c r="I228" s="235">
        <f t="shared" ref="I228:I229" si="297">G228+H228</f>
        <v>0</v>
      </c>
      <c r="J228" s="104"/>
      <c r="K228" s="105"/>
      <c r="L228" s="592">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240"/>
      <c r="F229" s="604">
        <f t="shared" si="296"/>
        <v>0</v>
      </c>
      <c r="G229" s="239"/>
      <c r="H229" s="241"/>
      <c r="I229" s="217">
        <f t="shared" si="297"/>
        <v>0</v>
      </c>
      <c r="J229" s="241"/>
      <c r="K229" s="240"/>
      <c r="L229" s="568">
        <f t="shared" si="298"/>
        <v>0</v>
      </c>
      <c r="M229" s="242"/>
      <c r="N229" s="240"/>
      <c r="O229" s="217">
        <f t="shared" si="299"/>
        <v>0</v>
      </c>
      <c r="P229" s="218"/>
    </row>
    <row r="230" spans="1:16" hidden="1" x14ac:dyDescent="0.25">
      <c r="A230" s="199">
        <v>6000</v>
      </c>
      <c r="B230" s="199" t="s">
        <v>251</v>
      </c>
      <c r="C230" s="200">
        <f t="shared" si="283"/>
        <v>0</v>
      </c>
      <c r="D230" s="201">
        <f>D231+D251+D259</f>
        <v>0</v>
      </c>
      <c r="E230" s="202">
        <f t="shared" ref="E230:F230" si="300">E231+E251+E259</f>
        <v>0</v>
      </c>
      <c r="F230" s="605">
        <f t="shared" si="300"/>
        <v>0</v>
      </c>
      <c r="G230" s="201">
        <f>G231+G251+G259</f>
        <v>0</v>
      </c>
      <c r="H230" s="203">
        <f t="shared" ref="H230:I230" si="301">H231+H251+H259</f>
        <v>0</v>
      </c>
      <c r="I230" s="204">
        <f t="shared" si="301"/>
        <v>0</v>
      </c>
      <c r="J230" s="203">
        <f>J231+J251+J259</f>
        <v>0</v>
      </c>
      <c r="K230" s="202">
        <f t="shared" ref="K230:L230" si="302">K231+K251+K259</f>
        <v>0</v>
      </c>
      <c r="L230" s="567">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210">
        <f t="shared" ref="E231:F231" si="304">SUM(E232,E233,E235,E238,E244,E245,E246)</f>
        <v>0</v>
      </c>
      <c r="F231" s="608">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609">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94"/>
      <c r="F232" s="569">
        <f>D232+E232</f>
        <v>0</v>
      </c>
      <c r="G232" s="219"/>
      <c r="H232" s="93"/>
      <c r="I232" s="220">
        <f>G232+H232</f>
        <v>0</v>
      </c>
      <c r="J232" s="93"/>
      <c r="K232" s="94"/>
      <c r="L232" s="570">
        <f>J232+K232</f>
        <v>0</v>
      </c>
      <c r="M232" s="221"/>
      <c r="N232" s="94"/>
      <c r="O232" s="220">
        <f>M232+N232</f>
        <v>0</v>
      </c>
      <c r="P232" s="222"/>
    </row>
    <row r="233" spans="1:16" hidden="1" x14ac:dyDescent="0.25">
      <c r="A233" s="231">
        <v>6230</v>
      </c>
      <c r="B233" s="98" t="s">
        <v>254</v>
      </c>
      <c r="C233" s="99">
        <f t="shared" si="283"/>
        <v>0</v>
      </c>
      <c r="D233" s="232">
        <f t="shared" ref="D233:O233" si="308">SUM(D234)</f>
        <v>0</v>
      </c>
      <c r="E233" s="233">
        <f t="shared" si="308"/>
        <v>0</v>
      </c>
      <c r="F233" s="591">
        <f t="shared" si="308"/>
        <v>0</v>
      </c>
      <c r="G233" s="232">
        <f t="shared" si="308"/>
        <v>0</v>
      </c>
      <c r="H233" s="234">
        <f t="shared" si="308"/>
        <v>0</v>
      </c>
      <c r="I233" s="235">
        <f t="shared" si="308"/>
        <v>0</v>
      </c>
      <c r="J233" s="234">
        <f t="shared" si="308"/>
        <v>0</v>
      </c>
      <c r="K233" s="233">
        <f t="shared" si="308"/>
        <v>0</v>
      </c>
      <c r="L233" s="592">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94"/>
      <c r="F234" s="569">
        <f>D234+E234</f>
        <v>0</v>
      </c>
      <c r="G234" s="219"/>
      <c r="H234" s="93"/>
      <c r="I234" s="220">
        <f>G234+H234</f>
        <v>0</v>
      </c>
      <c r="J234" s="93"/>
      <c r="K234" s="94"/>
      <c r="L234" s="570">
        <f>J234+K234</f>
        <v>0</v>
      </c>
      <c r="M234" s="221"/>
      <c r="N234" s="94"/>
      <c r="O234" s="220">
        <f>M234+N234</f>
        <v>0</v>
      </c>
      <c r="P234" s="222"/>
    </row>
    <row r="235" spans="1:16" ht="24" hidden="1" x14ac:dyDescent="0.25">
      <c r="A235" s="231">
        <v>6240</v>
      </c>
      <c r="B235" s="98" t="s">
        <v>256</v>
      </c>
      <c r="C235" s="99">
        <f t="shared" si="283"/>
        <v>0</v>
      </c>
      <c r="D235" s="232">
        <f>SUM(D236:D237)</f>
        <v>0</v>
      </c>
      <c r="E235" s="233">
        <f t="shared" ref="E235:F235" si="309">SUM(E236:E237)</f>
        <v>0</v>
      </c>
      <c r="F235" s="591">
        <f t="shared" si="309"/>
        <v>0</v>
      </c>
      <c r="G235" s="232">
        <f>SUM(G236:G237)</f>
        <v>0</v>
      </c>
      <c r="H235" s="234">
        <f t="shared" ref="H235:I235" si="310">SUM(H236:H237)</f>
        <v>0</v>
      </c>
      <c r="I235" s="235">
        <f t="shared" si="310"/>
        <v>0</v>
      </c>
      <c r="J235" s="234">
        <f>SUM(J236:J237)</f>
        <v>0</v>
      </c>
      <c r="K235" s="233">
        <f t="shared" ref="K235:L235" si="311">SUM(K236:K237)</f>
        <v>0</v>
      </c>
      <c r="L235" s="592">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105"/>
      <c r="F236" s="591">
        <f t="shared" ref="F236:F237" si="313">D236+E236</f>
        <v>0</v>
      </c>
      <c r="G236" s="237"/>
      <c r="H236" s="104"/>
      <c r="I236" s="235">
        <f t="shared" ref="I236:I237" si="314">G236+H236</f>
        <v>0</v>
      </c>
      <c r="J236" s="104"/>
      <c r="K236" s="105"/>
      <c r="L236" s="592">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105"/>
      <c r="F237" s="591">
        <f t="shared" si="313"/>
        <v>0</v>
      </c>
      <c r="G237" s="237"/>
      <c r="H237" s="104"/>
      <c r="I237" s="235">
        <f t="shared" si="314"/>
        <v>0</v>
      </c>
      <c r="J237" s="104"/>
      <c r="K237" s="105"/>
      <c r="L237" s="592">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233">
        <f t="shared" ref="E238:F238" si="317">SUM(E239:E243)</f>
        <v>0</v>
      </c>
      <c r="F238" s="591">
        <f t="shared" si="317"/>
        <v>0</v>
      </c>
      <c r="G238" s="232">
        <f>SUM(G239:G243)</f>
        <v>0</v>
      </c>
      <c r="H238" s="234">
        <f t="shared" ref="H238:I238" si="318">SUM(H239:H243)</f>
        <v>0</v>
      </c>
      <c r="I238" s="235">
        <f t="shared" si="318"/>
        <v>0</v>
      </c>
      <c r="J238" s="234">
        <f>SUM(J239:J243)</f>
        <v>0</v>
      </c>
      <c r="K238" s="233">
        <f t="shared" ref="K238:L238" si="319">SUM(K239:K243)</f>
        <v>0</v>
      </c>
      <c r="L238" s="592">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105"/>
      <c r="F239" s="591">
        <f t="shared" ref="F239:F245" si="321">D239+E239</f>
        <v>0</v>
      </c>
      <c r="G239" s="237"/>
      <c r="H239" s="104"/>
      <c r="I239" s="235">
        <f t="shared" ref="I239:I245" si="322">G239+H239</f>
        <v>0</v>
      </c>
      <c r="J239" s="104"/>
      <c r="K239" s="105"/>
      <c r="L239" s="592">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105"/>
      <c r="F240" s="591">
        <f t="shared" si="321"/>
        <v>0</v>
      </c>
      <c r="G240" s="237"/>
      <c r="H240" s="104"/>
      <c r="I240" s="235">
        <f t="shared" si="322"/>
        <v>0</v>
      </c>
      <c r="J240" s="104"/>
      <c r="K240" s="105"/>
      <c r="L240" s="592">
        <f t="shared" si="323"/>
        <v>0</v>
      </c>
      <c r="M240" s="238"/>
      <c r="N240" s="105"/>
      <c r="O240" s="235">
        <f t="shared" si="324"/>
        <v>0</v>
      </c>
      <c r="P240" s="236"/>
    </row>
    <row r="241" spans="1:16" ht="24" hidden="1" x14ac:dyDescent="0.25">
      <c r="A241" s="119">
        <v>6254</v>
      </c>
      <c r="B241" s="98" t="s">
        <v>262</v>
      </c>
      <c r="C241" s="99">
        <f t="shared" si="283"/>
        <v>0</v>
      </c>
      <c r="D241" s="237"/>
      <c r="E241" s="105"/>
      <c r="F241" s="591">
        <f t="shared" si="321"/>
        <v>0</v>
      </c>
      <c r="G241" s="237"/>
      <c r="H241" s="104"/>
      <c r="I241" s="235">
        <f t="shared" si="322"/>
        <v>0</v>
      </c>
      <c r="J241" s="104"/>
      <c r="K241" s="105"/>
      <c r="L241" s="592">
        <f t="shared" si="323"/>
        <v>0</v>
      </c>
      <c r="M241" s="238"/>
      <c r="N241" s="105"/>
      <c r="O241" s="235">
        <f t="shared" si="324"/>
        <v>0</v>
      </c>
      <c r="P241" s="236"/>
    </row>
    <row r="242" spans="1:16" ht="24" hidden="1" x14ac:dyDescent="0.25">
      <c r="A242" s="119">
        <v>6255</v>
      </c>
      <c r="B242" s="98" t="s">
        <v>263</v>
      </c>
      <c r="C242" s="99">
        <f t="shared" si="283"/>
        <v>0</v>
      </c>
      <c r="D242" s="237"/>
      <c r="E242" s="105"/>
      <c r="F242" s="591">
        <f t="shared" si="321"/>
        <v>0</v>
      </c>
      <c r="G242" s="237"/>
      <c r="H242" s="104"/>
      <c r="I242" s="235">
        <f t="shared" si="322"/>
        <v>0</v>
      </c>
      <c r="J242" s="104"/>
      <c r="K242" s="105"/>
      <c r="L242" s="592">
        <f t="shared" si="323"/>
        <v>0</v>
      </c>
      <c r="M242" s="238"/>
      <c r="N242" s="105"/>
      <c r="O242" s="235">
        <f t="shared" si="324"/>
        <v>0</v>
      </c>
      <c r="P242" s="236"/>
    </row>
    <row r="243" spans="1:16" hidden="1" x14ac:dyDescent="0.25">
      <c r="A243" s="119">
        <v>6259</v>
      </c>
      <c r="B243" s="98" t="s">
        <v>264</v>
      </c>
      <c r="C243" s="99">
        <f t="shared" si="283"/>
        <v>0</v>
      </c>
      <c r="D243" s="237"/>
      <c r="E243" s="105"/>
      <c r="F243" s="591">
        <f t="shared" si="321"/>
        <v>0</v>
      </c>
      <c r="G243" s="237"/>
      <c r="H243" s="104"/>
      <c r="I243" s="235">
        <f t="shared" si="322"/>
        <v>0</v>
      </c>
      <c r="J243" s="104"/>
      <c r="K243" s="105"/>
      <c r="L243" s="592">
        <f t="shared" si="323"/>
        <v>0</v>
      </c>
      <c r="M243" s="238"/>
      <c r="N243" s="105"/>
      <c r="O243" s="235">
        <f t="shared" si="324"/>
        <v>0</v>
      </c>
      <c r="P243" s="236"/>
    </row>
    <row r="244" spans="1:16" ht="24" hidden="1" x14ac:dyDescent="0.25">
      <c r="A244" s="231">
        <v>6260</v>
      </c>
      <c r="B244" s="98" t="s">
        <v>265</v>
      </c>
      <c r="C244" s="99">
        <f t="shared" si="283"/>
        <v>0</v>
      </c>
      <c r="D244" s="237"/>
      <c r="E244" s="105"/>
      <c r="F244" s="591">
        <f t="shared" si="321"/>
        <v>0</v>
      </c>
      <c r="G244" s="237"/>
      <c r="H244" s="104"/>
      <c r="I244" s="235">
        <f t="shared" si="322"/>
        <v>0</v>
      </c>
      <c r="J244" s="104"/>
      <c r="K244" s="105"/>
      <c r="L244" s="592">
        <f t="shared" si="323"/>
        <v>0</v>
      </c>
      <c r="M244" s="238"/>
      <c r="N244" s="105"/>
      <c r="O244" s="235">
        <f t="shared" si="324"/>
        <v>0</v>
      </c>
      <c r="P244" s="236"/>
    </row>
    <row r="245" spans="1:16" hidden="1" x14ac:dyDescent="0.25">
      <c r="A245" s="231">
        <v>6270</v>
      </c>
      <c r="B245" s="98" t="s">
        <v>266</v>
      </c>
      <c r="C245" s="99">
        <f t="shared" si="283"/>
        <v>0</v>
      </c>
      <c r="D245" s="237"/>
      <c r="E245" s="105"/>
      <c r="F245" s="591">
        <f t="shared" si="321"/>
        <v>0</v>
      </c>
      <c r="G245" s="237"/>
      <c r="H245" s="104"/>
      <c r="I245" s="235">
        <f t="shared" si="322"/>
        <v>0</v>
      </c>
      <c r="J245" s="104"/>
      <c r="K245" s="105"/>
      <c r="L245" s="592">
        <f t="shared" si="323"/>
        <v>0</v>
      </c>
      <c r="M245" s="238"/>
      <c r="N245" s="105"/>
      <c r="O245" s="235">
        <f t="shared" si="324"/>
        <v>0</v>
      </c>
      <c r="P245" s="236"/>
    </row>
    <row r="246" spans="1:16" ht="24" hidden="1" x14ac:dyDescent="0.25">
      <c r="A246" s="342">
        <v>6290</v>
      </c>
      <c r="B246" s="87" t="s">
        <v>267</v>
      </c>
      <c r="C246" s="274">
        <f t="shared" si="283"/>
        <v>0</v>
      </c>
      <c r="D246" s="246">
        <f>SUM(D247:D250)</f>
        <v>0</v>
      </c>
      <c r="E246" s="247">
        <f t="shared" ref="E246:O246" si="325">SUM(E247:E250)</f>
        <v>0</v>
      </c>
      <c r="F246" s="569">
        <f t="shared" si="325"/>
        <v>0</v>
      </c>
      <c r="G246" s="246">
        <f t="shared" si="325"/>
        <v>0</v>
      </c>
      <c r="H246" s="248">
        <f t="shared" si="325"/>
        <v>0</v>
      </c>
      <c r="I246" s="220">
        <f t="shared" si="325"/>
        <v>0</v>
      </c>
      <c r="J246" s="248">
        <f t="shared" si="325"/>
        <v>0</v>
      </c>
      <c r="K246" s="247">
        <f t="shared" si="325"/>
        <v>0</v>
      </c>
      <c r="L246" s="57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105"/>
      <c r="F247" s="591">
        <f t="shared" ref="F247:F250" si="326">D247+E247</f>
        <v>0</v>
      </c>
      <c r="G247" s="237"/>
      <c r="H247" s="104"/>
      <c r="I247" s="235">
        <f t="shared" ref="I247:I250" si="327">G247+H247</f>
        <v>0</v>
      </c>
      <c r="J247" s="104"/>
      <c r="K247" s="105"/>
      <c r="L247" s="592">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105"/>
      <c r="F248" s="591">
        <f t="shared" si="326"/>
        <v>0</v>
      </c>
      <c r="G248" s="237"/>
      <c r="H248" s="104"/>
      <c r="I248" s="235">
        <f t="shared" si="327"/>
        <v>0</v>
      </c>
      <c r="J248" s="104"/>
      <c r="K248" s="105"/>
      <c r="L248" s="592">
        <f t="shared" si="328"/>
        <v>0</v>
      </c>
      <c r="M248" s="238"/>
      <c r="N248" s="105"/>
      <c r="O248" s="235">
        <f t="shared" si="329"/>
        <v>0</v>
      </c>
      <c r="P248" s="236"/>
    </row>
    <row r="249" spans="1:16" ht="72" hidden="1" x14ac:dyDescent="0.25">
      <c r="A249" s="119">
        <v>6296</v>
      </c>
      <c r="B249" s="98" t="s">
        <v>270</v>
      </c>
      <c r="C249" s="99">
        <f t="shared" si="283"/>
        <v>0</v>
      </c>
      <c r="D249" s="237"/>
      <c r="E249" s="105"/>
      <c r="F249" s="591">
        <f t="shared" si="326"/>
        <v>0</v>
      </c>
      <c r="G249" s="237"/>
      <c r="H249" s="104"/>
      <c r="I249" s="235">
        <f t="shared" si="327"/>
        <v>0</v>
      </c>
      <c r="J249" s="104"/>
      <c r="K249" s="105"/>
      <c r="L249" s="592">
        <f t="shared" si="328"/>
        <v>0</v>
      </c>
      <c r="M249" s="238"/>
      <c r="N249" s="105"/>
      <c r="O249" s="235">
        <f t="shared" si="329"/>
        <v>0</v>
      </c>
      <c r="P249" s="236"/>
    </row>
    <row r="250" spans="1:16" ht="39.75" hidden="1" customHeight="1" x14ac:dyDescent="0.25">
      <c r="A250" s="119">
        <v>6299</v>
      </c>
      <c r="B250" s="98" t="s">
        <v>271</v>
      </c>
      <c r="C250" s="99">
        <f t="shared" si="283"/>
        <v>0</v>
      </c>
      <c r="D250" s="237"/>
      <c r="E250" s="105"/>
      <c r="F250" s="591">
        <f t="shared" si="326"/>
        <v>0</v>
      </c>
      <c r="G250" s="237"/>
      <c r="H250" s="104"/>
      <c r="I250" s="235">
        <f t="shared" si="327"/>
        <v>0</v>
      </c>
      <c r="J250" s="104"/>
      <c r="K250" s="105"/>
      <c r="L250" s="592">
        <f t="shared" si="328"/>
        <v>0</v>
      </c>
      <c r="M250" s="238"/>
      <c r="N250" s="105"/>
      <c r="O250" s="235">
        <f t="shared" si="329"/>
        <v>0</v>
      </c>
      <c r="P250" s="236"/>
    </row>
    <row r="251" spans="1:16" hidden="1" x14ac:dyDescent="0.25">
      <c r="A251" s="75">
        <v>6300</v>
      </c>
      <c r="B251" s="206" t="s">
        <v>272</v>
      </c>
      <c r="C251" s="76">
        <f t="shared" si="283"/>
        <v>0</v>
      </c>
      <c r="D251" s="207">
        <f>SUM(D252,D257,D258)</f>
        <v>0</v>
      </c>
      <c r="E251" s="85">
        <f t="shared" ref="E251:O251" si="330">SUM(E252,E257,E258)</f>
        <v>0</v>
      </c>
      <c r="F251" s="541">
        <f t="shared" si="330"/>
        <v>0</v>
      </c>
      <c r="G251" s="207">
        <f t="shared" si="330"/>
        <v>0</v>
      </c>
      <c r="H251" s="84">
        <f t="shared" si="330"/>
        <v>0</v>
      </c>
      <c r="I251" s="208">
        <f t="shared" si="330"/>
        <v>0</v>
      </c>
      <c r="J251" s="84">
        <f t="shared" si="330"/>
        <v>0</v>
      </c>
      <c r="K251" s="85">
        <f t="shared" si="330"/>
        <v>0</v>
      </c>
      <c r="L251" s="544">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247">
        <f t="shared" ref="E252:O252" si="331">SUM(E253:E256)</f>
        <v>0</v>
      </c>
      <c r="F252" s="569">
        <f t="shared" si="331"/>
        <v>0</v>
      </c>
      <c r="G252" s="246">
        <f t="shared" si="331"/>
        <v>0</v>
      </c>
      <c r="H252" s="248">
        <f t="shared" si="331"/>
        <v>0</v>
      </c>
      <c r="I252" s="220">
        <f t="shared" si="331"/>
        <v>0</v>
      </c>
      <c r="J252" s="248">
        <f t="shared" si="331"/>
        <v>0</v>
      </c>
      <c r="K252" s="247">
        <f t="shared" si="331"/>
        <v>0</v>
      </c>
      <c r="L252" s="57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105"/>
      <c r="F253" s="591">
        <f t="shared" ref="F253:F258" si="332">D253+E253</f>
        <v>0</v>
      </c>
      <c r="G253" s="237"/>
      <c r="H253" s="104"/>
      <c r="I253" s="235">
        <f t="shared" ref="I253:I258" si="333">G253+H253</f>
        <v>0</v>
      </c>
      <c r="J253" s="104"/>
      <c r="K253" s="105"/>
      <c r="L253" s="592">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105"/>
      <c r="F254" s="591">
        <f t="shared" si="332"/>
        <v>0</v>
      </c>
      <c r="G254" s="237"/>
      <c r="H254" s="104"/>
      <c r="I254" s="235">
        <f t="shared" si="333"/>
        <v>0</v>
      </c>
      <c r="J254" s="104"/>
      <c r="K254" s="105"/>
      <c r="L254" s="592">
        <f t="shared" si="334"/>
        <v>0</v>
      </c>
      <c r="M254" s="238"/>
      <c r="N254" s="105"/>
      <c r="O254" s="235">
        <f t="shared" si="335"/>
        <v>0</v>
      </c>
      <c r="P254" s="236"/>
    </row>
    <row r="255" spans="1:16" ht="24" hidden="1" x14ac:dyDescent="0.25">
      <c r="A255" s="119">
        <v>6324</v>
      </c>
      <c r="B255" s="98" t="s">
        <v>276</v>
      </c>
      <c r="C255" s="99">
        <f t="shared" si="283"/>
        <v>0</v>
      </c>
      <c r="D255" s="237"/>
      <c r="E255" s="105"/>
      <c r="F255" s="591">
        <f t="shared" si="332"/>
        <v>0</v>
      </c>
      <c r="G255" s="237"/>
      <c r="H255" s="104"/>
      <c r="I255" s="235">
        <f t="shared" si="333"/>
        <v>0</v>
      </c>
      <c r="J255" s="104"/>
      <c r="K255" s="105"/>
      <c r="L255" s="592">
        <f t="shared" si="334"/>
        <v>0</v>
      </c>
      <c r="M255" s="238"/>
      <c r="N255" s="105"/>
      <c r="O255" s="235">
        <f t="shared" si="335"/>
        <v>0</v>
      </c>
      <c r="P255" s="236"/>
    </row>
    <row r="256" spans="1:16" hidden="1" x14ac:dyDescent="0.25">
      <c r="A256" s="47">
        <v>6329</v>
      </c>
      <c r="B256" s="87" t="s">
        <v>277</v>
      </c>
      <c r="C256" s="88">
        <f t="shared" si="283"/>
        <v>0</v>
      </c>
      <c r="D256" s="219"/>
      <c r="E256" s="94"/>
      <c r="F256" s="569">
        <f t="shared" si="332"/>
        <v>0</v>
      </c>
      <c r="G256" s="219"/>
      <c r="H256" s="93"/>
      <c r="I256" s="220">
        <f t="shared" si="333"/>
        <v>0</v>
      </c>
      <c r="J256" s="93"/>
      <c r="K256" s="94"/>
      <c r="L256" s="570">
        <f t="shared" si="334"/>
        <v>0</v>
      </c>
      <c r="M256" s="221"/>
      <c r="N256" s="94"/>
      <c r="O256" s="220">
        <f t="shared" si="335"/>
        <v>0</v>
      </c>
      <c r="P256" s="222"/>
    </row>
    <row r="257" spans="1:16" ht="24" hidden="1" x14ac:dyDescent="0.25">
      <c r="A257" s="293">
        <v>6330</v>
      </c>
      <c r="B257" s="294" t="s">
        <v>278</v>
      </c>
      <c r="C257" s="274">
        <f t="shared" si="283"/>
        <v>0</v>
      </c>
      <c r="D257" s="279"/>
      <c r="E257" s="280"/>
      <c r="F257" s="606">
        <f t="shared" si="332"/>
        <v>0</v>
      </c>
      <c r="G257" s="279"/>
      <c r="H257" s="281"/>
      <c r="I257" s="276">
        <f t="shared" si="333"/>
        <v>0</v>
      </c>
      <c r="J257" s="281"/>
      <c r="K257" s="280"/>
      <c r="L257" s="607">
        <f t="shared" si="334"/>
        <v>0</v>
      </c>
      <c r="M257" s="282"/>
      <c r="N257" s="280"/>
      <c r="O257" s="276">
        <f t="shared" si="335"/>
        <v>0</v>
      </c>
      <c r="P257" s="277"/>
    </row>
    <row r="258" spans="1:16" hidden="1" x14ac:dyDescent="0.25">
      <c r="A258" s="231">
        <v>6360</v>
      </c>
      <c r="B258" s="98" t="s">
        <v>279</v>
      </c>
      <c r="C258" s="99">
        <f t="shared" si="283"/>
        <v>0</v>
      </c>
      <c r="D258" s="237"/>
      <c r="E258" s="105"/>
      <c r="F258" s="591">
        <f t="shared" si="332"/>
        <v>0</v>
      </c>
      <c r="G258" s="237"/>
      <c r="H258" s="104"/>
      <c r="I258" s="235">
        <f t="shared" si="333"/>
        <v>0</v>
      </c>
      <c r="J258" s="104"/>
      <c r="K258" s="105"/>
      <c r="L258" s="592">
        <f t="shared" si="334"/>
        <v>0</v>
      </c>
      <c r="M258" s="238"/>
      <c r="N258" s="105"/>
      <c r="O258" s="235">
        <f t="shared" si="335"/>
        <v>0</v>
      </c>
      <c r="P258" s="236"/>
    </row>
    <row r="259" spans="1:16" ht="36" hidden="1" x14ac:dyDescent="0.25">
      <c r="A259" s="75">
        <v>6400</v>
      </c>
      <c r="B259" s="206" t="s">
        <v>280</v>
      </c>
      <c r="C259" s="76">
        <f t="shared" si="283"/>
        <v>0</v>
      </c>
      <c r="D259" s="207">
        <f>SUM(D260,D264)</f>
        <v>0</v>
      </c>
      <c r="E259" s="85">
        <f t="shared" ref="E259:O259" si="336">SUM(E260,E264)</f>
        <v>0</v>
      </c>
      <c r="F259" s="541">
        <f t="shared" si="336"/>
        <v>0</v>
      </c>
      <c r="G259" s="207">
        <f t="shared" si="336"/>
        <v>0</v>
      </c>
      <c r="H259" s="84">
        <f t="shared" si="336"/>
        <v>0</v>
      </c>
      <c r="I259" s="208">
        <f t="shared" si="336"/>
        <v>0</v>
      </c>
      <c r="J259" s="84">
        <f t="shared" si="336"/>
        <v>0</v>
      </c>
      <c r="K259" s="85">
        <f t="shared" si="336"/>
        <v>0</v>
      </c>
      <c r="L259" s="544">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247">
        <f t="shared" ref="E260:O260" si="337">SUM(E261:E263)</f>
        <v>0</v>
      </c>
      <c r="F260" s="569">
        <f t="shared" si="337"/>
        <v>0</v>
      </c>
      <c r="G260" s="246">
        <f t="shared" si="337"/>
        <v>0</v>
      </c>
      <c r="H260" s="248">
        <f t="shared" si="337"/>
        <v>0</v>
      </c>
      <c r="I260" s="220">
        <f t="shared" si="337"/>
        <v>0</v>
      </c>
      <c r="J260" s="248">
        <f t="shared" si="337"/>
        <v>0</v>
      </c>
      <c r="K260" s="247">
        <f t="shared" si="337"/>
        <v>0</v>
      </c>
      <c r="L260" s="57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105"/>
      <c r="F261" s="591">
        <f t="shared" ref="F261:F263" si="338">D261+E261</f>
        <v>0</v>
      </c>
      <c r="G261" s="237"/>
      <c r="H261" s="104"/>
      <c r="I261" s="235">
        <f t="shared" ref="I261:I263" si="339">G261+H261</f>
        <v>0</v>
      </c>
      <c r="J261" s="104"/>
      <c r="K261" s="105"/>
      <c r="L261" s="592">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105"/>
      <c r="F262" s="591">
        <f t="shared" si="338"/>
        <v>0</v>
      </c>
      <c r="G262" s="237"/>
      <c r="H262" s="104"/>
      <c r="I262" s="235">
        <f t="shared" si="339"/>
        <v>0</v>
      </c>
      <c r="J262" s="104"/>
      <c r="K262" s="105"/>
      <c r="L262" s="592">
        <f t="shared" si="340"/>
        <v>0</v>
      </c>
      <c r="M262" s="238"/>
      <c r="N262" s="105"/>
      <c r="O262" s="235">
        <f t="shared" si="341"/>
        <v>0</v>
      </c>
      <c r="P262" s="236"/>
    </row>
    <row r="263" spans="1:16" ht="36" hidden="1" x14ac:dyDescent="0.25">
      <c r="A263" s="119">
        <v>6419</v>
      </c>
      <c r="B263" s="98" t="s">
        <v>284</v>
      </c>
      <c r="C263" s="99">
        <f t="shared" si="283"/>
        <v>0</v>
      </c>
      <c r="D263" s="237"/>
      <c r="E263" s="105"/>
      <c r="F263" s="591">
        <f t="shared" si="338"/>
        <v>0</v>
      </c>
      <c r="G263" s="237"/>
      <c r="H263" s="104"/>
      <c r="I263" s="235">
        <f t="shared" si="339"/>
        <v>0</v>
      </c>
      <c r="J263" s="104"/>
      <c r="K263" s="105"/>
      <c r="L263" s="592">
        <f t="shared" si="340"/>
        <v>0</v>
      </c>
      <c r="M263" s="238"/>
      <c r="N263" s="105"/>
      <c r="O263" s="235">
        <f t="shared" si="341"/>
        <v>0</v>
      </c>
      <c r="P263" s="236"/>
    </row>
    <row r="264" spans="1:16" ht="36" hidden="1" x14ac:dyDescent="0.25">
      <c r="A264" s="231">
        <v>6420</v>
      </c>
      <c r="B264" s="98" t="s">
        <v>285</v>
      </c>
      <c r="C264" s="99">
        <f t="shared" si="283"/>
        <v>0</v>
      </c>
      <c r="D264" s="232">
        <f>SUM(D265:D268)</f>
        <v>0</v>
      </c>
      <c r="E264" s="233">
        <f t="shared" ref="E264:F264" si="342">SUM(E265:E268)</f>
        <v>0</v>
      </c>
      <c r="F264" s="591">
        <f t="shared" si="342"/>
        <v>0</v>
      </c>
      <c r="G264" s="232">
        <f>SUM(G265:G268)</f>
        <v>0</v>
      </c>
      <c r="H264" s="234">
        <f t="shared" ref="H264:I264" si="343">SUM(H265:H268)</f>
        <v>0</v>
      </c>
      <c r="I264" s="235">
        <f t="shared" si="343"/>
        <v>0</v>
      </c>
      <c r="J264" s="234">
        <f>SUM(J265:J268)</f>
        <v>0</v>
      </c>
      <c r="K264" s="233">
        <f t="shared" ref="K264:L264" si="344">SUM(K265:K268)</f>
        <v>0</v>
      </c>
      <c r="L264" s="592">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105"/>
      <c r="F265" s="591">
        <f t="shared" ref="F265:F268" si="346">D265+E265</f>
        <v>0</v>
      </c>
      <c r="G265" s="237"/>
      <c r="H265" s="104"/>
      <c r="I265" s="235">
        <f t="shared" ref="I265:I268" si="347">G265+H265</f>
        <v>0</v>
      </c>
      <c r="J265" s="104"/>
      <c r="K265" s="105"/>
      <c r="L265" s="592">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105"/>
      <c r="F266" s="591">
        <f t="shared" si="346"/>
        <v>0</v>
      </c>
      <c r="G266" s="237"/>
      <c r="H266" s="104"/>
      <c r="I266" s="235">
        <f t="shared" si="347"/>
        <v>0</v>
      </c>
      <c r="J266" s="104"/>
      <c r="K266" s="105"/>
      <c r="L266" s="592">
        <f t="shared" si="348"/>
        <v>0</v>
      </c>
      <c r="M266" s="238"/>
      <c r="N266" s="105"/>
      <c r="O266" s="235">
        <f t="shared" si="349"/>
        <v>0</v>
      </c>
      <c r="P266" s="236"/>
    </row>
    <row r="267" spans="1:16" ht="13.5" hidden="1" customHeight="1" x14ac:dyDescent="0.25">
      <c r="A267" s="119">
        <v>6423</v>
      </c>
      <c r="B267" s="98" t="s">
        <v>288</v>
      </c>
      <c r="C267" s="99">
        <f t="shared" si="283"/>
        <v>0</v>
      </c>
      <c r="D267" s="237"/>
      <c r="E267" s="105"/>
      <c r="F267" s="591">
        <f t="shared" si="346"/>
        <v>0</v>
      </c>
      <c r="G267" s="237"/>
      <c r="H267" s="104"/>
      <c r="I267" s="235">
        <f t="shared" si="347"/>
        <v>0</v>
      </c>
      <c r="J267" s="104"/>
      <c r="K267" s="105"/>
      <c r="L267" s="592">
        <f t="shared" si="348"/>
        <v>0</v>
      </c>
      <c r="M267" s="238"/>
      <c r="N267" s="105"/>
      <c r="O267" s="235">
        <f t="shared" si="349"/>
        <v>0</v>
      </c>
      <c r="P267" s="236"/>
    </row>
    <row r="268" spans="1:16" ht="36" hidden="1" x14ac:dyDescent="0.25">
      <c r="A268" s="119">
        <v>6424</v>
      </c>
      <c r="B268" s="98" t="s">
        <v>289</v>
      </c>
      <c r="C268" s="99">
        <f t="shared" si="283"/>
        <v>0</v>
      </c>
      <c r="D268" s="237"/>
      <c r="E268" s="105"/>
      <c r="F268" s="591">
        <f t="shared" si="346"/>
        <v>0</v>
      </c>
      <c r="G268" s="237"/>
      <c r="H268" s="104"/>
      <c r="I268" s="235">
        <f t="shared" si="347"/>
        <v>0</v>
      </c>
      <c r="J268" s="104"/>
      <c r="K268" s="105"/>
      <c r="L268" s="592">
        <f t="shared" si="348"/>
        <v>0</v>
      </c>
      <c r="M268" s="238"/>
      <c r="N268" s="105"/>
      <c r="O268" s="235">
        <f t="shared" si="349"/>
        <v>0</v>
      </c>
      <c r="P268" s="236"/>
    </row>
    <row r="269" spans="1:16" ht="36" hidden="1" x14ac:dyDescent="0.25">
      <c r="A269" s="295">
        <v>7000</v>
      </c>
      <c r="B269" s="295" t="s">
        <v>290</v>
      </c>
      <c r="C269" s="296">
        <f t="shared" si="283"/>
        <v>0</v>
      </c>
      <c r="D269" s="297">
        <f>SUM(D270,D281)</f>
        <v>0</v>
      </c>
      <c r="E269" s="298">
        <f t="shared" ref="E269:F269" si="350">SUM(E270,E281)</f>
        <v>0</v>
      </c>
      <c r="F269" s="610">
        <f t="shared" si="350"/>
        <v>0</v>
      </c>
      <c r="G269" s="297">
        <f>SUM(G270,G281)</f>
        <v>0</v>
      </c>
      <c r="H269" s="299">
        <f t="shared" ref="H269:I269" si="351">SUM(H270,H281)</f>
        <v>0</v>
      </c>
      <c r="I269" s="300">
        <f t="shared" si="351"/>
        <v>0</v>
      </c>
      <c r="J269" s="299">
        <f>SUM(J270,J281)</f>
        <v>0</v>
      </c>
      <c r="K269" s="298">
        <f t="shared" ref="K269:L269" si="352">SUM(K270,K281)</f>
        <v>0</v>
      </c>
      <c r="L269" s="611">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85">
        <f t="shared" ref="E270:F270" si="354">SUM(E271,E272,E275,E276,E280)</f>
        <v>0</v>
      </c>
      <c r="F270" s="541">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544">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94"/>
      <c r="F271" s="569">
        <f>D271+E271</f>
        <v>0</v>
      </c>
      <c r="G271" s="219"/>
      <c r="H271" s="93"/>
      <c r="I271" s="220">
        <f>G271+H271</f>
        <v>0</v>
      </c>
      <c r="J271" s="93"/>
      <c r="K271" s="94"/>
      <c r="L271" s="57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233">
        <f t="shared" ref="E272:F272" si="358">SUM(E273:E274)</f>
        <v>0</v>
      </c>
      <c r="F272" s="591">
        <f t="shared" si="358"/>
        <v>0</v>
      </c>
      <c r="G272" s="232">
        <f>SUM(G273:G274)</f>
        <v>0</v>
      </c>
      <c r="H272" s="234">
        <f t="shared" ref="H272:I272" si="359">SUM(H273:H274)</f>
        <v>0</v>
      </c>
      <c r="I272" s="235">
        <f t="shared" si="359"/>
        <v>0</v>
      </c>
      <c r="J272" s="234">
        <f>SUM(J273:J274)</f>
        <v>0</v>
      </c>
      <c r="K272" s="233">
        <f t="shared" ref="K272:L272" si="360">SUM(K273:K274)</f>
        <v>0</v>
      </c>
      <c r="L272" s="592">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105"/>
      <c r="F273" s="591">
        <f t="shared" ref="F273:F275" si="362">D273+E273</f>
        <v>0</v>
      </c>
      <c r="G273" s="237"/>
      <c r="H273" s="104"/>
      <c r="I273" s="235">
        <f t="shared" ref="I273:I275" si="363">G273+H273</f>
        <v>0</v>
      </c>
      <c r="J273" s="104"/>
      <c r="K273" s="105"/>
      <c r="L273" s="592">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105"/>
      <c r="F274" s="591">
        <f t="shared" si="362"/>
        <v>0</v>
      </c>
      <c r="G274" s="237"/>
      <c r="H274" s="104"/>
      <c r="I274" s="235">
        <f t="shared" si="363"/>
        <v>0</v>
      </c>
      <c r="J274" s="104"/>
      <c r="K274" s="105"/>
      <c r="L274" s="592">
        <f t="shared" si="364"/>
        <v>0</v>
      </c>
      <c r="M274" s="238"/>
      <c r="N274" s="105"/>
      <c r="O274" s="235">
        <f t="shared" si="365"/>
        <v>0</v>
      </c>
      <c r="P274" s="236"/>
    </row>
    <row r="275" spans="1:16" ht="24" hidden="1" x14ac:dyDescent="0.25">
      <c r="A275" s="231">
        <v>7230</v>
      </c>
      <c r="B275" s="98" t="s">
        <v>296</v>
      </c>
      <c r="C275" s="99">
        <f t="shared" si="283"/>
        <v>0</v>
      </c>
      <c r="D275" s="237"/>
      <c r="E275" s="105"/>
      <c r="F275" s="591">
        <f t="shared" si="362"/>
        <v>0</v>
      </c>
      <c r="G275" s="237"/>
      <c r="H275" s="104"/>
      <c r="I275" s="235">
        <f t="shared" si="363"/>
        <v>0</v>
      </c>
      <c r="J275" s="104"/>
      <c r="K275" s="105"/>
      <c r="L275" s="592">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233">
        <f t="shared" si="366"/>
        <v>0</v>
      </c>
      <c r="F276" s="591">
        <f t="shared" si="366"/>
        <v>0</v>
      </c>
      <c r="G276" s="232">
        <f t="shared" si="366"/>
        <v>0</v>
      </c>
      <c r="H276" s="234">
        <f t="shared" si="366"/>
        <v>0</v>
      </c>
      <c r="I276" s="235">
        <f t="shared" si="366"/>
        <v>0</v>
      </c>
      <c r="J276" s="234">
        <f>SUM(J277:J279)</f>
        <v>0</v>
      </c>
      <c r="K276" s="233">
        <f t="shared" ref="K276:L276" si="367">SUM(K277:K279)</f>
        <v>0</v>
      </c>
      <c r="L276" s="592">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105"/>
      <c r="F277" s="591">
        <f t="shared" ref="F277:F280" si="369">D277+E277</f>
        <v>0</v>
      </c>
      <c r="G277" s="237"/>
      <c r="H277" s="104"/>
      <c r="I277" s="235">
        <f t="shared" ref="I277:I280" si="370">G277+H277</f>
        <v>0</v>
      </c>
      <c r="J277" s="104"/>
      <c r="K277" s="105"/>
      <c r="L277" s="592">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105"/>
      <c r="F278" s="591">
        <f t="shared" si="369"/>
        <v>0</v>
      </c>
      <c r="G278" s="237"/>
      <c r="H278" s="104"/>
      <c r="I278" s="235">
        <f t="shared" si="370"/>
        <v>0</v>
      </c>
      <c r="J278" s="104"/>
      <c r="K278" s="105"/>
      <c r="L278" s="592">
        <f t="shared" si="371"/>
        <v>0</v>
      </c>
      <c r="M278" s="238"/>
      <c r="N278" s="105"/>
      <c r="O278" s="235">
        <f t="shared" si="372"/>
        <v>0</v>
      </c>
      <c r="P278" s="236"/>
    </row>
    <row r="279" spans="1:16" ht="36" hidden="1" x14ac:dyDescent="0.25">
      <c r="A279" s="119">
        <v>7247</v>
      </c>
      <c r="B279" s="98" t="s">
        <v>300</v>
      </c>
      <c r="C279" s="99">
        <f t="shared" si="368"/>
        <v>0</v>
      </c>
      <c r="D279" s="237"/>
      <c r="E279" s="105"/>
      <c r="F279" s="591">
        <f t="shared" si="369"/>
        <v>0</v>
      </c>
      <c r="G279" s="237"/>
      <c r="H279" s="104"/>
      <c r="I279" s="235">
        <f t="shared" si="370"/>
        <v>0</v>
      </c>
      <c r="J279" s="104"/>
      <c r="K279" s="105"/>
      <c r="L279" s="592">
        <f t="shared" si="371"/>
        <v>0</v>
      </c>
      <c r="M279" s="238"/>
      <c r="N279" s="105"/>
      <c r="O279" s="235">
        <f t="shared" si="372"/>
        <v>0</v>
      </c>
      <c r="P279" s="236"/>
    </row>
    <row r="280" spans="1:16" ht="24" hidden="1" x14ac:dyDescent="0.25">
      <c r="A280" s="342">
        <v>7260</v>
      </c>
      <c r="B280" s="87" t="s">
        <v>301</v>
      </c>
      <c r="C280" s="88">
        <f t="shared" si="368"/>
        <v>0</v>
      </c>
      <c r="D280" s="219"/>
      <c r="E280" s="94"/>
      <c r="F280" s="569">
        <f t="shared" si="369"/>
        <v>0</v>
      </c>
      <c r="G280" s="219"/>
      <c r="H280" s="93"/>
      <c r="I280" s="220">
        <f t="shared" si="370"/>
        <v>0</v>
      </c>
      <c r="J280" s="93"/>
      <c r="K280" s="94"/>
      <c r="L280" s="57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249">
        <f t="shared" si="373"/>
        <v>0</v>
      </c>
      <c r="F281" s="142">
        <f t="shared" si="373"/>
        <v>0</v>
      </c>
      <c r="G281" s="306">
        <f t="shared" si="373"/>
        <v>0</v>
      </c>
      <c r="H281" s="307">
        <f t="shared" si="373"/>
        <v>0</v>
      </c>
      <c r="I281" s="250">
        <f t="shared" si="373"/>
        <v>0</v>
      </c>
      <c r="J281" s="307">
        <f t="shared" si="373"/>
        <v>0</v>
      </c>
      <c r="K281" s="249">
        <f t="shared" si="373"/>
        <v>0</v>
      </c>
      <c r="L281" s="612">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116"/>
      <c r="F282" s="559">
        <f>D282+E282</f>
        <v>0</v>
      </c>
      <c r="G282" s="308"/>
      <c r="H282" s="115"/>
      <c r="I282" s="270">
        <f>G282+H282</f>
        <v>0</v>
      </c>
      <c r="J282" s="115"/>
      <c r="K282" s="116"/>
      <c r="L282" s="613">
        <f>J282+K282</f>
        <v>0</v>
      </c>
      <c r="M282" s="309"/>
      <c r="N282" s="116"/>
      <c r="O282" s="270">
        <f>M282+N282</f>
        <v>0</v>
      </c>
      <c r="P282" s="271"/>
    </row>
    <row r="283" spans="1:16" hidden="1" x14ac:dyDescent="0.25">
      <c r="A283" s="254"/>
      <c r="B283" s="98" t="s">
        <v>304</v>
      </c>
      <c r="C283" s="99">
        <f t="shared" si="368"/>
        <v>0</v>
      </c>
      <c r="D283" s="232">
        <f>SUM(D284:D285)</f>
        <v>0</v>
      </c>
      <c r="E283" s="233">
        <f t="shared" ref="E283:F283" si="374">SUM(E284:E285)</f>
        <v>0</v>
      </c>
      <c r="F283" s="591">
        <f t="shared" si="374"/>
        <v>0</v>
      </c>
      <c r="G283" s="232">
        <f>SUM(G284:G285)</f>
        <v>0</v>
      </c>
      <c r="H283" s="234">
        <f t="shared" ref="H283:I283" si="375">SUM(H284:H285)</f>
        <v>0</v>
      </c>
      <c r="I283" s="235">
        <f t="shared" si="375"/>
        <v>0</v>
      </c>
      <c r="J283" s="234">
        <f>SUM(J284:J285)</f>
        <v>0</v>
      </c>
      <c r="K283" s="233">
        <f t="shared" ref="K283:L283" si="376">SUM(K284:K285)</f>
        <v>0</v>
      </c>
      <c r="L283" s="592">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105"/>
      <c r="F284" s="591">
        <f t="shared" ref="F284:F285" si="378">D284+E284</f>
        <v>0</v>
      </c>
      <c r="G284" s="237"/>
      <c r="H284" s="104"/>
      <c r="I284" s="235">
        <f t="shared" ref="I284:I285" si="379">G284+H284</f>
        <v>0</v>
      </c>
      <c r="J284" s="104"/>
      <c r="K284" s="105"/>
      <c r="L284" s="592">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94"/>
      <c r="F285" s="569">
        <f t="shared" si="378"/>
        <v>0</v>
      </c>
      <c r="G285" s="219"/>
      <c r="H285" s="93"/>
      <c r="I285" s="220">
        <f t="shared" si="379"/>
        <v>0</v>
      </c>
      <c r="J285" s="93"/>
      <c r="K285" s="94"/>
      <c r="L285" s="570">
        <f t="shared" si="380"/>
        <v>0</v>
      </c>
      <c r="M285" s="221"/>
      <c r="N285" s="94"/>
      <c r="O285" s="220">
        <f t="shared" si="381"/>
        <v>0</v>
      </c>
      <c r="P285" s="222"/>
    </row>
    <row r="286" spans="1:16" ht="12.75" thickBot="1" x14ac:dyDescent="0.3">
      <c r="A286" s="311"/>
      <c r="B286" s="311" t="s">
        <v>309</v>
      </c>
      <c r="C286" s="312">
        <f t="shared" si="368"/>
        <v>396297</v>
      </c>
      <c r="D286" s="313">
        <f t="shared" ref="D286:O286" si="382">SUM(D283,D269,D230,D195,D187,D173,D75,D53)</f>
        <v>360677</v>
      </c>
      <c r="E286" s="471">
        <f t="shared" si="382"/>
        <v>0</v>
      </c>
      <c r="F286" s="517">
        <f t="shared" si="382"/>
        <v>360677</v>
      </c>
      <c r="G286" s="313">
        <f t="shared" si="382"/>
        <v>33050</v>
      </c>
      <c r="H286" s="614">
        <f t="shared" si="382"/>
        <v>0</v>
      </c>
      <c r="I286" s="517">
        <f t="shared" si="382"/>
        <v>33050</v>
      </c>
      <c r="J286" s="315">
        <f t="shared" si="382"/>
        <v>2454</v>
      </c>
      <c r="K286" s="471">
        <f t="shared" si="382"/>
        <v>0</v>
      </c>
      <c r="L286" s="517">
        <f t="shared" si="382"/>
        <v>2454</v>
      </c>
      <c r="M286" s="312">
        <f t="shared" si="382"/>
        <v>116</v>
      </c>
      <c r="N286" s="314">
        <f t="shared" si="382"/>
        <v>0</v>
      </c>
      <c r="O286" s="316">
        <f t="shared" si="382"/>
        <v>116</v>
      </c>
      <c r="P286" s="317"/>
    </row>
    <row r="287" spans="1:16" s="27" customFormat="1" ht="13.5" thickTop="1" thickBot="1" x14ac:dyDescent="0.3">
      <c r="A287" s="1253" t="s">
        <v>310</v>
      </c>
      <c r="B287" s="1254"/>
      <c r="C287" s="318">
        <f t="shared" si="368"/>
        <v>-569</v>
      </c>
      <c r="D287" s="319">
        <f>SUM(D24,D25,D41)-D51</f>
        <v>0</v>
      </c>
      <c r="E287" s="472">
        <f t="shared" ref="E287:F287" si="383">SUM(E24,E25,E41)-E51</f>
        <v>0</v>
      </c>
      <c r="F287" s="518">
        <f t="shared" si="383"/>
        <v>0</v>
      </c>
      <c r="G287" s="319">
        <f>SUM(G24,G25,G41)-G51</f>
        <v>0</v>
      </c>
      <c r="H287" s="615">
        <f t="shared" ref="H287:I287" si="384">SUM(H24,H25,H41)-H51</f>
        <v>0</v>
      </c>
      <c r="I287" s="518">
        <f t="shared" si="384"/>
        <v>0</v>
      </c>
      <c r="J287" s="321">
        <f>(J26+J43)-J51</f>
        <v>-453</v>
      </c>
      <c r="K287" s="472">
        <f t="shared" ref="K287:L287" si="385">(K26+K43)-K51</f>
        <v>0</v>
      </c>
      <c r="L287" s="518">
        <f t="shared" si="385"/>
        <v>-453</v>
      </c>
      <c r="M287" s="318">
        <f>M45-M51</f>
        <v>-116</v>
      </c>
      <c r="N287" s="320">
        <f t="shared" ref="N287:O287" si="386">N45-N51</f>
        <v>0</v>
      </c>
      <c r="O287" s="322">
        <f t="shared" si="386"/>
        <v>-116</v>
      </c>
      <c r="P287" s="323"/>
    </row>
    <row r="288" spans="1:16" s="27" customFormat="1" ht="12.75" thickTop="1" x14ac:dyDescent="0.25">
      <c r="A288" s="1255" t="s">
        <v>311</v>
      </c>
      <c r="B288" s="1256"/>
      <c r="C288" s="324">
        <f t="shared" si="368"/>
        <v>569</v>
      </c>
      <c r="D288" s="325">
        <f t="shared" ref="D288:O288" si="387">SUM(D289,D290)-D297+D298</f>
        <v>0</v>
      </c>
      <c r="E288" s="473">
        <f t="shared" si="387"/>
        <v>0</v>
      </c>
      <c r="F288" s="519">
        <f t="shared" si="387"/>
        <v>0</v>
      </c>
      <c r="G288" s="325">
        <f t="shared" si="387"/>
        <v>0</v>
      </c>
      <c r="H288" s="616">
        <f t="shared" si="387"/>
        <v>0</v>
      </c>
      <c r="I288" s="519">
        <f t="shared" si="387"/>
        <v>0</v>
      </c>
      <c r="J288" s="327">
        <f t="shared" si="387"/>
        <v>453</v>
      </c>
      <c r="K288" s="473">
        <f t="shared" si="387"/>
        <v>0</v>
      </c>
      <c r="L288" s="519">
        <f t="shared" si="387"/>
        <v>453</v>
      </c>
      <c r="M288" s="324">
        <f t="shared" si="387"/>
        <v>116</v>
      </c>
      <c r="N288" s="326">
        <f t="shared" si="387"/>
        <v>0</v>
      </c>
      <c r="O288" s="328">
        <f t="shared" si="387"/>
        <v>116</v>
      </c>
      <c r="P288" s="329"/>
    </row>
    <row r="289" spans="1:16" s="27" customFormat="1" ht="12.75" thickBot="1" x14ac:dyDescent="0.3">
      <c r="A289" s="177" t="s">
        <v>312</v>
      </c>
      <c r="B289" s="177" t="s">
        <v>313</v>
      </c>
      <c r="C289" s="178">
        <f t="shared" si="368"/>
        <v>569</v>
      </c>
      <c r="D289" s="179">
        <f t="shared" ref="D289:O289" si="388">D21-D283</f>
        <v>0</v>
      </c>
      <c r="E289" s="451">
        <f t="shared" si="388"/>
        <v>0</v>
      </c>
      <c r="F289" s="502">
        <f t="shared" si="388"/>
        <v>0</v>
      </c>
      <c r="G289" s="179">
        <f t="shared" si="388"/>
        <v>0</v>
      </c>
      <c r="H289" s="565">
        <f t="shared" si="388"/>
        <v>0</v>
      </c>
      <c r="I289" s="502">
        <f t="shared" si="388"/>
        <v>0</v>
      </c>
      <c r="J289" s="181">
        <f t="shared" si="388"/>
        <v>453</v>
      </c>
      <c r="K289" s="451">
        <f t="shared" si="388"/>
        <v>0</v>
      </c>
      <c r="L289" s="502">
        <f t="shared" si="388"/>
        <v>453</v>
      </c>
      <c r="M289" s="178">
        <f t="shared" si="388"/>
        <v>116</v>
      </c>
      <c r="N289" s="180">
        <f t="shared" si="388"/>
        <v>0</v>
      </c>
      <c r="O289" s="182">
        <f t="shared" si="388"/>
        <v>116</v>
      </c>
      <c r="P289" s="183"/>
    </row>
    <row r="290" spans="1:16" s="27" customFormat="1" ht="12.75" hidden="1" thickTop="1" x14ac:dyDescent="0.25">
      <c r="A290" s="330" t="s">
        <v>314</v>
      </c>
      <c r="B290" s="330" t="s">
        <v>315</v>
      </c>
      <c r="C290" s="324">
        <f t="shared" si="368"/>
        <v>0</v>
      </c>
      <c r="D290" s="325">
        <f t="shared" ref="D290:O290" si="389">SUM(D291,D293,D295)-SUM(D292,D294,D296)</f>
        <v>0</v>
      </c>
      <c r="E290" s="326">
        <f t="shared" si="389"/>
        <v>0</v>
      </c>
      <c r="F290" s="617">
        <f t="shared" si="389"/>
        <v>0</v>
      </c>
      <c r="G290" s="325">
        <f t="shared" si="389"/>
        <v>0</v>
      </c>
      <c r="H290" s="327">
        <f t="shared" si="389"/>
        <v>0</v>
      </c>
      <c r="I290" s="328">
        <f t="shared" si="389"/>
        <v>0</v>
      </c>
      <c r="J290" s="327">
        <f t="shared" si="389"/>
        <v>0</v>
      </c>
      <c r="K290" s="326">
        <f t="shared" si="389"/>
        <v>0</v>
      </c>
      <c r="L290" s="616">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116"/>
      <c r="F291" s="559">
        <f t="shared" ref="F291:F298" si="390">D291+E291</f>
        <v>0</v>
      </c>
      <c r="G291" s="308"/>
      <c r="H291" s="115"/>
      <c r="I291" s="270">
        <f t="shared" ref="I291:I298" si="391">G291+H291</f>
        <v>0</v>
      </c>
      <c r="J291" s="115"/>
      <c r="K291" s="116"/>
      <c r="L291" s="613">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105"/>
      <c r="F292" s="591">
        <f t="shared" si="390"/>
        <v>0</v>
      </c>
      <c r="G292" s="237"/>
      <c r="H292" s="104"/>
      <c r="I292" s="235">
        <f t="shared" si="391"/>
        <v>0</v>
      </c>
      <c r="J292" s="104"/>
      <c r="K292" s="105"/>
      <c r="L292" s="592">
        <f t="shared" si="392"/>
        <v>0</v>
      </c>
      <c r="M292" s="238"/>
      <c r="N292" s="105"/>
      <c r="O292" s="235">
        <f t="shared" si="393"/>
        <v>0</v>
      </c>
      <c r="P292" s="236"/>
    </row>
    <row r="293" spans="1:16" ht="12.75" hidden="1" thickTop="1" x14ac:dyDescent="0.25">
      <c r="A293" s="254" t="s">
        <v>320</v>
      </c>
      <c r="B293" s="97" t="s">
        <v>321</v>
      </c>
      <c r="C293" s="99">
        <f t="shared" si="368"/>
        <v>0</v>
      </c>
      <c r="D293" s="237"/>
      <c r="E293" s="105"/>
      <c r="F293" s="591">
        <f t="shared" si="390"/>
        <v>0</v>
      </c>
      <c r="G293" s="237"/>
      <c r="H293" s="104"/>
      <c r="I293" s="235">
        <f t="shared" si="391"/>
        <v>0</v>
      </c>
      <c r="J293" s="104"/>
      <c r="K293" s="105"/>
      <c r="L293" s="592">
        <f t="shared" si="392"/>
        <v>0</v>
      </c>
      <c r="M293" s="238"/>
      <c r="N293" s="105"/>
      <c r="O293" s="235">
        <f t="shared" si="393"/>
        <v>0</v>
      </c>
      <c r="P293" s="236"/>
    </row>
    <row r="294" spans="1:16" ht="24.75" hidden="1" thickTop="1" x14ac:dyDescent="0.25">
      <c r="A294" s="254" t="s">
        <v>322</v>
      </c>
      <c r="B294" s="97" t="s">
        <v>323</v>
      </c>
      <c r="C294" s="99">
        <f>F294+I294+L294+O294</f>
        <v>0</v>
      </c>
      <c r="D294" s="237"/>
      <c r="E294" s="105"/>
      <c r="F294" s="591">
        <f t="shared" si="390"/>
        <v>0</v>
      </c>
      <c r="G294" s="237"/>
      <c r="H294" s="104"/>
      <c r="I294" s="235">
        <f t="shared" si="391"/>
        <v>0</v>
      </c>
      <c r="J294" s="104"/>
      <c r="K294" s="105"/>
      <c r="L294" s="592">
        <f t="shared" si="392"/>
        <v>0</v>
      </c>
      <c r="M294" s="238"/>
      <c r="N294" s="105"/>
      <c r="O294" s="235">
        <f t="shared" si="393"/>
        <v>0</v>
      </c>
      <c r="P294" s="236"/>
    </row>
    <row r="295" spans="1:16" ht="12.75" hidden="1" thickTop="1" x14ac:dyDescent="0.25">
      <c r="A295" s="254" t="s">
        <v>324</v>
      </c>
      <c r="B295" s="97" t="s">
        <v>325</v>
      </c>
      <c r="C295" s="99">
        <f t="shared" si="368"/>
        <v>0</v>
      </c>
      <c r="D295" s="237"/>
      <c r="E295" s="105"/>
      <c r="F295" s="591">
        <f t="shared" si="390"/>
        <v>0</v>
      </c>
      <c r="G295" s="237"/>
      <c r="H295" s="104"/>
      <c r="I295" s="235">
        <f t="shared" si="391"/>
        <v>0</v>
      </c>
      <c r="J295" s="104"/>
      <c r="K295" s="105"/>
      <c r="L295" s="592">
        <f t="shared" si="392"/>
        <v>0</v>
      </c>
      <c r="M295" s="238"/>
      <c r="N295" s="105"/>
      <c r="O295" s="235">
        <f t="shared" si="393"/>
        <v>0</v>
      </c>
      <c r="P295" s="236"/>
    </row>
    <row r="296" spans="1:16" ht="24.75" hidden="1" thickTop="1" x14ac:dyDescent="0.25">
      <c r="A296" s="332" t="s">
        <v>326</v>
      </c>
      <c r="B296" s="333" t="s">
        <v>327</v>
      </c>
      <c r="C296" s="274">
        <f t="shared" si="368"/>
        <v>0</v>
      </c>
      <c r="D296" s="279"/>
      <c r="E296" s="280"/>
      <c r="F296" s="606">
        <f t="shared" si="390"/>
        <v>0</v>
      </c>
      <c r="G296" s="279"/>
      <c r="H296" s="281"/>
      <c r="I296" s="276">
        <f t="shared" si="391"/>
        <v>0</v>
      </c>
      <c r="J296" s="281"/>
      <c r="K296" s="280"/>
      <c r="L296" s="607">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336"/>
      <c r="F297" s="618">
        <f t="shared" si="390"/>
        <v>0</v>
      </c>
      <c r="G297" s="335"/>
      <c r="H297" s="337"/>
      <c r="I297" s="322">
        <f t="shared" si="391"/>
        <v>0</v>
      </c>
      <c r="J297" s="337"/>
      <c r="K297" s="336"/>
      <c r="L297" s="615">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266"/>
      <c r="F298" s="541">
        <f t="shared" si="390"/>
        <v>0</v>
      </c>
      <c r="G298" s="265"/>
      <c r="H298" s="267"/>
      <c r="I298" s="208">
        <f t="shared" si="391"/>
        <v>0</v>
      </c>
      <c r="J298" s="267"/>
      <c r="K298" s="266"/>
      <c r="L298" s="544">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sheetData>
  <sheetProtection algorithmName="SHA-512" hashValue="UFZReXFL2demeL8Feo0RzSBtFgpOL2HOsUU4DLC5Pzra50kynVGXI/iUTyZH9RuMYHrMlDunfgMsIYvwDRzbSw==" saltValue="eSWii0sPUpnsqiPNskQllg==" spinCount="100000" sheet="1" objects="1" scenarios="1" formatCells="0" formatColumns="0" formatRows="0"/>
  <autoFilter ref="A18:P298">
    <filterColumn colId="2">
      <filters blank="1">
        <filter val="1 166"/>
        <filter val="1 167"/>
        <filter val="1 213"/>
        <filter val="1 566"/>
        <filter val="1 663"/>
        <filter val="1 732"/>
        <filter val="1 773"/>
        <filter val="1 794"/>
        <filter val="1 998"/>
        <filter val="100"/>
        <filter val="11 402"/>
        <filter val="120"/>
        <filter val="15 475"/>
        <filter val="16 644"/>
        <filter val="160"/>
        <filter val="166"/>
        <filter val="19 212"/>
        <filter val="2 182"/>
        <filter val="2 264"/>
        <filter val="2 455"/>
        <filter val="2 643"/>
        <filter val="2 871"/>
        <filter val="20"/>
        <filter val="21 522"/>
        <filter val="225"/>
        <filter val="249 790"/>
        <filter val="26"/>
        <filter val="26 308"/>
        <filter val="27 154"/>
        <filter val="273"/>
        <filter val="277 761"/>
        <filter val="3"/>
        <filter val="3 161"/>
        <filter val="3 325"/>
        <filter val="350"/>
        <filter val="366 688"/>
        <filter val="380"/>
        <filter val="393 727"/>
        <filter val="393 842"/>
        <filter val="396 297"/>
        <filter val="4 153"/>
        <filter val="439"/>
        <filter val="445"/>
        <filter val="470"/>
        <filter val="495"/>
        <filter val="5 324"/>
        <filter val="5 632"/>
        <filter val="50"/>
        <filter val="545"/>
        <filter val="549"/>
        <filter val="569"/>
        <filter val="-569"/>
        <filter val="586"/>
        <filter val="655"/>
        <filter val="69 715"/>
        <filter val="7 060"/>
        <filter val="7 610"/>
        <filter val="70"/>
        <filter val="750"/>
        <filter val="817"/>
        <filter val="88 927"/>
        <filter val="9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Roman,Regular"&amp;9 153.pielikums Jūrmalas pilsētas domes
2019.gada 21.februāra saistošajiem noteikumiem Nr.8
(protokols Nr.2, 34.punkts)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7" sqref="U7"/>
    </sheetView>
  </sheetViews>
  <sheetFormatPr defaultColWidth="9.140625" defaultRowHeight="12" outlineLevelCol="1" x14ac:dyDescent="0.25"/>
  <cols>
    <col min="1" max="1" width="7.425781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7.42578125" style="340" hidden="1" customWidth="1" outlineLevel="1"/>
    <col min="9" max="9" width="7.7109375" style="340" customWidth="1" collapsed="1"/>
    <col min="10" max="11" width="7.7109375" style="340" hidden="1" customWidth="1" outlineLevel="1"/>
    <col min="12" max="12" width="7.42578125" style="340" customWidth="1" collapsed="1"/>
    <col min="13" max="13" width="7.7109375" style="340" hidden="1" customWidth="1" outlineLevel="1"/>
    <col min="14" max="14" width="7.7109375" style="4" hidden="1" customWidth="1" outlineLevel="1"/>
    <col min="15" max="15" width="7.7109375" style="4" customWidth="1" collapsed="1"/>
    <col min="16" max="16" width="34"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418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419</v>
      </c>
      <c r="D3" s="1296"/>
      <c r="E3" s="1296"/>
      <c r="F3" s="1296"/>
      <c r="G3" s="1296"/>
      <c r="H3" s="1296"/>
      <c r="I3" s="1296"/>
      <c r="J3" s="1296"/>
      <c r="K3" s="1296"/>
      <c r="L3" s="1296"/>
      <c r="M3" s="1296"/>
      <c r="N3" s="1296"/>
      <c r="O3" s="1296"/>
      <c r="P3" s="1297"/>
      <c r="Q3" s="525"/>
    </row>
    <row r="4" spans="1:17" ht="12.75" customHeight="1" x14ac:dyDescent="0.25">
      <c r="A4" s="5" t="s">
        <v>4</v>
      </c>
      <c r="B4" s="6"/>
      <c r="C4" s="1296" t="s">
        <v>420</v>
      </c>
      <c r="D4" s="1296"/>
      <c r="E4" s="1296"/>
      <c r="F4" s="1296"/>
      <c r="G4" s="1296"/>
      <c r="H4" s="1296"/>
      <c r="I4" s="1296"/>
      <c r="J4" s="1296"/>
      <c r="K4" s="1296"/>
      <c r="L4" s="1296"/>
      <c r="M4" s="1296"/>
      <c r="N4" s="1296"/>
      <c r="O4" s="1296"/>
      <c r="P4" s="1297"/>
      <c r="Q4" s="525"/>
    </row>
    <row r="5" spans="1:17" ht="12.75" customHeight="1" x14ac:dyDescent="0.25">
      <c r="A5" s="7" t="s">
        <v>6</v>
      </c>
      <c r="B5" s="8"/>
      <c r="C5" s="1291" t="s">
        <v>421</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2.5" customHeight="1" x14ac:dyDescent="0.25">
      <c r="A7" s="7" t="s">
        <v>10</v>
      </c>
      <c r="B7" s="8"/>
      <c r="C7" s="1296" t="s">
        <v>408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422</v>
      </c>
      <c r="D9" s="1291"/>
      <c r="E9" s="1291"/>
      <c r="F9" s="1291"/>
      <c r="G9" s="1291"/>
      <c r="H9" s="1291"/>
      <c r="I9" s="1291"/>
      <c r="J9" s="1291"/>
      <c r="K9" s="1291"/>
      <c r="L9" s="1291"/>
      <c r="M9" s="1291"/>
      <c r="N9" s="1291"/>
      <c r="O9" s="1291"/>
      <c r="P9" s="1292"/>
      <c r="Q9" s="525"/>
    </row>
    <row r="10" spans="1:17" ht="12.75" customHeight="1" x14ac:dyDescent="0.25">
      <c r="A10" s="7"/>
      <c r="B10" s="8" t="s">
        <v>15</v>
      </c>
      <c r="C10" s="1291" t="s">
        <v>423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424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758066</v>
      </c>
      <c r="D20" s="33">
        <f>SUM(D21,D24,D25,D41,D43)</f>
        <v>318758</v>
      </c>
      <c r="E20" s="432">
        <f t="shared" ref="E20:F20" si="0">SUM(E21,E24,E25,E41,E43)</f>
        <v>0</v>
      </c>
      <c r="F20" s="483">
        <f t="shared" si="0"/>
        <v>318758</v>
      </c>
      <c r="G20" s="33">
        <f>SUM(G21,G24,G43)</f>
        <v>427540</v>
      </c>
      <c r="H20" s="35">
        <f t="shared" ref="H20:I20" si="1">SUM(H21,H24,H43)</f>
        <v>0</v>
      </c>
      <c r="I20" s="36">
        <f t="shared" si="1"/>
        <v>427540</v>
      </c>
      <c r="J20" s="35">
        <f>SUM(J21,J26,J43)</f>
        <v>11768</v>
      </c>
      <c r="K20" s="34">
        <f t="shared" ref="K20:L20" si="2">SUM(K21,K26,K43)</f>
        <v>0</v>
      </c>
      <c r="L20" s="36">
        <f t="shared" si="2"/>
        <v>11768</v>
      </c>
      <c r="M20" s="32">
        <f>SUM(M21,M45)</f>
        <v>0</v>
      </c>
      <c r="N20" s="34">
        <f t="shared" ref="N20:O20" si="3">SUM(N21,N45)</f>
        <v>0</v>
      </c>
      <c r="O20" s="36">
        <f t="shared" si="3"/>
        <v>0</v>
      </c>
      <c r="P20" s="37"/>
    </row>
    <row r="21" spans="1:16" ht="12.75" thickTop="1" x14ac:dyDescent="0.25">
      <c r="A21" s="38"/>
      <c r="B21" s="39" t="s">
        <v>41</v>
      </c>
      <c r="C21" s="40">
        <f t="shared" ref="C21:C84" si="4">F21+I21+L21+O21</f>
        <v>1493</v>
      </c>
      <c r="D21" s="41">
        <f>SUM(D22:D23)</f>
        <v>0</v>
      </c>
      <c r="E21" s="433">
        <f t="shared" ref="E21" si="5">SUM(E22:E23)</f>
        <v>0</v>
      </c>
      <c r="F21" s="484">
        <f>SUM(F22:F23)</f>
        <v>0</v>
      </c>
      <c r="G21" s="41">
        <f>SUM(G22:G23)</f>
        <v>0</v>
      </c>
      <c r="H21" s="43">
        <f t="shared" ref="H21:I21" si="6">SUM(H22:H23)</f>
        <v>0</v>
      </c>
      <c r="I21" s="44">
        <f t="shared" si="6"/>
        <v>0</v>
      </c>
      <c r="J21" s="43">
        <f>SUM(J22:J23)</f>
        <v>1493</v>
      </c>
      <c r="K21" s="42">
        <f t="shared" ref="K21:L21" si="7">SUM(K22:K23)</f>
        <v>0</v>
      </c>
      <c r="L21" s="44">
        <f t="shared" si="7"/>
        <v>1493</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97"/>
      <c r="B23" s="119" t="s">
        <v>43</v>
      </c>
      <c r="C23" s="369">
        <f t="shared" si="4"/>
        <v>1493</v>
      </c>
      <c r="D23" s="370"/>
      <c r="E23" s="482"/>
      <c r="F23" s="509">
        <f>D23+E23</f>
        <v>0</v>
      </c>
      <c r="G23" s="370"/>
      <c r="H23" s="372"/>
      <c r="I23" s="166">
        <f>G23+H23</f>
        <v>0</v>
      </c>
      <c r="J23" s="372">
        <v>1493</v>
      </c>
      <c r="K23" s="371"/>
      <c r="L23" s="166">
        <f>J23+K23</f>
        <v>1493</v>
      </c>
      <c r="M23" s="373"/>
      <c r="N23" s="371"/>
      <c r="O23" s="166">
        <f>M23+N23</f>
        <v>0</v>
      </c>
      <c r="P23" s="374"/>
    </row>
    <row r="24" spans="1:16" s="27" customFormat="1" ht="24.75" thickBot="1" x14ac:dyDescent="0.3">
      <c r="A24" s="64">
        <v>19300</v>
      </c>
      <c r="B24" s="64" t="s">
        <v>44</v>
      </c>
      <c r="C24" s="65">
        <f>F24+I24</f>
        <v>746298</v>
      </c>
      <c r="D24" s="66">
        <v>318758</v>
      </c>
      <c r="E24" s="475"/>
      <c r="F24" s="520">
        <f>D24+E24</f>
        <v>318758</v>
      </c>
      <c r="G24" s="66">
        <v>427540</v>
      </c>
      <c r="H24" s="67"/>
      <c r="I24" s="68">
        <f>G24+H24</f>
        <v>427540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10250</v>
      </c>
      <c r="D26" s="78" t="s">
        <v>45</v>
      </c>
      <c r="E26" s="438" t="s">
        <v>45</v>
      </c>
      <c r="F26" s="489" t="s">
        <v>45</v>
      </c>
      <c r="G26" s="78" t="s">
        <v>45</v>
      </c>
      <c r="H26" s="79" t="s">
        <v>45</v>
      </c>
      <c r="I26" s="80" t="s">
        <v>45</v>
      </c>
      <c r="J26" s="84">
        <f>SUM(J27,J31,J33,J36)</f>
        <v>10250</v>
      </c>
      <c r="K26" s="85">
        <f t="shared" ref="K26:L26" si="9">SUM(K27,K31,K33,K36)</f>
        <v>0</v>
      </c>
      <c r="L26" s="208">
        <f t="shared" si="9"/>
        <v>10250</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x14ac:dyDescent="0.25">
      <c r="A33" s="86">
        <v>21380</v>
      </c>
      <c r="B33" s="75" t="s">
        <v>54</v>
      </c>
      <c r="C33" s="76">
        <f t="shared" si="10"/>
        <v>5595</v>
      </c>
      <c r="D33" s="78" t="s">
        <v>45</v>
      </c>
      <c r="E33" s="438" t="s">
        <v>45</v>
      </c>
      <c r="F33" s="489" t="s">
        <v>45</v>
      </c>
      <c r="G33" s="78" t="s">
        <v>45</v>
      </c>
      <c r="H33" s="79" t="s">
        <v>45</v>
      </c>
      <c r="I33" s="80" t="s">
        <v>45</v>
      </c>
      <c r="J33" s="84">
        <f>SUM(J34:J35)</f>
        <v>5595</v>
      </c>
      <c r="K33" s="85">
        <f t="shared" ref="K33:L33" si="13">SUM(K34:K35)</f>
        <v>0</v>
      </c>
      <c r="L33" s="208">
        <f t="shared" si="13"/>
        <v>5595</v>
      </c>
      <c r="M33" s="82" t="s">
        <v>45</v>
      </c>
      <c r="N33" s="81" t="s">
        <v>45</v>
      </c>
      <c r="O33" s="80" t="s">
        <v>45</v>
      </c>
      <c r="P33" s="83"/>
    </row>
    <row r="34" spans="1:16" x14ac:dyDescent="0.25">
      <c r="A34" s="47">
        <v>21381</v>
      </c>
      <c r="B34" s="87" t="s">
        <v>55</v>
      </c>
      <c r="C34" s="88">
        <f t="shared" si="10"/>
        <v>5595</v>
      </c>
      <c r="D34" s="89" t="s">
        <v>45</v>
      </c>
      <c r="E34" s="439" t="s">
        <v>45</v>
      </c>
      <c r="F34" s="490" t="s">
        <v>45</v>
      </c>
      <c r="G34" s="89" t="s">
        <v>45</v>
      </c>
      <c r="H34" s="91" t="s">
        <v>45</v>
      </c>
      <c r="I34" s="92" t="s">
        <v>45</v>
      </c>
      <c r="J34" s="93">
        <v>5595</v>
      </c>
      <c r="K34" s="94"/>
      <c r="L34" s="52">
        <f>J34+K34</f>
        <v>5595</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4655</v>
      </c>
      <c r="D36" s="78" t="s">
        <v>45</v>
      </c>
      <c r="E36" s="438" t="s">
        <v>45</v>
      </c>
      <c r="F36" s="489" t="s">
        <v>45</v>
      </c>
      <c r="G36" s="78" t="s">
        <v>45</v>
      </c>
      <c r="H36" s="79" t="s">
        <v>45</v>
      </c>
      <c r="I36" s="80" t="s">
        <v>45</v>
      </c>
      <c r="J36" s="84">
        <f>SUM(J37:J40)</f>
        <v>4655</v>
      </c>
      <c r="K36" s="85">
        <f t="shared" ref="K36:L36" si="14">SUM(K37:K40)</f>
        <v>0</v>
      </c>
      <c r="L36" s="208">
        <f t="shared" si="14"/>
        <v>4655</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10"/>
        <v>4655</v>
      </c>
      <c r="D40" s="123" t="s">
        <v>45</v>
      </c>
      <c r="E40" s="477" t="s">
        <v>45</v>
      </c>
      <c r="F40" s="521" t="s">
        <v>45</v>
      </c>
      <c r="G40" s="123" t="s">
        <v>45</v>
      </c>
      <c r="H40" s="125" t="s">
        <v>45</v>
      </c>
      <c r="I40" s="126" t="s">
        <v>45</v>
      </c>
      <c r="J40" s="127">
        <v>4655</v>
      </c>
      <c r="K40" s="128"/>
      <c r="L40" s="522">
        <f>J40+K40</f>
        <v>4655</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x14ac:dyDescent="0.25">
      <c r="A43" s="86">
        <v>21490</v>
      </c>
      <c r="B43" s="75" t="s">
        <v>64</v>
      </c>
      <c r="C43" s="143">
        <f>F43+I43+L43</f>
        <v>25</v>
      </c>
      <c r="D43" s="144">
        <f>D44</f>
        <v>0</v>
      </c>
      <c r="E43" s="480">
        <f t="shared" ref="E43:L43" si="16">E44</f>
        <v>0</v>
      </c>
      <c r="F43" s="524">
        <f t="shared" si="16"/>
        <v>0</v>
      </c>
      <c r="G43" s="144">
        <f t="shared" si="16"/>
        <v>0</v>
      </c>
      <c r="H43" s="146">
        <f t="shared" si="16"/>
        <v>0</v>
      </c>
      <c r="I43" s="147">
        <f t="shared" si="16"/>
        <v>0</v>
      </c>
      <c r="J43" s="146">
        <f t="shared" si="16"/>
        <v>25</v>
      </c>
      <c r="K43" s="145">
        <f t="shared" si="16"/>
        <v>0</v>
      </c>
      <c r="L43" s="147">
        <f t="shared" si="16"/>
        <v>25</v>
      </c>
      <c r="M43" s="82" t="s">
        <v>45</v>
      </c>
      <c r="N43" s="81" t="s">
        <v>45</v>
      </c>
      <c r="O43" s="80" t="s">
        <v>45</v>
      </c>
      <c r="P43" s="83"/>
    </row>
    <row r="44" spans="1:16" s="27" customFormat="1" ht="24" x14ac:dyDescent="0.25">
      <c r="A44" s="119">
        <v>21499</v>
      </c>
      <c r="B44" s="98" t="s">
        <v>65</v>
      </c>
      <c r="C44" s="148">
        <f>F44+I44+L44</f>
        <v>25</v>
      </c>
      <c r="D44" s="149"/>
      <c r="E44" s="481"/>
      <c r="F44" s="516">
        <f>D44+E44</f>
        <v>0</v>
      </c>
      <c r="G44" s="149"/>
      <c r="H44" s="151"/>
      <c r="I44" s="152">
        <f>G44+H44</f>
        <v>0</v>
      </c>
      <c r="J44" s="151">
        <v>25</v>
      </c>
      <c r="K44" s="150"/>
      <c r="L44" s="152">
        <f>J44+K44</f>
        <v>25</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758065.85</v>
      </c>
      <c r="D50" s="179">
        <f>SUM(D51,D283)</f>
        <v>318758</v>
      </c>
      <c r="E50" s="451">
        <f t="shared" ref="E50:F50" si="19">SUM(E51,E283)</f>
        <v>0</v>
      </c>
      <c r="F50" s="502">
        <f t="shared" si="19"/>
        <v>318758</v>
      </c>
      <c r="G50" s="179">
        <f>SUM(G51,G283)</f>
        <v>427539.85</v>
      </c>
      <c r="H50" s="181">
        <f t="shared" ref="H50:I50" si="20">SUM(H51,H283)</f>
        <v>0</v>
      </c>
      <c r="I50" s="182">
        <f t="shared" si="20"/>
        <v>427539.85</v>
      </c>
      <c r="J50" s="181">
        <f>SUM(J51,J283)</f>
        <v>11768</v>
      </c>
      <c r="K50" s="180">
        <f t="shared" ref="K50:L50" si="21">SUM(K51,K283)</f>
        <v>0</v>
      </c>
      <c r="L50" s="182">
        <f t="shared" si="21"/>
        <v>11768</v>
      </c>
      <c r="M50" s="178">
        <f>SUM(M51,M283)</f>
        <v>0</v>
      </c>
      <c r="N50" s="180">
        <f t="shared" ref="N50:O50" si="22">SUM(N51,N283)</f>
        <v>0</v>
      </c>
      <c r="O50" s="182">
        <f t="shared" si="22"/>
        <v>0</v>
      </c>
      <c r="P50" s="183"/>
    </row>
    <row r="51" spans="1:16" s="27" customFormat="1" ht="36.75" thickTop="1" x14ac:dyDescent="0.25">
      <c r="A51" s="184"/>
      <c r="B51" s="185" t="s">
        <v>71</v>
      </c>
      <c r="C51" s="186">
        <f t="shared" si="4"/>
        <v>758065.85</v>
      </c>
      <c r="D51" s="187">
        <f>SUM(D52,D194)</f>
        <v>318758</v>
      </c>
      <c r="E51" s="452">
        <f t="shared" ref="E51:F51" si="23">SUM(E52,E194)</f>
        <v>0</v>
      </c>
      <c r="F51" s="503">
        <f t="shared" si="23"/>
        <v>318758</v>
      </c>
      <c r="G51" s="187">
        <f>SUM(G52,G194)</f>
        <v>427539.85</v>
      </c>
      <c r="H51" s="189">
        <f t="shared" ref="H51:I51" si="24">SUM(H52,H194)</f>
        <v>0</v>
      </c>
      <c r="I51" s="190">
        <f t="shared" si="24"/>
        <v>427539.85</v>
      </c>
      <c r="J51" s="189">
        <f>SUM(J52,J194)</f>
        <v>11768</v>
      </c>
      <c r="K51" s="188">
        <f t="shared" ref="K51:L51" si="25">SUM(K52,K194)</f>
        <v>0</v>
      </c>
      <c r="L51" s="190">
        <f t="shared" si="25"/>
        <v>11768</v>
      </c>
      <c r="M51" s="186">
        <f>SUM(M52,M194)</f>
        <v>0</v>
      </c>
      <c r="N51" s="188">
        <f t="shared" ref="N51:O51" si="26">SUM(N52,N194)</f>
        <v>0</v>
      </c>
      <c r="O51" s="190">
        <f t="shared" si="26"/>
        <v>0</v>
      </c>
      <c r="P51" s="191"/>
    </row>
    <row r="52" spans="1:16" s="27" customFormat="1" ht="24" x14ac:dyDescent="0.25">
      <c r="A52" s="192"/>
      <c r="B52" s="20" t="s">
        <v>72</v>
      </c>
      <c r="C52" s="193">
        <f t="shared" si="4"/>
        <v>741209.85</v>
      </c>
      <c r="D52" s="194">
        <f>SUM(D53,D75,D173,D187)</f>
        <v>307395</v>
      </c>
      <c r="E52" s="453">
        <f t="shared" ref="E52:F52" si="27">SUM(E53,E75,E173,E187)</f>
        <v>0</v>
      </c>
      <c r="F52" s="504">
        <f t="shared" si="27"/>
        <v>307395</v>
      </c>
      <c r="G52" s="194">
        <f>SUM(G53,G75,G173,G187)</f>
        <v>426096.85</v>
      </c>
      <c r="H52" s="196">
        <f t="shared" ref="H52:I52" si="28">SUM(H53,H75,H173,H187)</f>
        <v>0</v>
      </c>
      <c r="I52" s="197">
        <f t="shared" si="28"/>
        <v>426096.85</v>
      </c>
      <c r="J52" s="196">
        <f>SUM(J53,J75,J173,J187)</f>
        <v>7718</v>
      </c>
      <c r="K52" s="195">
        <f t="shared" ref="K52:L52" si="29">SUM(K53,K75,K173,K187)</f>
        <v>0</v>
      </c>
      <c r="L52" s="197">
        <f t="shared" si="29"/>
        <v>7718</v>
      </c>
      <c r="M52" s="193">
        <f>SUM(M53,M75,M173,M187)</f>
        <v>0</v>
      </c>
      <c r="N52" s="195">
        <f t="shared" ref="N52:O52" si="30">SUM(N53,N75,N173,N187)</f>
        <v>0</v>
      </c>
      <c r="O52" s="197">
        <f t="shared" si="30"/>
        <v>0</v>
      </c>
      <c r="P52" s="198"/>
    </row>
    <row r="53" spans="1:16" s="27" customFormat="1" x14ac:dyDescent="0.25">
      <c r="A53" s="199">
        <v>1000</v>
      </c>
      <c r="B53" s="199" t="s">
        <v>73</v>
      </c>
      <c r="C53" s="200">
        <f t="shared" si="4"/>
        <v>655249</v>
      </c>
      <c r="D53" s="201">
        <f>SUM(D54,D67)</f>
        <v>237049</v>
      </c>
      <c r="E53" s="454">
        <f t="shared" ref="E53:F53" si="31">SUM(E54,E67)</f>
        <v>0</v>
      </c>
      <c r="F53" s="505">
        <f t="shared" si="31"/>
        <v>237049</v>
      </c>
      <c r="G53" s="201">
        <f>SUM(G54,G67)</f>
        <v>418200</v>
      </c>
      <c r="H53" s="203">
        <f t="shared" ref="H53:I53" si="32">SUM(H54,H67)</f>
        <v>0</v>
      </c>
      <c r="I53" s="204">
        <f t="shared" si="32"/>
        <v>418200</v>
      </c>
      <c r="J53" s="203">
        <f>SUM(J54,J67)</f>
        <v>0</v>
      </c>
      <c r="K53" s="202">
        <f t="shared" ref="K53:L53" si="33">SUM(K54,K67)</f>
        <v>0</v>
      </c>
      <c r="L53" s="204">
        <f t="shared" si="33"/>
        <v>0</v>
      </c>
      <c r="M53" s="200">
        <f>SUM(M54,M67)</f>
        <v>0</v>
      </c>
      <c r="N53" s="202">
        <f t="shared" ref="N53:O53" si="34">SUM(N54,N67)</f>
        <v>0</v>
      </c>
      <c r="O53" s="204">
        <f t="shared" si="34"/>
        <v>0</v>
      </c>
      <c r="P53" s="205"/>
    </row>
    <row r="54" spans="1:16" ht="12.75" x14ac:dyDescent="0.25">
      <c r="A54" s="75">
        <v>1100</v>
      </c>
      <c r="B54" s="206" t="s">
        <v>74</v>
      </c>
      <c r="C54" s="76">
        <f t="shared" si="4"/>
        <v>494919</v>
      </c>
      <c r="D54" s="207">
        <f>SUM(D55,D58,D66)</f>
        <v>160000</v>
      </c>
      <c r="E54" s="822">
        <f t="shared" ref="E54:F54" si="35">SUM(E55,E58,E66)</f>
        <v>0</v>
      </c>
      <c r="F54" s="506">
        <f t="shared" si="35"/>
        <v>160000</v>
      </c>
      <c r="G54" s="207">
        <f>SUM(G55,G58,G66)</f>
        <v>334919</v>
      </c>
      <c r="H54" s="84">
        <f t="shared" ref="H54:I54" si="36">SUM(H55,H58,H66)</f>
        <v>0</v>
      </c>
      <c r="I54" s="208">
        <f t="shared" si="36"/>
        <v>334919</v>
      </c>
      <c r="J54" s="84">
        <f>SUM(J55,J58,J66)</f>
        <v>0</v>
      </c>
      <c r="K54" s="85">
        <f t="shared" ref="K54:L54" si="37">SUM(K55,K58,K66)</f>
        <v>0</v>
      </c>
      <c r="L54" s="208">
        <f t="shared" si="37"/>
        <v>0</v>
      </c>
      <c r="M54" s="209">
        <f>SUM(M55,M58,M66)</f>
        <v>0</v>
      </c>
      <c r="N54" s="210">
        <f t="shared" ref="N54:O54" si="38">SUM(N55,N58,N66)</f>
        <v>0</v>
      </c>
      <c r="O54" s="211">
        <f t="shared" si="38"/>
        <v>0</v>
      </c>
      <c r="P54" s="212"/>
    </row>
    <row r="55" spans="1:16" ht="12.75" x14ac:dyDescent="0.25">
      <c r="A55" s="213">
        <v>1110</v>
      </c>
      <c r="B55" s="157" t="s">
        <v>75</v>
      </c>
      <c r="C55" s="163">
        <f t="shared" si="4"/>
        <v>450083</v>
      </c>
      <c r="D55" s="214">
        <f>SUM(D56:D57)</f>
        <v>128615</v>
      </c>
      <c r="E55" s="823">
        <f t="shared" ref="E55:F55" si="39">SUM(E56:E57)</f>
        <v>0</v>
      </c>
      <c r="F55" s="507">
        <f t="shared" si="39"/>
        <v>128615</v>
      </c>
      <c r="G55" s="214">
        <f>SUM(G56:G57)</f>
        <v>321468</v>
      </c>
      <c r="H55" s="216">
        <f t="shared" ref="H55:I55" si="40">SUM(H56:H57)</f>
        <v>0</v>
      </c>
      <c r="I55" s="217">
        <f t="shared" si="40"/>
        <v>321468</v>
      </c>
      <c r="J55" s="216">
        <f>SUM(J56:J57)</f>
        <v>0</v>
      </c>
      <c r="K55" s="215">
        <f t="shared" ref="K55:L55" si="41">SUM(K56:K57)</f>
        <v>0</v>
      </c>
      <c r="L55" s="217">
        <f t="shared" si="41"/>
        <v>0</v>
      </c>
      <c r="M55" s="163">
        <f>SUM(M56:M57)</f>
        <v>0</v>
      </c>
      <c r="N55" s="215">
        <f t="shared" ref="N55:O55" si="42">SUM(N56:N57)</f>
        <v>0</v>
      </c>
      <c r="O55" s="217">
        <f t="shared" si="42"/>
        <v>0</v>
      </c>
      <c r="P55" s="648"/>
    </row>
    <row r="56" spans="1:16" ht="12.75" hidden="1" x14ac:dyDescent="0.25">
      <c r="A56" s="47">
        <v>1111</v>
      </c>
      <c r="B56" s="87" t="s">
        <v>76</v>
      </c>
      <c r="C56" s="88">
        <f t="shared" si="4"/>
        <v>0</v>
      </c>
      <c r="D56" s="219"/>
      <c r="E56" s="824"/>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 x14ac:dyDescent="0.25">
      <c r="A57" s="119">
        <v>1119</v>
      </c>
      <c r="B57" s="98" t="s">
        <v>77</v>
      </c>
      <c r="C57" s="99">
        <f t="shared" si="4"/>
        <v>450083</v>
      </c>
      <c r="D57" s="237">
        <v>128615</v>
      </c>
      <c r="E57" s="825"/>
      <c r="F57" s="509">
        <f t="shared" si="43"/>
        <v>128615</v>
      </c>
      <c r="G57" s="237">
        <v>321468</v>
      </c>
      <c r="H57" s="104"/>
      <c r="I57" s="235">
        <f t="shared" si="44"/>
        <v>321468</v>
      </c>
      <c r="J57" s="104"/>
      <c r="K57" s="105"/>
      <c r="L57" s="235">
        <f t="shared" si="45"/>
        <v>0</v>
      </c>
      <c r="M57" s="238"/>
      <c r="N57" s="105"/>
      <c r="O57" s="235">
        <f>M57+N57</f>
        <v>0</v>
      </c>
      <c r="P57" s="236"/>
    </row>
    <row r="58" spans="1:16" ht="12.75" x14ac:dyDescent="0.25">
      <c r="A58" s="231">
        <v>1140</v>
      </c>
      <c r="B58" s="98" t="s">
        <v>78</v>
      </c>
      <c r="C58" s="99">
        <f t="shared" si="4"/>
        <v>42709</v>
      </c>
      <c r="D58" s="232">
        <f>SUM(D59:D65)</f>
        <v>29247</v>
      </c>
      <c r="E58" s="826">
        <f t="shared" ref="E58:F58" si="46">SUM(E59:E65)</f>
        <v>11</v>
      </c>
      <c r="F58" s="509">
        <f t="shared" si="46"/>
        <v>29258</v>
      </c>
      <c r="G58" s="232">
        <f>SUM(G59:G65)</f>
        <v>13451</v>
      </c>
      <c r="H58" s="234">
        <f t="shared" ref="H58:I58" si="47">SUM(H59:H65)</f>
        <v>0</v>
      </c>
      <c r="I58" s="235">
        <f t="shared" si="47"/>
        <v>13451</v>
      </c>
      <c r="J58" s="234">
        <f>SUM(J59:J65)</f>
        <v>0</v>
      </c>
      <c r="K58" s="233">
        <f t="shared" ref="K58:L58" si="48">SUM(K59:K65)</f>
        <v>0</v>
      </c>
      <c r="L58" s="235">
        <f t="shared" si="48"/>
        <v>0</v>
      </c>
      <c r="M58" s="99">
        <f>SUM(M59:M65)</f>
        <v>0</v>
      </c>
      <c r="N58" s="233">
        <f t="shared" ref="N58:O58" si="49">SUM(N59:N65)</f>
        <v>0</v>
      </c>
      <c r="O58" s="235">
        <f t="shared" si="49"/>
        <v>0</v>
      </c>
      <c r="P58" s="236"/>
    </row>
    <row r="59" spans="1:16" ht="12.75" x14ac:dyDescent="0.25">
      <c r="A59" s="119">
        <v>1141</v>
      </c>
      <c r="B59" s="98" t="s">
        <v>79</v>
      </c>
      <c r="C59" s="99">
        <f t="shared" si="4"/>
        <v>4153</v>
      </c>
      <c r="D59" s="237">
        <v>4153</v>
      </c>
      <c r="E59" s="825"/>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24" x14ac:dyDescent="0.25">
      <c r="A60" s="119">
        <v>1142</v>
      </c>
      <c r="B60" s="98" t="s">
        <v>80</v>
      </c>
      <c r="C60" s="99">
        <f t="shared" si="4"/>
        <v>1162</v>
      </c>
      <c r="D60" s="237">
        <v>1162</v>
      </c>
      <c r="E60" s="825"/>
      <c r="F60" s="509">
        <f t="shared" si="50"/>
        <v>1162</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825"/>
      <c r="F61" s="509">
        <f t="shared" si="50"/>
        <v>0</v>
      </c>
      <c r="G61" s="237"/>
      <c r="H61" s="104"/>
      <c r="I61" s="235">
        <f t="shared" si="51"/>
        <v>0</v>
      </c>
      <c r="J61" s="104"/>
      <c r="K61" s="105"/>
      <c r="L61" s="235">
        <f t="shared" si="52"/>
        <v>0</v>
      </c>
      <c r="M61" s="238"/>
      <c r="N61" s="105"/>
      <c r="O61" s="235">
        <f>M61+N61</f>
        <v>0</v>
      </c>
      <c r="P61" s="236"/>
    </row>
    <row r="62" spans="1:16" ht="24" hidden="1" x14ac:dyDescent="0.25">
      <c r="A62" s="119">
        <v>1146</v>
      </c>
      <c r="B62" s="98" t="s">
        <v>82</v>
      </c>
      <c r="C62" s="99">
        <f t="shared" si="4"/>
        <v>0</v>
      </c>
      <c r="D62" s="237"/>
      <c r="E62" s="825"/>
      <c r="F62" s="509">
        <f t="shared" si="50"/>
        <v>0</v>
      </c>
      <c r="G62" s="237"/>
      <c r="H62" s="104"/>
      <c r="I62" s="235">
        <f t="shared" si="51"/>
        <v>0</v>
      </c>
      <c r="J62" s="104"/>
      <c r="K62" s="105"/>
      <c r="L62" s="235">
        <f t="shared" si="52"/>
        <v>0</v>
      </c>
      <c r="M62" s="238"/>
      <c r="N62" s="105"/>
      <c r="O62" s="235">
        <f t="shared" si="53"/>
        <v>0</v>
      </c>
      <c r="P62" s="827"/>
    </row>
    <row r="63" spans="1:16" ht="12.75" x14ac:dyDescent="0.25">
      <c r="A63" s="119">
        <v>1147</v>
      </c>
      <c r="B63" s="98" t="s">
        <v>83</v>
      </c>
      <c r="C63" s="99">
        <f t="shared" si="4"/>
        <v>622</v>
      </c>
      <c r="D63" s="237">
        <v>622</v>
      </c>
      <c r="E63" s="828"/>
      <c r="F63" s="509">
        <f t="shared" si="50"/>
        <v>622</v>
      </c>
      <c r="G63" s="237"/>
      <c r="H63" s="104"/>
      <c r="I63" s="235">
        <f t="shared" si="51"/>
        <v>0</v>
      </c>
      <c r="J63" s="104"/>
      <c r="K63" s="105"/>
      <c r="L63" s="235">
        <f t="shared" si="52"/>
        <v>0</v>
      </c>
      <c r="M63" s="238"/>
      <c r="N63" s="105"/>
      <c r="O63" s="235">
        <f t="shared" si="53"/>
        <v>0</v>
      </c>
      <c r="P63" s="230"/>
    </row>
    <row r="64" spans="1:16" x14ac:dyDescent="0.25">
      <c r="A64" s="119">
        <v>1148</v>
      </c>
      <c r="B64" s="98" t="s">
        <v>84</v>
      </c>
      <c r="C64" s="99">
        <f t="shared" si="4"/>
        <v>23310</v>
      </c>
      <c r="D64" s="237">
        <v>23310</v>
      </c>
      <c r="E64" s="458"/>
      <c r="F64" s="509">
        <f t="shared" si="50"/>
        <v>23310</v>
      </c>
      <c r="G64" s="237"/>
      <c r="H64" s="104"/>
      <c r="I64" s="235">
        <f t="shared" si="51"/>
        <v>0</v>
      </c>
      <c r="J64" s="104"/>
      <c r="K64" s="105"/>
      <c r="L64" s="235">
        <f t="shared" si="52"/>
        <v>0</v>
      </c>
      <c r="M64" s="238"/>
      <c r="N64" s="105"/>
      <c r="O64" s="235">
        <f t="shared" si="53"/>
        <v>0</v>
      </c>
      <c r="P64" s="236"/>
    </row>
    <row r="65" spans="1:16" ht="24" customHeight="1" x14ac:dyDescent="0.25">
      <c r="A65" s="119">
        <v>1149</v>
      </c>
      <c r="B65" s="98" t="s">
        <v>85</v>
      </c>
      <c r="C65" s="99">
        <f>F65+I65+L65+O65</f>
        <v>13462</v>
      </c>
      <c r="D65" s="237"/>
      <c r="E65" s="458">
        <v>11</v>
      </c>
      <c r="F65" s="509">
        <f t="shared" si="50"/>
        <v>11</v>
      </c>
      <c r="G65" s="237">
        <v>13451</v>
      </c>
      <c r="H65" s="104"/>
      <c r="I65" s="235">
        <f t="shared" si="51"/>
        <v>13451</v>
      </c>
      <c r="J65" s="104"/>
      <c r="K65" s="105"/>
      <c r="L65" s="235">
        <f t="shared" si="52"/>
        <v>0</v>
      </c>
      <c r="M65" s="238"/>
      <c r="N65" s="105"/>
      <c r="O65" s="235">
        <f t="shared" si="53"/>
        <v>0</v>
      </c>
      <c r="P65" s="245" t="s">
        <v>425</v>
      </c>
    </row>
    <row r="66" spans="1:16" ht="48" x14ac:dyDescent="0.25">
      <c r="A66" s="213">
        <v>1150</v>
      </c>
      <c r="B66" s="157" t="s">
        <v>87</v>
      </c>
      <c r="C66" s="163">
        <f>F66+I66+L66+O66</f>
        <v>2127</v>
      </c>
      <c r="D66" s="239">
        <v>2138</v>
      </c>
      <c r="E66" s="825">
        <v>-11</v>
      </c>
      <c r="F66" s="507">
        <f t="shared" si="50"/>
        <v>2127</v>
      </c>
      <c r="G66" s="239"/>
      <c r="H66" s="241"/>
      <c r="I66" s="217">
        <f t="shared" si="51"/>
        <v>0</v>
      </c>
      <c r="J66" s="241"/>
      <c r="K66" s="240"/>
      <c r="L66" s="217">
        <f t="shared" si="52"/>
        <v>0</v>
      </c>
      <c r="M66" s="242"/>
      <c r="N66" s="240"/>
      <c r="O66" s="217">
        <f t="shared" si="53"/>
        <v>0</v>
      </c>
      <c r="P66" s="245" t="s">
        <v>425</v>
      </c>
    </row>
    <row r="67" spans="1:16" ht="24" x14ac:dyDescent="0.25">
      <c r="A67" s="75">
        <v>1200</v>
      </c>
      <c r="B67" s="206" t="s">
        <v>88</v>
      </c>
      <c r="C67" s="76">
        <f t="shared" si="4"/>
        <v>160330</v>
      </c>
      <c r="D67" s="207">
        <f>SUM(D68:D69)</f>
        <v>77049</v>
      </c>
      <c r="E67" s="822">
        <f t="shared" ref="E67:F67" si="54">SUM(E68:E69)</f>
        <v>0</v>
      </c>
      <c r="F67" s="506">
        <f t="shared" si="54"/>
        <v>77049</v>
      </c>
      <c r="G67" s="207">
        <f>SUM(G68:G69)</f>
        <v>83281</v>
      </c>
      <c r="H67" s="84">
        <f t="shared" ref="H67:I67" si="55">SUM(H68:H69)</f>
        <v>0</v>
      </c>
      <c r="I67" s="208">
        <f t="shared" si="55"/>
        <v>83281</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2">
        <v>1210</v>
      </c>
      <c r="B68" s="87" t="s">
        <v>89</v>
      </c>
      <c r="C68" s="76">
        <f t="shared" si="4"/>
        <v>125017</v>
      </c>
      <c r="D68" s="265">
        <v>43836</v>
      </c>
      <c r="E68" s="829"/>
      <c r="F68" s="506">
        <f>D68+E68</f>
        <v>43836</v>
      </c>
      <c r="G68" s="265">
        <v>81181</v>
      </c>
      <c r="H68" s="267"/>
      <c r="I68" s="208">
        <f>G68+H68</f>
        <v>81181</v>
      </c>
      <c r="J68" s="267"/>
      <c r="K68" s="266"/>
      <c r="L68" s="208">
        <f>J68+K68</f>
        <v>0</v>
      </c>
      <c r="M68" s="268"/>
      <c r="N68" s="266"/>
      <c r="O68" s="208">
        <f>M68+N68</f>
        <v>0</v>
      </c>
      <c r="P68" s="243"/>
    </row>
    <row r="69" spans="1:16" ht="33" customHeight="1" x14ac:dyDescent="0.25">
      <c r="A69" s="231">
        <v>1220</v>
      </c>
      <c r="B69" s="98" t="s">
        <v>90</v>
      </c>
      <c r="C69" s="76">
        <f t="shared" si="4"/>
        <v>35313</v>
      </c>
      <c r="D69" s="207">
        <f>SUM(D70:D74)</f>
        <v>33213</v>
      </c>
      <c r="E69" s="822">
        <f t="shared" ref="E69:F69" si="58">SUM(E70:E74)</f>
        <v>0</v>
      </c>
      <c r="F69" s="506">
        <f t="shared" si="58"/>
        <v>33213</v>
      </c>
      <c r="G69" s="207">
        <f>SUM(G70:G74)</f>
        <v>2100</v>
      </c>
      <c r="H69" s="84">
        <f t="shared" ref="H69:I69" si="59">SUM(H70:H74)</f>
        <v>0</v>
      </c>
      <c r="I69" s="208">
        <f t="shared" si="59"/>
        <v>2100</v>
      </c>
      <c r="J69" s="84">
        <f>SUM(J70:J74)</f>
        <v>0</v>
      </c>
      <c r="K69" s="85">
        <f t="shared" ref="K69:L69" si="60">SUM(K70:K74)</f>
        <v>0</v>
      </c>
      <c r="L69" s="208">
        <f t="shared" si="60"/>
        <v>0</v>
      </c>
      <c r="M69" s="76">
        <f>SUM(M70:M74)</f>
        <v>0</v>
      </c>
      <c r="N69" s="85">
        <f t="shared" ref="N69:O69" si="61">SUM(N70:N74)</f>
        <v>0</v>
      </c>
      <c r="O69" s="208">
        <f t="shared" si="61"/>
        <v>0</v>
      </c>
      <c r="P69" s="243"/>
    </row>
    <row r="70" spans="1:16" ht="48" x14ac:dyDescent="0.25">
      <c r="A70" s="119">
        <v>1221</v>
      </c>
      <c r="B70" s="98" t="s">
        <v>91</v>
      </c>
      <c r="C70" s="99">
        <f t="shared" si="4"/>
        <v>23641</v>
      </c>
      <c r="D70" s="237">
        <v>21541</v>
      </c>
      <c r="E70" s="829"/>
      <c r="F70" s="506">
        <f t="shared" ref="F70:F74" si="62">D70+E70</f>
        <v>21541</v>
      </c>
      <c r="G70" s="265">
        <v>2100</v>
      </c>
      <c r="H70" s="267"/>
      <c r="I70" s="208">
        <f t="shared" ref="I70:I74" si="63">G70+H70</f>
        <v>2100</v>
      </c>
      <c r="J70" s="267"/>
      <c r="K70" s="266"/>
      <c r="L70" s="208">
        <f t="shared" ref="L70:L74" si="64">J70+K70</f>
        <v>0</v>
      </c>
      <c r="M70" s="268"/>
      <c r="N70" s="266"/>
      <c r="O70" s="208">
        <f t="shared" ref="O70:O74" si="65">M70+N70</f>
        <v>0</v>
      </c>
      <c r="P70" s="243"/>
    </row>
    <row r="71" spans="1:16" ht="12.75" hidden="1" x14ac:dyDescent="0.25">
      <c r="A71" s="119">
        <v>1223</v>
      </c>
      <c r="B71" s="98" t="s">
        <v>92</v>
      </c>
      <c r="C71" s="99">
        <f t="shared" si="4"/>
        <v>0</v>
      </c>
      <c r="D71" s="237"/>
      <c r="E71" s="829"/>
      <c r="F71" s="509">
        <f t="shared" si="62"/>
        <v>0</v>
      </c>
      <c r="G71" s="237"/>
      <c r="H71" s="104"/>
      <c r="I71" s="235">
        <f t="shared" si="63"/>
        <v>0</v>
      </c>
      <c r="J71" s="104"/>
      <c r="K71" s="105"/>
      <c r="L71" s="235">
        <f t="shared" si="64"/>
        <v>0</v>
      </c>
      <c r="M71" s="238"/>
      <c r="N71" s="105"/>
      <c r="O71" s="235">
        <f t="shared" si="65"/>
        <v>0</v>
      </c>
      <c r="P71" s="236"/>
    </row>
    <row r="72" spans="1:16" ht="12.75" hidden="1" x14ac:dyDescent="0.25">
      <c r="A72" s="119">
        <v>1225</v>
      </c>
      <c r="B72" s="98" t="s">
        <v>93</v>
      </c>
      <c r="C72" s="99">
        <f t="shared" si="4"/>
        <v>0</v>
      </c>
      <c r="D72" s="237"/>
      <c r="E72" s="829"/>
      <c r="F72" s="509">
        <f t="shared" si="62"/>
        <v>0</v>
      </c>
      <c r="G72" s="237"/>
      <c r="H72" s="104"/>
      <c r="I72" s="235">
        <f t="shared" si="63"/>
        <v>0</v>
      </c>
      <c r="J72" s="104"/>
      <c r="K72" s="105"/>
      <c r="L72" s="235">
        <f t="shared" si="64"/>
        <v>0</v>
      </c>
      <c r="M72" s="238"/>
      <c r="N72" s="105"/>
      <c r="O72" s="235">
        <f t="shared" si="65"/>
        <v>0</v>
      </c>
      <c r="P72" s="236"/>
    </row>
    <row r="73" spans="1:16" ht="36" x14ac:dyDescent="0.25">
      <c r="A73" s="119">
        <v>1227</v>
      </c>
      <c r="B73" s="98" t="s">
        <v>94</v>
      </c>
      <c r="C73" s="99">
        <f t="shared" si="4"/>
        <v>10672</v>
      </c>
      <c r="D73" s="237">
        <v>10672</v>
      </c>
      <c r="E73" s="829"/>
      <c r="F73" s="509">
        <f t="shared" si="62"/>
        <v>10672</v>
      </c>
      <c r="G73" s="237"/>
      <c r="H73" s="104"/>
      <c r="I73" s="235">
        <f t="shared" si="63"/>
        <v>0</v>
      </c>
      <c r="J73" s="104"/>
      <c r="K73" s="105"/>
      <c r="L73" s="235">
        <f t="shared" si="64"/>
        <v>0</v>
      </c>
      <c r="M73" s="238"/>
      <c r="N73" s="105"/>
      <c r="O73" s="235">
        <f t="shared" si="65"/>
        <v>0</v>
      </c>
      <c r="P73" s="236"/>
    </row>
    <row r="74" spans="1:16" ht="48" x14ac:dyDescent="0.25">
      <c r="A74" s="119">
        <v>1228</v>
      </c>
      <c r="B74" s="98" t="s">
        <v>96</v>
      </c>
      <c r="C74" s="76">
        <f t="shared" si="4"/>
        <v>1000</v>
      </c>
      <c r="D74" s="265">
        <v>1000</v>
      </c>
      <c r="E74" s="829"/>
      <c r="F74" s="506">
        <f t="shared" si="62"/>
        <v>1000</v>
      </c>
      <c r="G74" s="265"/>
      <c r="H74" s="267"/>
      <c r="I74" s="208">
        <f t="shared" si="63"/>
        <v>0</v>
      </c>
      <c r="J74" s="267"/>
      <c r="K74" s="266"/>
      <c r="L74" s="208">
        <f t="shared" si="64"/>
        <v>0</v>
      </c>
      <c r="M74" s="268"/>
      <c r="N74" s="266"/>
      <c r="O74" s="208">
        <f t="shared" si="65"/>
        <v>0</v>
      </c>
      <c r="P74" s="243"/>
    </row>
    <row r="75" spans="1:16" x14ac:dyDescent="0.25">
      <c r="A75" s="199">
        <v>2000</v>
      </c>
      <c r="B75" s="199" t="s">
        <v>97</v>
      </c>
      <c r="C75" s="200">
        <f t="shared" si="4"/>
        <v>85960.85</v>
      </c>
      <c r="D75" s="201">
        <f>SUM(D76,D83,D130,D164,D165,D172)</f>
        <v>70346</v>
      </c>
      <c r="E75" s="454">
        <f t="shared" ref="E75:F75" si="66">SUM(E76,E83,E130,E164,E165,E172)</f>
        <v>0</v>
      </c>
      <c r="F75" s="505">
        <f t="shared" si="66"/>
        <v>70346</v>
      </c>
      <c r="G75" s="201">
        <f>SUM(G76,G83,G130,G164,G165,G172)</f>
        <v>7896.85</v>
      </c>
      <c r="H75" s="203">
        <f t="shared" ref="H75:I75" si="67">SUM(H76,H83,H130,H164,H165,H172)</f>
        <v>0</v>
      </c>
      <c r="I75" s="204">
        <f t="shared" si="67"/>
        <v>7896.85</v>
      </c>
      <c r="J75" s="203">
        <f>SUM(J76,J83,J130,J164,J165,J172)</f>
        <v>7718</v>
      </c>
      <c r="K75" s="202">
        <f t="shared" ref="K75:L75" si="68">SUM(K76,K83,K130,K164,K165,K172)</f>
        <v>0</v>
      </c>
      <c r="L75" s="204">
        <f t="shared" si="68"/>
        <v>7718</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119">
        <v>2112</v>
      </c>
      <c r="B79" s="98" t="s">
        <v>101</v>
      </c>
      <c r="C79" s="99">
        <f t="shared" si="4"/>
        <v>0</v>
      </c>
      <c r="D79" s="237"/>
      <c r="E79" s="458"/>
      <c r="F79" s="509">
        <f t="shared" si="78"/>
        <v>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99">
        <f t="shared" si="4"/>
        <v>57158.85</v>
      </c>
      <c r="D83" s="232">
        <f>SUM(D84,D89,D95,D103,D112,D116,D122,D128)</f>
        <v>47276</v>
      </c>
      <c r="E83" s="459">
        <f t="shared" ref="E83:F83" si="90">SUM(E84,E89,E95,E103,E112,E116,E122,E128)</f>
        <v>0</v>
      </c>
      <c r="F83" s="509">
        <f t="shared" si="90"/>
        <v>47276</v>
      </c>
      <c r="G83" s="232">
        <f>SUM(G84,G89,G95,G103,G112,G116,G122,G128)</f>
        <v>2547.85</v>
      </c>
      <c r="H83" s="234">
        <f t="shared" ref="H83:I83" si="91">SUM(H84,H89,H95,H103,H112,H116,H122,H128)</f>
        <v>0</v>
      </c>
      <c r="I83" s="235">
        <f t="shared" si="91"/>
        <v>2547.85</v>
      </c>
      <c r="J83" s="234">
        <f>SUM(J84,J89,J95,J103,J112,J116,J122,J128)</f>
        <v>7335</v>
      </c>
      <c r="K83" s="233">
        <f t="shared" ref="K83:L83" si="92">SUM(K84,K89,K95,K103,K112,K116,K122,K128)</f>
        <v>0</v>
      </c>
      <c r="L83" s="235">
        <f t="shared" si="92"/>
        <v>7335</v>
      </c>
      <c r="M83" s="99">
        <f>SUM(M84,M89,M95,M103,M112,M116,M122,M128)</f>
        <v>0</v>
      </c>
      <c r="N83" s="233">
        <f t="shared" ref="N83:O83" si="93">SUM(N84,N89,N95,N103,N112,N116,N122,N128)</f>
        <v>0</v>
      </c>
      <c r="O83" s="235">
        <f t="shared" si="93"/>
        <v>0</v>
      </c>
      <c r="P83" s="236"/>
    </row>
    <row r="84" spans="1:16" ht="24" x14ac:dyDescent="0.25">
      <c r="A84" s="213">
        <v>2210</v>
      </c>
      <c r="B84" s="157" t="s">
        <v>104</v>
      </c>
      <c r="C84" s="163">
        <f t="shared" si="4"/>
        <v>1968</v>
      </c>
      <c r="D84" s="214">
        <f>SUM(D85:D88)</f>
        <v>1943</v>
      </c>
      <c r="E84" s="456">
        <f t="shared" ref="E84:F84" si="94">SUM(E85:E88)</f>
        <v>0</v>
      </c>
      <c r="F84" s="507">
        <f t="shared" si="94"/>
        <v>1943</v>
      </c>
      <c r="G84" s="214">
        <f>SUM(G85:G88)</f>
        <v>0</v>
      </c>
      <c r="H84" s="216">
        <f t="shared" ref="H84:I84" si="95">SUM(H85:H88)</f>
        <v>0</v>
      </c>
      <c r="I84" s="217">
        <f t="shared" si="95"/>
        <v>0</v>
      </c>
      <c r="J84" s="216">
        <f>SUM(J85:J88)</f>
        <v>25</v>
      </c>
      <c r="K84" s="215">
        <f t="shared" ref="K84:L84" si="96">SUM(K85:K88)</f>
        <v>0</v>
      </c>
      <c r="L84" s="217">
        <f t="shared" si="96"/>
        <v>25</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1524</v>
      </c>
      <c r="D86" s="237">
        <v>1524</v>
      </c>
      <c r="E86" s="458"/>
      <c r="F86" s="509">
        <f t="shared" si="99"/>
        <v>1524</v>
      </c>
      <c r="G86" s="237"/>
      <c r="H86" s="104"/>
      <c r="I86" s="235">
        <f t="shared" si="100"/>
        <v>0</v>
      </c>
      <c r="J86" s="104"/>
      <c r="K86" s="105"/>
      <c r="L86" s="235">
        <f t="shared" si="101"/>
        <v>0</v>
      </c>
      <c r="M86" s="238"/>
      <c r="N86" s="105"/>
      <c r="O86" s="235">
        <f t="shared" si="102"/>
        <v>0</v>
      </c>
      <c r="P86" s="236"/>
    </row>
    <row r="87" spans="1:16" ht="24" x14ac:dyDescent="0.25">
      <c r="A87" s="119">
        <v>2214</v>
      </c>
      <c r="B87" s="98" t="s">
        <v>107</v>
      </c>
      <c r="C87" s="99">
        <f t="shared" si="98"/>
        <v>384</v>
      </c>
      <c r="D87" s="237">
        <v>359</v>
      </c>
      <c r="E87" s="458"/>
      <c r="F87" s="509">
        <f t="shared" si="99"/>
        <v>359</v>
      </c>
      <c r="G87" s="237"/>
      <c r="H87" s="104"/>
      <c r="I87" s="235">
        <f t="shared" si="100"/>
        <v>0</v>
      </c>
      <c r="J87" s="104">
        <v>25</v>
      </c>
      <c r="K87" s="105"/>
      <c r="L87" s="235">
        <f t="shared" si="101"/>
        <v>25</v>
      </c>
      <c r="M87" s="238"/>
      <c r="N87" s="105"/>
      <c r="O87" s="235">
        <f t="shared" si="102"/>
        <v>0</v>
      </c>
      <c r="P87" s="236"/>
    </row>
    <row r="88" spans="1:16" x14ac:dyDescent="0.25">
      <c r="A88" s="119">
        <v>2219</v>
      </c>
      <c r="B88" s="98" t="s">
        <v>108</v>
      </c>
      <c r="C88" s="99">
        <f t="shared" si="98"/>
        <v>60</v>
      </c>
      <c r="D88" s="237">
        <v>60</v>
      </c>
      <c r="E88" s="458"/>
      <c r="F88" s="509">
        <f t="shared" si="99"/>
        <v>60</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42414</v>
      </c>
      <c r="D89" s="232">
        <f>SUM(D90:D94)</f>
        <v>35104</v>
      </c>
      <c r="E89" s="459">
        <f t="shared" ref="E89:F89" si="103">SUM(E90:E94)</f>
        <v>0</v>
      </c>
      <c r="F89" s="509">
        <f t="shared" si="103"/>
        <v>35104</v>
      </c>
      <c r="G89" s="232">
        <f>SUM(G90:G94)</f>
        <v>0</v>
      </c>
      <c r="H89" s="234">
        <f t="shared" ref="H89:I89" si="104">SUM(H90:H94)</f>
        <v>0</v>
      </c>
      <c r="I89" s="235">
        <f t="shared" si="104"/>
        <v>0</v>
      </c>
      <c r="J89" s="234">
        <f>SUM(J90:J94)</f>
        <v>7310</v>
      </c>
      <c r="K89" s="233">
        <f t="shared" ref="K89:L89" si="105">SUM(K90:K94)</f>
        <v>0</v>
      </c>
      <c r="L89" s="235">
        <f t="shared" si="105"/>
        <v>7310</v>
      </c>
      <c r="M89" s="99">
        <f>SUM(M90:M94)</f>
        <v>0</v>
      </c>
      <c r="N89" s="233">
        <f t="shared" ref="N89:O89" si="106">SUM(N90:N94)</f>
        <v>0</v>
      </c>
      <c r="O89" s="235">
        <f t="shared" si="106"/>
        <v>0</v>
      </c>
      <c r="P89" s="236"/>
    </row>
    <row r="90" spans="1:16" ht="24" x14ac:dyDescent="0.25">
      <c r="A90" s="119">
        <v>2221</v>
      </c>
      <c r="B90" s="98" t="s">
        <v>110</v>
      </c>
      <c r="C90" s="99">
        <f t="shared" si="98"/>
        <v>27717</v>
      </c>
      <c r="D90" s="237">
        <v>25907</v>
      </c>
      <c r="E90" s="458"/>
      <c r="F90" s="509">
        <f t="shared" ref="F90:F94" si="107">D90+E90</f>
        <v>25907</v>
      </c>
      <c r="G90" s="237"/>
      <c r="H90" s="104"/>
      <c r="I90" s="235">
        <f t="shared" ref="I90:I94" si="108">G90+H90</f>
        <v>0</v>
      </c>
      <c r="J90" s="104">
        <v>1810</v>
      </c>
      <c r="K90" s="105"/>
      <c r="L90" s="235">
        <f t="shared" ref="L90:L94" si="109">J90+K90</f>
        <v>1810</v>
      </c>
      <c r="M90" s="238"/>
      <c r="N90" s="105"/>
      <c r="O90" s="235">
        <f t="shared" ref="O90:O94" si="110">M90+N90</f>
        <v>0</v>
      </c>
      <c r="P90" s="236"/>
    </row>
    <row r="91" spans="1:16" x14ac:dyDescent="0.25">
      <c r="A91" s="119">
        <v>2222</v>
      </c>
      <c r="B91" s="98" t="s">
        <v>112</v>
      </c>
      <c r="C91" s="99">
        <f t="shared" si="98"/>
        <v>3977</v>
      </c>
      <c r="D91" s="237">
        <v>1977</v>
      </c>
      <c r="E91" s="458"/>
      <c r="F91" s="509">
        <f t="shared" si="107"/>
        <v>1977</v>
      </c>
      <c r="G91" s="237"/>
      <c r="H91" s="104"/>
      <c r="I91" s="235">
        <f t="shared" si="108"/>
        <v>0</v>
      </c>
      <c r="J91" s="104">
        <v>2000</v>
      </c>
      <c r="K91" s="105"/>
      <c r="L91" s="235">
        <f t="shared" si="109"/>
        <v>2000</v>
      </c>
      <c r="M91" s="238"/>
      <c r="N91" s="105"/>
      <c r="O91" s="235">
        <f t="shared" si="110"/>
        <v>0</v>
      </c>
      <c r="P91" s="236"/>
    </row>
    <row r="92" spans="1:16" x14ac:dyDescent="0.25">
      <c r="A92" s="119">
        <v>2223</v>
      </c>
      <c r="B92" s="98" t="s">
        <v>113</v>
      </c>
      <c r="C92" s="99">
        <f t="shared" si="98"/>
        <v>9871</v>
      </c>
      <c r="D92" s="237">
        <v>6371</v>
      </c>
      <c r="E92" s="458"/>
      <c r="F92" s="509">
        <f t="shared" si="107"/>
        <v>6371</v>
      </c>
      <c r="G92" s="237"/>
      <c r="H92" s="104"/>
      <c r="I92" s="235">
        <f t="shared" si="108"/>
        <v>0</v>
      </c>
      <c r="J92" s="104">
        <v>3500</v>
      </c>
      <c r="K92" s="105"/>
      <c r="L92" s="235">
        <f t="shared" si="109"/>
        <v>3500</v>
      </c>
      <c r="M92" s="238"/>
      <c r="N92" s="105"/>
      <c r="O92" s="235">
        <f t="shared" si="110"/>
        <v>0</v>
      </c>
      <c r="P92" s="245"/>
    </row>
    <row r="93" spans="1:16" ht="48" x14ac:dyDescent="0.25">
      <c r="A93" s="119">
        <v>2224</v>
      </c>
      <c r="B93" s="98" t="s">
        <v>114</v>
      </c>
      <c r="C93" s="99">
        <f t="shared" si="98"/>
        <v>849</v>
      </c>
      <c r="D93" s="237">
        <v>849</v>
      </c>
      <c r="E93" s="458"/>
      <c r="F93" s="509">
        <f t="shared" si="107"/>
        <v>849</v>
      </c>
      <c r="G93" s="237"/>
      <c r="H93" s="104"/>
      <c r="I93" s="235">
        <f t="shared" si="108"/>
        <v>0</v>
      </c>
      <c r="J93" s="104"/>
      <c r="K93" s="105"/>
      <c r="L93" s="235">
        <f t="shared" si="109"/>
        <v>0</v>
      </c>
      <c r="M93" s="238"/>
      <c r="N93" s="105"/>
      <c r="O93" s="235">
        <f t="shared" si="110"/>
        <v>0</v>
      </c>
      <c r="P93" s="236"/>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3270</v>
      </c>
      <c r="D95" s="232">
        <f>SUM(D96:D102)</f>
        <v>3270</v>
      </c>
      <c r="E95" s="459">
        <f t="shared" ref="E95:F95" si="111">SUM(E96:E102)</f>
        <v>0</v>
      </c>
      <c r="F95" s="509">
        <f t="shared" si="111"/>
        <v>3270</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3270</v>
      </c>
      <c r="D102" s="237">
        <v>3270</v>
      </c>
      <c r="E102" s="458"/>
      <c r="F102" s="509">
        <f t="shared" si="115"/>
        <v>3270</v>
      </c>
      <c r="G102" s="237"/>
      <c r="H102" s="104"/>
      <c r="I102" s="235">
        <f t="shared" si="116"/>
        <v>0</v>
      </c>
      <c r="J102" s="104"/>
      <c r="K102" s="105"/>
      <c r="L102" s="235">
        <f t="shared" si="117"/>
        <v>0</v>
      </c>
      <c r="M102" s="238"/>
      <c r="N102" s="105"/>
      <c r="O102" s="235">
        <f t="shared" si="118"/>
        <v>0</v>
      </c>
      <c r="P102" s="236"/>
    </row>
    <row r="103" spans="1:16" ht="36" x14ac:dyDescent="0.25">
      <c r="A103" s="231">
        <v>2240</v>
      </c>
      <c r="B103" s="98" t="s">
        <v>124</v>
      </c>
      <c r="C103" s="99">
        <f t="shared" si="98"/>
        <v>3494</v>
      </c>
      <c r="D103" s="232">
        <f>SUM(D104:D111)</f>
        <v>3494</v>
      </c>
      <c r="E103" s="459">
        <f t="shared" ref="E103:F103" si="119">SUM(E104:E111)</f>
        <v>0</v>
      </c>
      <c r="F103" s="509">
        <f t="shared" si="119"/>
        <v>3494</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458"/>
      <c r="F105" s="509">
        <f t="shared" si="123"/>
        <v>0</v>
      </c>
      <c r="G105" s="237"/>
      <c r="H105" s="104"/>
      <c r="I105" s="235">
        <f t="shared" si="124"/>
        <v>0</v>
      </c>
      <c r="J105" s="104"/>
      <c r="K105" s="105"/>
      <c r="L105" s="235">
        <f t="shared" si="125"/>
        <v>0</v>
      </c>
      <c r="M105" s="238"/>
      <c r="N105" s="105"/>
      <c r="O105" s="235">
        <f t="shared" si="126"/>
        <v>0</v>
      </c>
      <c r="P105" s="236"/>
    </row>
    <row r="106" spans="1:16" ht="24" x14ac:dyDescent="0.25">
      <c r="A106" s="119">
        <v>2243</v>
      </c>
      <c r="B106" s="98" t="s">
        <v>127</v>
      </c>
      <c r="C106" s="99">
        <f t="shared" si="98"/>
        <v>400</v>
      </c>
      <c r="D106" s="237">
        <v>400</v>
      </c>
      <c r="E106" s="458"/>
      <c r="F106" s="509">
        <f t="shared" si="123"/>
        <v>400</v>
      </c>
      <c r="G106" s="237"/>
      <c r="H106" s="104"/>
      <c r="I106" s="235">
        <f t="shared" si="124"/>
        <v>0</v>
      </c>
      <c r="J106" s="104"/>
      <c r="K106" s="105"/>
      <c r="L106" s="235">
        <f t="shared" si="125"/>
        <v>0</v>
      </c>
      <c r="M106" s="238"/>
      <c r="N106" s="105"/>
      <c r="O106" s="235">
        <f t="shared" si="126"/>
        <v>0</v>
      </c>
      <c r="P106" s="236"/>
    </row>
    <row r="107" spans="1:16" x14ac:dyDescent="0.25">
      <c r="A107" s="119">
        <v>2244</v>
      </c>
      <c r="B107" s="98" t="s">
        <v>128</v>
      </c>
      <c r="C107" s="99">
        <f t="shared" si="98"/>
        <v>3094</v>
      </c>
      <c r="D107" s="237">
        <v>3094</v>
      </c>
      <c r="E107" s="458"/>
      <c r="F107" s="509">
        <f t="shared" si="123"/>
        <v>3094</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236"/>
    </row>
    <row r="112" spans="1:16" x14ac:dyDescent="0.25">
      <c r="A112" s="231">
        <v>2250</v>
      </c>
      <c r="B112" s="98" t="s">
        <v>133</v>
      </c>
      <c r="C112" s="99">
        <f t="shared" si="98"/>
        <v>568</v>
      </c>
      <c r="D112" s="232">
        <f>SUM(D113:D115)</f>
        <v>568</v>
      </c>
      <c r="E112" s="459">
        <f t="shared" ref="E112:F112" si="127">SUM(E113:E115)</f>
        <v>0</v>
      </c>
      <c r="F112" s="509">
        <f t="shared" si="127"/>
        <v>568</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85</v>
      </c>
      <c r="D113" s="237">
        <v>85</v>
      </c>
      <c r="E113" s="458"/>
      <c r="F113" s="509">
        <f t="shared" ref="F113:F115" si="131">D113+E113</f>
        <v>85</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x14ac:dyDescent="0.25">
      <c r="A115" s="119">
        <v>2259</v>
      </c>
      <c r="B115" s="98" t="s">
        <v>136</v>
      </c>
      <c r="C115" s="99">
        <f t="shared" si="98"/>
        <v>483</v>
      </c>
      <c r="D115" s="237">
        <v>483</v>
      </c>
      <c r="E115" s="458"/>
      <c r="F115" s="509">
        <f t="shared" si="131"/>
        <v>483</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3002</v>
      </c>
      <c r="D116" s="232">
        <f>SUM(D117:D121)</f>
        <v>2170</v>
      </c>
      <c r="E116" s="459">
        <f t="shared" ref="E116:F116" si="135">SUM(E117:E121)</f>
        <v>0</v>
      </c>
      <c r="F116" s="509">
        <f t="shared" si="135"/>
        <v>2170</v>
      </c>
      <c r="G116" s="232">
        <f>SUM(G117:G121)</f>
        <v>832</v>
      </c>
      <c r="H116" s="234">
        <f t="shared" ref="H116:I116" si="136">SUM(H117:H121)</f>
        <v>0</v>
      </c>
      <c r="I116" s="235">
        <f t="shared" si="136"/>
        <v>832</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t="12.75" hidden="1" x14ac:dyDescent="0.25">
      <c r="A117" s="119">
        <v>2261</v>
      </c>
      <c r="B117" s="98" t="s">
        <v>138</v>
      </c>
      <c r="C117" s="99">
        <f t="shared" si="98"/>
        <v>0</v>
      </c>
      <c r="D117" s="237"/>
      <c r="E117" s="458"/>
      <c r="F117" s="509">
        <f t="shared" ref="F117:F121" si="139">D117+E117</f>
        <v>0</v>
      </c>
      <c r="G117" s="237"/>
      <c r="H117" s="830"/>
      <c r="I117" s="235">
        <f t="shared" ref="I117:I121" si="140">G117+H117</f>
        <v>0</v>
      </c>
      <c r="J117" s="104"/>
      <c r="K117" s="105"/>
      <c r="L117" s="235">
        <f t="shared" ref="L117:L121" si="141">J117+K117</f>
        <v>0</v>
      </c>
      <c r="M117" s="238"/>
      <c r="N117" s="105"/>
      <c r="O117" s="235">
        <f t="shared" ref="O117:O121" si="142">M117+N117</f>
        <v>0</v>
      </c>
      <c r="P117" s="236"/>
    </row>
    <row r="118" spans="1:16" x14ac:dyDescent="0.25">
      <c r="A118" s="119">
        <v>2262</v>
      </c>
      <c r="B118" s="98" t="s">
        <v>139</v>
      </c>
      <c r="C118" s="99">
        <f t="shared" si="98"/>
        <v>1832</v>
      </c>
      <c r="D118" s="237">
        <v>1000</v>
      </c>
      <c r="E118" s="458"/>
      <c r="F118" s="509">
        <f t="shared" si="139"/>
        <v>1000</v>
      </c>
      <c r="G118" s="237">
        <v>832</v>
      </c>
      <c r="H118" s="104"/>
      <c r="I118" s="235">
        <f t="shared" si="140"/>
        <v>832</v>
      </c>
      <c r="J118" s="104"/>
      <c r="K118" s="105"/>
      <c r="L118" s="235">
        <f t="shared" si="141"/>
        <v>0</v>
      </c>
      <c r="M118" s="238"/>
      <c r="N118" s="105"/>
      <c r="O118" s="235">
        <f t="shared" si="142"/>
        <v>0</v>
      </c>
      <c r="P118" s="236"/>
    </row>
    <row r="119" spans="1:16" x14ac:dyDescent="0.25">
      <c r="A119" s="119">
        <v>2263</v>
      </c>
      <c r="B119" s="98" t="s">
        <v>140</v>
      </c>
      <c r="C119" s="99">
        <f t="shared" si="98"/>
        <v>1170</v>
      </c>
      <c r="D119" s="237">
        <v>1170</v>
      </c>
      <c r="E119" s="458"/>
      <c r="F119" s="509">
        <f t="shared" si="139"/>
        <v>1170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c r="E121" s="458"/>
      <c r="F121" s="509">
        <f t="shared" si="139"/>
        <v>0</v>
      </c>
      <c r="G121" s="237"/>
      <c r="H121" s="104"/>
      <c r="I121" s="235">
        <f t="shared" si="140"/>
        <v>0</v>
      </c>
      <c r="J121" s="104"/>
      <c r="K121" s="105"/>
      <c r="L121" s="235">
        <f t="shared" si="141"/>
        <v>0</v>
      </c>
      <c r="M121" s="238"/>
      <c r="N121" s="105"/>
      <c r="O121" s="235">
        <f t="shared" si="142"/>
        <v>0</v>
      </c>
      <c r="P121" s="236"/>
    </row>
    <row r="122" spans="1:16" ht="12.75" x14ac:dyDescent="0.25">
      <c r="A122" s="231">
        <v>2270</v>
      </c>
      <c r="B122" s="98" t="s">
        <v>143</v>
      </c>
      <c r="C122" s="99">
        <f t="shared" si="98"/>
        <v>2442.85</v>
      </c>
      <c r="D122" s="232">
        <f>SUM(D123:D127)</f>
        <v>727</v>
      </c>
      <c r="E122" s="459">
        <f t="shared" ref="E122:F122" si="143">SUM(E123:E127)</f>
        <v>0</v>
      </c>
      <c r="F122" s="509">
        <f t="shared" si="143"/>
        <v>727</v>
      </c>
      <c r="G122" s="232">
        <f>SUM(G123:G127)</f>
        <v>1715.85</v>
      </c>
      <c r="H122" s="831">
        <f t="shared" ref="H122:I122" si="144">SUM(H123:H127)</f>
        <v>0</v>
      </c>
      <c r="I122" s="235">
        <f t="shared" si="144"/>
        <v>1715.85</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t="12.75" hidden="1" x14ac:dyDescent="0.25">
      <c r="A123" s="119">
        <v>2272</v>
      </c>
      <c r="B123" s="254" t="s">
        <v>144</v>
      </c>
      <c r="C123" s="99">
        <f t="shared" si="98"/>
        <v>0</v>
      </c>
      <c r="D123" s="237"/>
      <c r="E123" s="458"/>
      <c r="F123" s="509">
        <f t="shared" ref="F123:F127" si="147">D123+E123</f>
        <v>0</v>
      </c>
      <c r="G123" s="237"/>
      <c r="H123" s="832"/>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832"/>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c r="E125" s="458"/>
      <c r="F125" s="509">
        <f t="shared" si="147"/>
        <v>0</v>
      </c>
      <c r="G125" s="237">
        <v>0</v>
      </c>
      <c r="H125" s="832">
        <v>0</v>
      </c>
      <c r="I125" s="235">
        <f t="shared" si="148"/>
        <v>0</v>
      </c>
      <c r="J125" s="104"/>
      <c r="K125" s="105"/>
      <c r="L125" s="235">
        <f t="shared" si="149"/>
        <v>0</v>
      </c>
      <c r="M125" s="238"/>
      <c r="N125" s="105"/>
      <c r="O125" s="235">
        <f t="shared" si="150"/>
        <v>0</v>
      </c>
      <c r="P125" s="245"/>
    </row>
    <row r="126" spans="1:16" ht="36" hidden="1" x14ac:dyDescent="0.25">
      <c r="A126" s="119">
        <v>2276</v>
      </c>
      <c r="B126" s="98" t="s">
        <v>147</v>
      </c>
      <c r="C126" s="99">
        <f t="shared" si="98"/>
        <v>0</v>
      </c>
      <c r="D126" s="237"/>
      <c r="E126" s="458"/>
      <c r="F126" s="509">
        <f t="shared" si="147"/>
        <v>0</v>
      </c>
      <c r="G126" s="237"/>
      <c r="H126" s="832"/>
      <c r="I126" s="235">
        <f t="shared" si="148"/>
        <v>0</v>
      </c>
      <c r="J126" s="104"/>
      <c r="K126" s="105"/>
      <c r="L126" s="235">
        <f t="shared" si="149"/>
        <v>0</v>
      </c>
      <c r="M126" s="238"/>
      <c r="N126" s="105"/>
      <c r="O126" s="235">
        <f t="shared" si="150"/>
        <v>0</v>
      </c>
      <c r="P126" s="236"/>
    </row>
    <row r="127" spans="1:16" ht="24" x14ac:dyDescent="0.25">
      <c r="A127" s="119">
        <v>2279</v>
      </c>
      <c r="B127" s="98" t="s">
        <v>148</v>
      </c>
      <c r="C127" s="99">
        <f t="shared" si="98"/>
        <v>2442.85</v>
      </c>
      <c r="D127" s="237">
        <v>727</v>
      </c>
      <c r="E127" s="458"/>
      <c r="F127" s="509">
        <f t="shared" si="147"/>
        <v>727</v>
      </c>
      <c r="G127" s="237">
        <f>2548-832.15</f>
        <v>1715.85</v>
      </c>
      <c r="H127" s="832"/>
      <c r="I127" s="235">
        <f t="shared" si="148"/>
        <v>1715.85</v>
      </c>
      <c r="J127" s="104"/>
      <c r="K127" s="105"/>
      <c r="L127" s="235">
        <f t="shared" si="149"/>
        <v>0</v>
      </c>
      <c r="M127" s="238"/>
      <c r="N127" s="105"/>
      <c r="O127" s="235">
        <f t="shared" si="150"/>
        <v>0</v>
      </c>
      <c r="P127" s="236"/>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28802</v>
      </c>
      <c r="D130" s="207">
        <f>SUM(D131,D136,D140,D141,D144,D151,D159,D160,D163)</f>
        <v>23070</v>
      </c>
      <c r="E130" s="455">
        <f t="shared" ref="E130:F130" si="152">SUM(E131,E136,E140,E141,E144,E151,E159,E160,E163)</f>
        <v>0</v>
      </c>
      <c r="F130" s="506">
        <f t="shared" si="152"/>
        <v>23070</v>
      </c>
      <c r="G130" s="207">
        <f>SUM(G131,G136,G140,G141,G144,G151,G159,G160,G163)</f>
        <v>5349</v>
      </c>
      <c r="H130" s="84">
        <f t="shared" ref="H130:I130" si="153">SUM(H131,H136,H140,H141,H144,H151,H159,H160,H163)</f>
        <v>0</v>
      </c>
      <c r="I130" s="208">
        <f t="shared" si="153"/>
        <v>5349</v>
      </c>
      <c r="J130" s="84">
        <f>SUM(J131,J136,J140,J141,J144,J151,J159,J160,J163)</f>
        <v>383</v>
      </c>
      <c r="K130" s="85">
        <f t="shared" ref="K130:L130" si="154">SUM(K131,K136,K140,K141,K144,K151,K159,K160,K163)</f>
        <v>0</v>
      </c>
      <c r="L130" s="208">
        <f t="shared" si="154"/>
        <v>383</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7721</v>
      </c>
      <c r="D131" s="246">
        <f t="shared" ref="D131:O131" si="156">SUM(D132:D135)</f>
        <v>7538</v>
      </c>
      <c r="E131" s="463">
        <f t="shared" si="156"/>
        <v>0</v>
      </c>
      <c r="F131" s="508">
        <f t="shared" si="156"/>
        <v>7538</v>
      </c>
      <c r="G131" s="246">
        <f t="shared" si="156"/>
        <v>0</v>
      </c>
      <c r="H131" s="248">
        <f t="shared" si="156"/>
        <v>0</v>
      </c>
      <c r="I131" s="220">
        <f t="shared" si="156"/>
        <v>0</v>
      </c>
      <c r="J131" s="248">
        <f t="shared" si="156"/>
        <v>183</v>
      </c>
      <c r="K131" s="247">
        <f t="shared" si="156"/>
        <v>0</v>
      </c>
      <c r="L131" s="220">
        <f t="shared" si="156"/>
        <v>183</v>
      </c>
      <c r="M131" s="88">
        <f t="shared" si="156"/>
        <v>0</v>
      </c>
      <c r="N131" s="247">
        <f t="shared" si="156"/>
        <v>0</v>
      </c>
      <c r="O131" s="220">
        <f t="shared" si="156"/>
        <v>0</v>
      </c>
      <c r="P131" s="222"/>
    </row>
    <row r="132" spans="1:16" x14ac:dyDescent="0.25">
      <c r="A132" s="119">
        <v>2311</v>
      </c>
      <c r="B132" s="98" t="s">
        <v>153</v>
      </c>
      <c r="C132" s="99">
        <f t="shared" si="98"/>
        <v>3721</v>
      </c>
      <c r="D132" s="237">
        <v>3538</v>
      </c>
      <c r="E132" s="458"/>
      <c r="F132" s="509">
        <f t="shared" ref="F132:F135" si="157">D132+E132</f>
        <v>3538</v>
      </c>
      <c r="G132" s="237"/>
      <c r="H132" s="104"/>
      <c r="I132" s="235">
        <f t="shared" ref="I132:I135" si="158">G132+H132</f>
        <v>0</v>
      </c>
      <c r="J132" s="104">
        <v>183</v>
      </c>
      <c r="K132" s="105"/>
      <c r="L132" s="235">
        <f t="shared" ref="L132:L135" si="159">J132+K132</f>
        <v>183</v>
      </c>
      <c r="M132" s="238"/>
      <c r="N132" s="105"/>
      <c r="O132" s="235">
        <f t="shared" ref="O132:O135" si="160">M132+N132</f>
        <v>0</v>
      </c>
      <c r="P132" s="236"/>
    </row>
    <row r="133" spans="1:16" x14ac:dyDescent="0.25">
      <c r="A133" s="119">
        <v>2312</v>
      </c>
      <c r="B133" s="98" t="s">
        <v>154</v>
      </c>
      <c r="C133" s="99">
        <f t="shared" si="98"/>
        <v>3800</v>
      </c>
      <c r="D133" s="237">
        <v>3800</v>
      </c>
      <c r="E133" s="458"/>
      <c r="F133" s="509">
        <f t="shared" si="157"/>
        <v>3800</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customHeight="1" x14ac:dyDescent="0.25">
      <c r="A135" s="119">
        <v>2314</v>
      </c>
      <c r="B135" s="98" t="s">
        <v>156</v>
      </c>
      <c r="C135" s="99">
        <f t="shared" si="98"/>
        <v>200</v>
      </c>
      <c r="D135" s="237">
        <v>200</v>
      </c>
      <c r="E135" s="458"/>
      <c r="F135" s="509">
        <f t="shared" si="157"/>
        <v>200</v>
      </c>
      <c r="G135" s="237"/>
      <c r="H135" s="104"/>
      <c r="I135" s="235">
        <f t="shared" si="158"/>
        <v>0</v>
      </c>
      <c r="J135" s="104"/>
      <c r="K135" s="105"/>
      <c r="L135" s="235">
        <f t="shared" si="159"/>
        <v>0</v>
      </c>
      <c r="M135" s="238"/>
      <c r="N135" s="105"/>
      <c r="O135" s="235">
        <f t="shared" si="160"/>
        <v>0</v>
      </c>
      <c r="P135" s="236"/>
    </row>
    <row r="136" spans="1:16" x14ac:dyDescent="0.25">
      <c r="A136" s="231">
        <v>2320</v>
      </c>
      <c r="B136" s="98" t="s">
        <v>157</v>
      </c>
      <c r="C136" s="99">
        <f t="shared" si="98"/>
        <v>340</v>
      </c>
      <c r="D136" s="232">
        <f>SUM(D137:D139)</f>
        <v>290</v>
      </c>
      <c r="E136" s="459">
        <f t="shared" ref="E136:F136" si="161">SUM(E137:E139)</f>
        <v>0</v>
      </c>
      <c r="F136" s="509">
        <f t="shared" si="161"/>
        <v>290</v>
      </c>
      <c r="G136" s="232">
        <f>SUM(G137:G139)</f>
        <v>0</v>
      </c>
      <c r="H136" s="234">
        <f t="shared" ref="H136:I136" si="162">SUM(H137:H139)</f>
        <v>0</v>
      </c>
      <c r="I136" s="235">
        <f t="shared" si="162"/>
        <v>0</v>
      </c>
      <c r="J136" s="234">
        <f>SUM(J137:J139)</f>
        <v>50</v>
      </c>
      <c r="K136" s="233">
        <f t="shared" ref="K136:L136" si="163">SUM(K137:K139)</f>
        <v>0</v>
      </c>
      <c r="L136" s="235">
        <f t="shared" si="163"/>
        <v>50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x14ac:dyDescent="0.25">
      <c r="A138" s="119">
        <v>2322</v>
      </c>
      <c r="B138" s="98" t="s">
        <v>159</v>
      </c>
      <c r="C138" s="99">
        <f t="shared" si="98"/>
        <v>340</v>
      </c>
      <c r="D138" s="237">
        <v>290</v>
      </c>
      <c r="E138" s="458"/>
      <c r="F138" s="509">
        <f t="shared" si="165"/>
        <v>290</v>
      </c>
      <c r="G138" s="237"/>
      <c r="H138" s="104"/>
      <c r="I138" s="235">
        <f t="shared" si="166"/>
        <v>0</v>
      </c>
      <c r="J138" s="104">
        <v>50</v>
      </c>
      <c r="K138" s="105"/>
      <c r="L138" s="235">
        <f t="shared" si="167"/>
        <v>50</v>
      </c>
      <c r="M138" s="238"/>
      <c r="N138" s="105"/>
      <c r="O138" s="235">
        <f t="shared" si="168"/>
        <v>0</v>
      </c>
      <c r="P138" s="236"/>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250</v>
      </c>
      <c r="D141" s="232">
        <f>SUM(D142:D143)</f>
        <v>250</v>
      </c>
      <c r="E141" s="459">
        <f t="shared" ref="E141:F141" si="169">SUM(E142:E143)</f>
        <v>0</v>
      </c>
      <c r="F141" s="509">
        <f t="shared" si="169"/>
        <v>250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250</v>
      </c>
      <c r="D142" s="237">
        <v>250</v>
      </c>
      <c r="E142" s="458"/>
      <c r="F142" s="509">
        <f t="shared" ref="F142:F143" si="173">D142+E142</f>
        <v>250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5236</v>
      </c>
      <c r="D144" s="214">
        <f>SUM(D145:D150)</f>
        <v>5086</v>
      </c>
      <c r="E144" s="456">
        <f t="shared" ref="E144:F144" si="177">SUM(E145:E150)</f>
        <v>0</v>
      </c>
      <c r="F144" s="507">
        <f t="shared" si="177"/>
        <v>5086</v>
      </c>
      <c r="G144" s="214">
        <f>SUM(G145:G150)</f>
        <v>0</v>
      </c>
      <c r="H144" s="216">
        <f t="shared" ref="H144:I144" si="178">SUM(H145:H150)</f>
        <v>0</v>
      </c>
      <c r="I144" s="217">
        <f t="shared" si="178"/>
        <v>0</v>
      </c>
      <c r="J144" s="216">
        <f>SUM(J145:J150)</f>
        <v>150</v>
      </c>
      <c r="K144" s="215">
        <f t="shared" ref="K144:L144" si="179">SUM(K145:K150)</f>
        <v>0</v>
      </c>
      <c r="L144" s="217">
        <f t="shared" si="179"/>
        <v>150</v>
      </c>
      <c r="M144" s="163">
        <f>SUM(M145:M150)</f>
        <v>0</v>
      </c>
      <c r="N144" s="215">
        <f t="shared" ref="N144:O144" si="180">SUM(N145:N150)</f>
        <v>0</v>
      </c>
      <c r="O144" s="217">
        <f t="shared" si="180"/>
        <v>0</v>
      </c>
      <c r="P144" s="218"/>
    </row>
    <row r="145" spans="1:16" x14ac:dyDescent="0.25">
      <c r="A145" s="47">
        <v>2351</v>
      </c>
      <c r="B145" s="87" t="s">
        <v>166</v>
      </c>
      <c r="C145" s="88">
        <f t="shared" si="98"/>
        <v>950</v>
      </c>
      <c r="D145" s="219">
        <v>800</v>
      </c>
      <c r="E145" s="457"/>
      <c r="F145" s="508">
        <f t="shared" ref="F145:F150" si="181">D145+E145</f>
        <v>800</v>
      </c>
      <c r="G145" s="219"/>
      <c r="H145" s="93"/>
      <c r="I145" s="220">
        <f t="shared" ref="I145:I150" si="182">G145+H145</f>
        <v>0</v>
      </c>
      <c r="J145" s="93">
        <v>150</v>
      </c>
      <c r="K145" s="94"/>
      <c r="L145" s="220">
        <f t="shared" ref="L145:L150" si="183">J145+K145</f>
        <v>150</v>
      </c>
      <c r="M145" s="221"/>
      <c r="N145" s="94"/>
      <c r="O145" s="220">
        <f t="shared" ref="O145:O150" si="184">M145+N145</f>
        <v>0</v>
      </c>
      <c r="P145" s="222"/>
    </row>
    <row r="146" spans="1:16" x14ac:dyDescent="0.25">
      <c r="A146" s="119">
        <v>2352</v>
      </c>
      <c r="B146" s="98" t="s">
        <v>167</v>
      </c>
      <c r="C146" s="99">
        <f t="shared" si="98"/>
        <v>4136</v>
      </c>
      <c r="D146" s="237">
        <v>4136</v>
      </c>
      <c r="E146" s="458"/>
      <c r="F146" s="509">
        <f t="shared" si="181"/>
        <v>4136</v>
      </c>
      <c r="G146" s="237"/>
      <c r="H146" s="104"/>
      <c r="I146" s="235">
        <f t="shared" si="182"/>
        <v>0</v>
      </c>
      <c r="J146" s="104"/>
      <c r="K146" s="105"/>
      <c r="L146" s="235">
        <f t="shared" si="183"/>
        <v>0</v>
      </c>
      <c r="M146" s="238"/>
      <c r="N146" s="105"/>
      <c r="O146" s="235">
        <f t="shared" si="184"/>
        <v>0</v>
      </c>
      <c r="P146" s="236"/>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x14ac:dyDescent="0.25">
      <c r="A149" s="119">
        <v>2355</v>
      </c>
      <c r="B149" s="98" t="s">
        <v>170</v>
      </c>
      <c r="C149" s="99">
        <f t="shared" ref="C149:C212" si="185">F149+I149+L149+O149</f>
        <v>150</v>
      </c>
      <c r="D149" s="237">
        <v>150</v>
      </c>
      <c r="E149" s="458"/>
      <c r="F149" s="509">
        <f t="shared" si="181"/>
        <v>150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2500</v>
      </c>
      <c r="D151" s="232">
        <f>SUM(D152:D158)</f>
        <v>2500</v>
      </c>
      <c r="E151" s="459">
        <f t="shared" ref="E151:F151" si="186">SUM(E152:E158)</f>
        <v>0</v>
      </c>
      <c r="F151" s="509">
        <f t="shared" si="186"/>
        <v>2500</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c r="E153" s="458"/>
      <c r="F153" s="509">
        <f t="shared" si="190"/>
        <v>0</v>
      </c>
      <c r="G153" s="237"/>
      <c r="H153" s="104"/>
      <c r="I153" s="235">
        <f t="shared" si="191"/>
        <v>0</v>
      </c>
      <c r="J153" s="104"/>
      <c r="K153" s="105"/>
      <c r="L153" s="235">
        <f t="shared" si="192"/>
        <v>0</v>
      </c>
      <c r="M153" s="238"/>
      <c r="N153" s="105"/>
      <c r="O153" s="235">
        <f t="shared" si="193"/>
        <v>0</v>
      </c>
      <c r="P153" s="236"/>
    </row>
    <row r="154" spans="1:16" x14ac:dyDescent="0.25">
      <c r="A154" s="97">
        <v>2363</v>
      </c>
      <c r="B154" s="98" t="s">
        <v>175</v>
      </c>
      <c r="C154" s="99">
        <f t="shared" si="185"/>
        <v>2500</v>
      </c>
      <c r="D154" s="237">
        <v>2500</v>
      </c>
      <c r="E154" s="458"/>
      <c r="F154" s="509">
        <f t="shared" si="190"/>
        <v>2500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12755</v>
      </c>
      <c r="D159" s="239">
        <v>7406</v>
      </c>
      <c r="E159" s="464"/>
      <c r="F159" s="507">
        <f t="shared" si="190"/>
        <v>7406</v>
      </c>
      <c r="G159" s="239">
        <v>5349</v>
      </c>
      <c r="H159" s="241"/>
      <c r="I159" s="217">
        <f t="shared" si="191"/>
        <v>5349</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16856</v>
      </c>
      <c r="D194" s="194">
        <f>SUM(D195,D230,D269)</f>
        <v>11363</v>
      </c>
      <c r="E194" s="453">
        <f t="shared" ref="E194:F194" si="251">SUM(E195,E230,E269)</f>
        <v>0</v>
      </c>
      <c r="F194" s="504">
        <f t="shared" si="251"/>
        <v>11363</v>
      </c>
      <c r="G194" s="194">
        <f>SUM(G195,G230,G269)</f>
        <v>1443</v>
      </c>
      <c r="H194" s="196">
        <f t="shared" ref="H194:I194" si="252">SUM(H195,H230,H269)</f>
        <v>0</v>
      </c>
      <c r="I194" s="197">
        <f t="shared" si="252"/>
        <v>1443</v>
      </c>
      <c r="J194" s="196">
        <f>SUM(J195,J230,J269)</f>
        <v>4050</v>
      </c>
      <c r="K194" s="195">
        <f t="shared" ref="K194:L194" si="253">SUM(K195,K230,K269)</f>
        <v>0</v>
      </c>
      <c r="L194" s="197">
        <f t="shared" si="253"/>
        <v>4050</v>
      </c>
      <c r="M194" s="289">
        <f>SUM(M195,M230,M269)</f>
        <v>0</v>
      </c>
      <c r="N194" s="290">
        <f t="shared" ref="N194:O194" si="254">SUM(N195,N230,N269)</f>
        <v>0</v>
      </c>
      <c r="O194" s="291">
        <f t="shared" si="254"/>
        <v>0</v>
      </c>
      <c r="P194" s="292"/>
    </row>
    <row r="195" spans="1:16" x14ac:dyDescent="0.25">
      <c r="A195" s="199">
        <v>5000</v>
      </c>
      <c r="B195" s="199" t="s">
        <v>216</v>
      </c>
      <c r="C195" s="200">
        <f t="shared" si="185"/>
        <v>16856</v>
      </c>
      <c r="D195" s="201">
        <f>D196+D204</f>
        <v>11363</v>
      </c>
      <c r="E195" s="454">
        <f t="shared" ref="E195:F195" si="255">E196+E204</f>
        <v>0</v>
      </c>
      <c r="F195" s="505">
        <f t="shared" si="255"/>
        <v>11363</v>
      </c>
      <c r="G195" s="201">
        <f>G196+G204</f>
        <v>1443</v>
      </c>
      <c r="H195" s="203">
        <f t="shared" ref="H195:I195" si="256">H196+H204</f>
        <v>0</v>
      </c>
      <c r="I195" s="204">
        <f t="shared" si="256"/>
        <v>1443</v>
      </c>
      <c r="J195" s="203">
        <f>J196+J204</f>
        <v>4050</v>
      </c>
      <c r="K195" s="202">
        <f t="shared" ref="K195:L195" si="257">K196+K204</f>
        <v>0</v>
      </c>
      <c r="L195" s="204">
        <f t="shared" si="257"/>
        <v>4050</v>
      </c>
      <c r="M195" s="200">
        <f>M196+M204</f>
        <v>0</v>
      </c>
      <c r="N195" s="202">
        <f t="shared" ref="N195:O195" si="258">N196+N204</f>
        <v>0</v>
      </c>
      <c r="O195" s="204">
        <f t="shared" si="258"/>
        <v>0</v>
      </c>
      <c r="P195" s="205"/>
    </row>
    <row r="196" spans="1:16" x14ac:dyDescent="0.25">
      <c r="A196" s="75">
        <v>5100</v>
      </c>
      <c r="B196" s="206" t="s">
        <v>217</v>
      </c>
      <c r="C196" s="76">
        <f t="shared" si="185"/>
        <v>65</v>
      </c>
      <c r="D196" s="207">
        <f>D197+D198+D201+D202+D203</f>
        <v>65</v>
      </c>
      <c r="E196" s="455">
        <f t="shared" ref="E196:F196" si="259">E197+E198+E201+E202+E203</f>
        <v>0</v>
      </c>
      <c r="F196" s="506">
        <f t="shared" si="259"/>
        <v>65</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185"/>
        <v>65</v>
      </c>
      <c r="D198" s="232">
        <f>D199+D200</f>
        <v>65</v>
      </c>
      <c r="E198" s="459">
        <f t="shared" ref="E198:F198" si="263">E199+E200</f>
        <v>0</v>
      </c>
      <c r="F198" s="509">
        <f t="shared" si="263"/>
        <v>65</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x14ac:dyDescent="0.25">
      <c r="A199" s="119">
        <v>5121</v>
      </c>
      <c r="B199" s="98" t="s">
        <v>220</v>
      </c>
      <c r="C199" s="99">
        <f t="shared" si="185"/>
        <v>65</v>
      </c>
      <c r="D199" s="237">
        <v>65</v>
      </c>
      <c r="E199" s="458"/>
      <c r="F199" s="509">
        <f t="shared" ref="F199:F203" si="267">D199+E199</f>
        <v>65</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16791</v>
      </c>
      <c r="D204" s="207">
        <f>D205+D215+D216+D225+D226+D227+D229</f>
        <v>11298</v>
      </c>
      <c r="E204" s="455">
        <f t="shared" ref="E204:F204" si="271">E205+E215+E216+E225+E226+E227+E229</f>
        <v>0</v>
      </c>
      <c r="F204" s="506">
        <f t="shared" si="271"/>
        <v>11298</v>
      </c>
      <c r="G204" s="207">
        <f>G205+G215+G216+G225+G226+G227+G229</f>
        <v>1443</v>
      </c>
      <c r="H204" s="84">
        <f t="shared" ref="H204:I204" si="272">H205+H215+H216+H225+H226+H227+H229</f>
        <v>0</v>
      </c>
      <c r="I204" s="208">
        <f t="shared" si="272"/>
        <v>1443</v>
      </c>
      <c r="J204" s="84">
        <f>J205+J215+J216+J225+J226+J227+J229</f>
        <v>4050</v>
      </c>
      <c r="K204" s="85">
        <f t="shared" ref="K204:L204" si="273">K205+K215+K216+K225+K226+K227+K229</f>
        <v>0</v>
      </c>
      <c r="L204" s="208">
        <f t="shared" si="273"/>
        <v>4050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16791</v>
      </c>
      <c r="D216" s="232">
        <f>SUM(D217:D224)</f>
        <v>11298</v>
      </c>
      <c r="E216" s="459">
        <f t="shared" ref="E216:F216" si="284">SUM(E217:E224)</f>
        <v>0</v>
      </c>
      <c r="F216" s="509">
        <f t="shared" si="284"/>
        <v>11298</v>
      </c>
      <c r="G216" s="232">
        <f>SUM(G217:G224)</f>
        <v>1443</v>
      </c>
      <c r="H216" s="234">
        <f t="shared" ref="H216:I216" si="285">SUM(H217:H224)</f>
        <v>0</v>
      </c>
      <c r="I216" s="235">
        <f t="shared" si="285"/>
        <v>1443</v>
      </c>
      <c r="J216" s="234">
        <f>SUM(J217:J224)</f>
        <v>4050</v>
      </c>
      <c r="K216" s="233">
        <f t="shared" ref="K216:L216" si="286">SUM(K217:K224)</f>
        <v>0</v>
      </c>
      <c r="L216" s="235">
        <f t="shared" si="286"/>
        <v>4050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hidden="1" x14ac:dyDescent="0.25">
      <c r="A218" s="119">
        <v>5232</v>
      </c>
      <c r="B218" s="98" t="s">
        <v>239</v>
      </c>
      <c r="C218" s="99">
        <f t="shared" si="283"/>
        <v>0</v>
      </c>
      <c r="D218" s="237"/>
      <c r="E218" s="458"/>
      <c r="F218" s="509">
        <f t="shared" si="288"/>
        <v>0</v>
      </c>
      <c r="G218" s="237"/>
      <c r="H218" s="104"/>
      <c r="I218" s="235">
        <f t="shared" si="289"/>
        <v>0</v>
      </c>
      <c r="J218" s="104"/>
      <c r="K218" s="105"/>
      <c r="L218" s="235">
        <f t="shared" si="290"/>
        <v>0</v>
      </c>
      <c r="M218" s="238"/>
      <c r="N218" s="105"/>
      <c r="O218" s="235">
        <f t="shared" si="291"/>
        <v>0</v>
      </c>
      <c r="P218" s="236"/>
    </row>
    <row r="219" spans="1:16" x14ac:dyDescent="0.25">
      <c r="A219" s="119">
        <v>5233</v>
      </c>
      <c r="B219" s="98" t="s">
        <v>240</v>
      </c>
      <c r="C219" s="99">
        <f t="shared" si="283"/>
        <v>5443</v>
      </c>
      <c r="D219" s="237">
        <v>4000</v>
      </c>
      <c r="E219" s="458"/>
      <c r="F219" s="509">
        <f t="shared" si="288"/>
        <v>4000</v>
      </c>
      <c r="G219" s="237">
        <v>1443</v>
      </c>
      <c r="H219" s="104"/>
      <c r="I219" s="235">
        <f t="shared" si="289"/>
        <v>1443</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x14ac:dyDescent="0.25">
      <c r="A223" s="119">
        <v>5238</v>
      </c>
      <c r="B223" s="98" t="s">
        <v>244</v>
      </c>
      <c r="C223" s="99">
        <f t="shared" si="283"/>
        <v>3934</v>
      </c>
      <c r="D223" s="237">
        <v>3564</v>
      </c>
      <c r="E223" s="458"/>
      <c r="F223" s="509">
        <f t="shared" si="288"/>
        <v>3564</v>
      </c>
      <c r="G223" s="237"/>
      <c r="H223" s="104"/>
      <c r="I223" s="235">
        <f t="shared" si="289"/>
        <v>0</v>
      </c>
      <c r="J223" s="104">
        <v>370</v>
      </c>
      <c r="K223" s="105"/>
      <c r="L223" s="235">
        <f t="shared" si="290"/>
        <v>370</v>
      </c>
      <c r="M223" s="238"/>
      <c r="N223" s="105"/>
      <c r="O223" s="235">
        <f t="shared" si="291"/>
        <v>0</v>
      </c>
      <c r="P223" s="236"/>
    </row>
    <row r="224" spans="1:16" ht="24" x14ac:dyDescent="0.25">
      <c r="A224" s="119">
        <v>5239</v>
      </c>
      <c r="B224" s="98" t="s">
        <v>245</v>
      </c>
      <c r="C224" s="99">
        <f t="shared" si="283"/>
        <v>7414</v>
      </c>
      <c r="D224" s="237">
        <v>3734</v>
      </c>
      <c r="E224" s="458"/>
      <c r="F224" s="509">
        <f t="shared" si="288"/>
        <v>3734</v>
      </c>
      <c r="G224" s="237"/>
      <c r="H224" s="104"/>
      <c r="I224" s="235">
        <f t="shared" si="289"/>
        <v>0</v>
      </c>
      <c r="J224" s="104">
        <v>3680</v>
      </c>
      <c r="K224" s="105"/>
      <c r="L224" s="235">
        <f t="shared" si="290"/>
        <v>3680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758065.85</v>
      </c>
      <c r="D286" s="313">
        <f t="shared" ref="D286:O286" si="382">SUM(D283,D269,D230,D195,D187,D173,D75,D53)</f>
        <v>318758</v>
      </c>
      <c r="E286" s="471">
        <f t="shared" si="382"/>
        <v>0</v>
      </c>
      <c r="F286" s="517">
        <f t="shared" si="382"/>
        <v>318758</v>
      </c>
      <c r="G286" s="313">
        <f t="shared" si="382"/>
        <v>427539.85</v>
      </c>
      <c r="H286" s="315">
        <f t="shared" si="382"/>
        <v>0</v>
      </c>
      <c r="I286" s="316">
        <f t="shared" si="382"/>
        <v>427539.85</v>
      </c>
      <c r="J286" s="315">
        <f t="shared" si="382"/>
        <v>11768</v>
      </c>
      <c r="K286" s="314">
        <f t="shared" si="382"/>
        <v>0</v>
      </c>
      <c r="L286" s="316">
        <f t="shared" si="382"/>
        <v>11768</v>
      </c>
      <c r="M286" s="312">
        <f t="shared" si="382"/>
        <v>0</v>
      </c>
      <c r="N286" s="314">
        <f t="shared" si="382"/>
        <v>0</v>
      </c>
      <c r="O286" s="316">
        <f t="shared" si="382"/>
        <v>0</v>
      </c>
      <c r="P286" s="317"/>
    </row>
    <row r="287" spans="1:16" s="27" customFormat="1" ht="13.5" thickTop="1" thickBot="1" x14ac:dyDescent="0.3">
      <c r="A287" s="1253" t="s">
        <v>310</v>
      </c>
      <c r="B287" s="1254"/>
      <c r="C287" s="318">
        <f t="shared" si="368"/>
        <v>-1492.8499999999767</v>
      </c>
      <c r="D287" s="319">
        <f>SUM(D24,D25,D41)-D51</f>
        <v>0</v>
      </c>
      <c r="E287" s="472">
        <f t="shared" ref="E287:F287" si="383">SUM(E24,E25,E41)-E51</f>
        <v>0</v>
      </c>
      <c r="F287" s="518">
        <f t="shared" si="383"/>
        <v>0</v>
      </c>
      <c r="G287" s="319">
        <f>SUM(G24,G25,G41)-G51</f>
        <v>0.15000000002328306</v>
      </c>
      <c r="H287" s="321">
        <f t="shared" ref="H287:I287" si="384">SUM(H24,H25,H41)-H51</f>
        <v>0</v>
      </c>
      <c r="I287" s="322">
        <f t="shared" si="384"/>
        <v>0.15000000002328306</v>
      </c>
      <c r="J287" s="321">
        <f>(J26+J43)-J51</f>
        <v>-1493</v>
      </c>
      <c r="K287" s="320">
        <f t="shared" ref="K287:L287" si="385">(K26+K43)-K51</f>
        <v>0</v>
      </c>
      <c r="L287" s="322">
        <f t="shared" si="385"/>
        <v>-1493</v>
      </c>
      <c r="M287" s="318">
        <f>M45-M51</f>
        <v>0</v>
      </c>
      <c r="N287" s="320">
        <f t="shared" ref="N287:O287" si="386">N45-N51</f>
        <v>0</v>
      </c>
      <c r="O287" s="322">
        <f t="shared" si="386"/>
        <v>0</v>
      </c>
      <c r="P287" s="323"/>
    </row>
    <row r="288" spans="1:16" s="27" customFormat="1" ht="12.75" thickTop="1" x14ac:dyDescent="0.25">
      <c r="A288" s="1255" t="s">
        <v>311</v>
      </c>
      <c r="B288" s="1256"/>
      <c r="C288" s="324">
        <f t="shared" si="368"/>
        <v>1493</v>
      </c>
      <c r="D288" s="325">
        <f t="shared" ref="D288:O288" si="387">SUM(D289,D290)-D297+D298</f>
        <v>0</v>
      </c>
      <c r="E288" s="473">
        <f t="shared" si="387"/>
        <v>0</v>
      </c>
      <c r="F288" s="519">
        <f t="shared" si="387"/>
        <v>0</v>
      </c>
      <c r="G288" s="325">
        <f t="shared" si="387"/>
        <v>0</v>
      </c>
      <c r="H288" s="327">
        <f t="shared" si="387"/>
        <v>0</v>
      </c>
      <c r="I288" s="328">
        <f t="shared" si="387"/>
        <v>0</v>
      </c>
      <c r="J288" s="327">
        <f t="shared" si="387"/>
        <v>1493</v>
      </c>
      <c r="K288" s="326">
        <f t="shared" si="387"/>
        <v>0</v>
      </c>
      <c r="L288" s="328">
        <f t="shared" si="387"/>
        <v>1493</v>
      </c>
      <c r="M288" s="324">
        <f t="shared" si="387"/>
        <v>0</v>
      </c>
      <c r="N288" s="326">
        <f t="shared" si="387"/>
        <v>0</v>
      </c>
      <c r="O288" s="328">
        <f t="shared" si="387"/>
        <v>0</v>
      </c>
      <c r="P288" s="329"/>
    </row>
    <row r="289" spans="1:16" s="27" customFormat="1" ht="12.75" thickBot="1" x14ac:dyDescent="0.3">
      <c r="A289" s="177" t="s">
        <v>312</v>
      </c>
      <c r="B289" s="177" t="s">
        <v>313</v>
      </c>
      <c r="C289" s="178">
        <f t="shared" si="368"/>
        <v>1493</v>
      </c>
      <c r="D289" s="179">
        <f t="shared" ref="D289:O289" si="388">D21-D283</f>
        <v>0</v>
      </c>
      <c r="E289" s="451">
        <f t="shared" si="388"/>
        <v>0</v>
      </c>
      <c r="F289" s="502">
        <f t="shared" si="388"/>
        <v>0</v>
      </c>
      <c r="G289" s="179">
        <f t="shared" si="388"/>
        <v>0</v>
      </c>
      <c r="H289" s="181">
        <f t="shared" si="388"/>
        <v>0</v>
      </c>
      <c r="I289" s="182">
        <f t="shared" si="388"/>
        <v>0</v>
      </c>
      <c r="J289" s="181">
        <f t="shared" si="388"/>
        <v>1493</v>
      </c>
      <c r="K289" s="180">
        <f t="shared" si="388"/>
        <v>0</v>
      </c>
      <c r="L289" s="182">
        <f t="shared" si="388"/>
        <v>1493</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iJOHK/ZGjgRRjp2YvLF3U5Vgch674PE9yzb3nhbFqpZK8G+Ap5HBaY2PT7HSb2BhjgmjOeHEmrrHaYyzxnupLg==" saltValue="hyosHhO7W8yFeRCRl+tyvw==" spinCount="100000" sheet="1" objects="1" scenarios="1" formatCells="0" formatColumns="0" formatRows="0"/>
  <autoFilter ref="A18:P298">
    <filterColumn colId="2">
      <filters blank="1">
        <filter val="1 000"/>
        <filter val="1 162"/>
        <filter val="1 170"/>
        <filter val="1 493"/>
        <filter val="-1 493"/>
        <filter val="1 524"/>
        <filter val="1 832"/>
        <filter val="1 968"/>
        <filter val="10 250"/>
        <filter val="10 672"/>
        <filter val="12 755"/>
        <filter val="125 017"/>
        <filter val="13 462"/>
        <filter val="150"/>
        <filter val="16 791"/>
        <filter val="16 856"/>
        <filter val="160 330"/>
        <filter val="2 127"/>
        <filter val="2 443"/>
        <filter val="2 500"/>
        <filter val="200"/>
        <filter val="23 310"/>
        <filter val="23 641"/>
        <filter val="25"/>
        <filter val="250"/>
        <filter val="27 717"/>
        <filter val="28 802"/>
        <filter val="3 002"/>
        <filter val="3 094"/>
        <filter val="3 270"/>
        <filter val="3 494"/>
        <filter val="3 721"/>
        <filter val="3 800"/>
        <filter val="3 934"/>
        <filter val="3 977"/>
        <filter val="340"/>
        <filter val="35 313"/>
        <filter val="384"/>
        <filter val="4 136"/>
        <filter val="4 153"/>
        <filter val="4 655"/>
        <filter val="400"/>
        <filter val="42 414"/>
        <filter val="42 709"/>
        <filter val="450 083"/>
        <filter val="483"/>
        <filter val="494 919"/>
        <filter val="5 236"/>
        <filter val="5 443"/>
        <filter val="5 595"/>
        <filter val="568"/>
        <filter val="57 159"/>
        <filter val="60"/>
        <filter val="622"/>
        <filter val="65"/>
        <filter val="655 249"/>
        <filter val="7 414"/>
        <filter val="7 721"/>
        <filter val="741 210"/>
        <filter val="746 298"/>
        <filter val="758 066"/>
        <filter val="849"/>
        <filter val="85"/>
        <filter val="85 961"/>
        <filter val="9 871"/>
        <filter val="95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Roman,Regular"&amp;9 154.pielikums Jūrmalas pilsētas domes
2019.gada 21.februāra saistošajiem noteikumiem Nr.8
(protokols Nr.2, 34.punkts)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6"/>
  <sheetViews>
    <sheetView view="pageLayout" zoomScaleNormal="100" workbookViewId="0">
      <selection activeCell="U17" sqref="U17"/>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377</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378</v>
      </c>
      <c r="D3" s="1296"/>
      <c r="E3" s="1296"/>
      <c r="F3" s="1296"/>
      <c r="G3" s="1296"/>
      <c r="H3" s="1296"/>
      <c r="I3" s="1296"/>
      <c r="J3" s="1296"/>
      <c r="K3" s="1296"/>
      <c r="L3" s="1296"/>
      <c r="M3" s="1296"/>
      <c r="N3" s="1296"/>
      <c r="O3" s="1296"/>
      <c r="P3" s="1297"/>
      <c r="Q3" s="525"/>
    </row>
    <row r="4" spans="1:17" ht="12.75" customHeight="1" x14ac:dyDescent="0.25">
      <c r="A4" s="5" t="s">
        <v>4</v>
      </c>
      <c r="B4" s="6"/>
      <c r="C4" s="1296" t="s">
        <v>379</v>
      </c>
      <c r="D4" s="1296"/>
      <c r="E4" s="1296"/>
      <c r="F4" s="1296"/>
      <c r="G4" s="1296"/>
      <c r="H4" s="1296"/>
      <c r="I4" s="1296"/>
      <c r="J4" s="1296"/>
      <c r="K4" s="1296"/>
      <c r="L4" s="1296"/>
      <c r="M4" s="1296"/>
      <c r="N4" s="1296"/>
      <c r="O4" s="1296"/>
      <c r="P4" s="1297"/>
      <c r="Q4" s="525"/>
    </row>
    <row r="5" spans="1:17" ht="12.75" customHeight="1" x14ac:dyDescent="0.25">
      <c r="A5" s="7" t="s">
        <v>6</v>
      </c>
      <c r="B5" s="8"/>
      <c r="C5" s="1291" t="s">
        <v>380</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5.5" customHeight="1" x14ac:dyDescent="0.25">
      <c r="A7" s="7" t="s">
        <v>10</v>
      </c>
      <c r="B7" s="8"/>
      <c r="C7" s="1296" t="s">
        <v>382</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383</v>
      </c>
      <c r="D9" s="1291"/>
      <c r="E9" s="1291"/>
      <c r="F9" s="1291"/>
      <c r="G9" s="1291"/>
      <c r="H9" s="1291"/>
      <c r="I9" s="1291"/>
      <c r="J9" s="1291"/>
      <c r="K9" s="1291"/>
      <c r="L9" s="1291"/>
      <c r="M9" s="1291"/>
      <c r="N9" s="1291"/>
      <c r="O9" s="1291"/>
      <c r="P9" s="1292"/>
      <c r="Q9" s="525"/>
    </row>
    <row r="10" spans="1:17" ht="12.75" customHeight="1" x14ac:dyDescent="0.25">
      <c r="A10" s="7"/>
      <c r="B10" s="8" t="s">
        <v>15</v>
      </c>
      <c r="C10" s="1291" t="s">
        <v>384</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385</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729300</v>
      </c>
      <c r="D20" s="33">
        <f>SUM(D21,D24,D25,D41,D43)</f>
        <v>517086</v>
      </c>
      <c r="E20" s="432">
        <f t="shared" ref="E20:F20" si="0">SUM(E21,E24,E25,E41,E43)</f>
        <v>0</v>
      </c>
      <c r="F20" s="483">
        <f t="shared" si="0"/>
        <v>517086</v>
      </c>
      <c r="G20" s="33">
        <f>SUM(G21,G24,G43)</f>
        <v>189188</v>
      </c>
      <c r="H20" s="35">
        <f t="shared" ref="H20:I20" si="1">SUM(H21,H24,H43)</f>
        <v>0</v>
      </c>
      <c r="I20" s="36">
        <f t="shared" si="1"/>
        <v>189188</v>
      </c>
      <c r="J20" s="35">
        <f>SUM(J21,J26,J43)</f>
        <v>23026</v>
      </c>
      <c r="K20" s="34">
        <f t="shared" ref="K20:L20" si="2">SUM(K21,K26,K43)</f>
        <v>0</v>
      </c>
      <c r="L20" s="36">
        <f t="shared" si="2"/>
        <v>23026</v>
      </c>
      <c r="M20" s="32">
        <f>SUM(M21,M45)</f>
        <v>0</v>
      </c>
      <c r="N20" s="34">
        <f t="shared" ref="N20:O20" si="3">SUM(N21,N45)</f>
        <v>0</v>
      </c>
      <c r="O20" s="36">
        <f t="shared" si="3"/>
        <v>0</v>
      </c>
      <c r="P20" s="37"/>
    </row>
    <row r="21" spans="1:16" ht="12.75" thickTop="1" x14ac:dyDescent="0.25">
      <c r="A21" s="38"/>
      <c r="B21" s="39" t="s">
        <v>41</v>
      </c>
      <c r="C21" s="40">
        <f t="shared" ref="C21:C84" si="4">F21+I21+L21+O21</f>
        <v>3373</v>
      </c>
      <c r="D21" s="41">
        <f>SUM(D22:D23)</f>
        <v>0</v>
      </c>
      <c r="E21" s="433">
        <f t="shared" ref="E21" si="5">SUM(E22:E23)</f>
        <v>0</v>
      </c>
      <c r="F21" s="484">
        <f>SUM(F22:F23)</f>
        <v>0</v>
      </c>
      <c r="G21" s="41">
        <f>SUM(G22:G23)</f>
        <v>0</v>
      </c>
      <c r="H21" s="43">
        <f t="shared" ref="H21:I21" si="6">SUM(H22:H23)</f>
        <v>0</v>
      </c>
      <c r="I21" s="44">
        <f t="shared" si="6"/>
        <v>0</v>
      </c>
      <c r="J21" s="43">
        <f>SUM(J22:J23)</f>
        <v>3373</v>
      </c>
      <c r="K21" s="42">
        <f t="shared" ref="K21:L21" si="7">SUM(K22:K23)</f>
        <v>0</v>
      </c>
      <c r="L21" s="44">
        <f t="shared" si="7"/>
        <v>3373</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619"/>
      <c r="B23" s="620" t="s">
        <v>43</v>
      </c>
      <c r="C23" s="621">
        <f t="shared" si="4"/>
        <v>3373</v>
      </c>
      <c r="D23" s="622"/>
      <c r="E23" s="623"/>
      <c r="F23" s="624">
        <f>D23+E23</f>
        <v>0</v>
      </c>
      <c r="G23" s="622"/>
      <c r="H23" s="625"/>
      <c r="I23" s="626">
        <f>G23+H23</f>
        <v>0</v>
      </c>
      <c r="J23" s="625">
        <v>3373</v>
      </c>
      <c r="K23" s="627"/>
      <c r="L23" s="626">
        <f>J23+K23</f>
        <v>3373</v>
      </c>
      <c r="M23" s="628"/>
      <c r="N23" s="627"/>
      <c r="O23" s="626">
        <f>M23+N23</f>
        <v>0</v>
      </c>
      <c r="P23" s="63"/>
    </row>
    <row r="24" spans="1:16" s="27" customFormat="1" ht="24.75" thickBot="1" x14ac:dyDescent="0.3">
      <c r="A24" s="347">
        <v>19300</v>
      </c>
      <c r="B24" s="347" t="s">
        <v>44</v>
      </c>
      <c r="C24" s="348">
        <f>F24+I24</f>
        <v>706274</v>
      </c>
      <c r="D24" s="349">
        <v>517086</v>
      </c>
      <c r="E24" s="436"/>
      <c r="F24" s="487">
        <f>D24+E24</f>
        <v>517086</v>
      </c>
      <c r="G24" s="349">
        <f>195601-6413</f>
        <v>189188</v>
      </c>
      <c r="H24" s="350"/>
      <c r="I24" s="351">
        <f>G24+H24</f>
        <v>189188</v>
      </c>
      <c r="J24" s="352" t="s">
        <v>45</v>
      </c>
      <c r="K24" s="353" t="s">
        <v>45</v>
      </c>
      <c r="L24" s="355" t="s">
        <v>45</v>
      </c>
      <c r="M24" s="354" t="s">
        <v>45</v>
      </c>
      <c r="N24" s="353" t="s">
        <v>45</v>
      </c>
      <c r="O24" s="355" t="s">
        <v>45</v>
      </c>
      <c r="P24" s="230" t="s">
        <v>386</v>
      </c>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19520</v>
      </c>
      <c r="D26" s="78" t="s">
        <v>45</v>
      </c>
      <c r="E26" s="438" t="s">
        <v>45</v>
      </c>
      <c r="F26" s="489" t="s">
        <v>45</v>
      </c>
      <c r="G26" s="78" t="s">
        <v>45</v>
      </c>
      <c r="H26" s="79" t="s">
        <v>45</v>
      </c>
      <c r="I26" s="80" t="s">
        <v>45</v>
      </c>
      <c r="J26" s="84">
        <f>SUM(J27,J31,J33,J36)</f>
        <v>19520</v>
      </c>
      <c r="K26" s="85">
        <f t="shared" ref="K26:L26" si="9">SUM(K27,K31,K33,K36)</f>
        <v>0</v>
      </c>
      <c r="L26" s="208">
        <f t="shared" si="9"/>
        <v>19520</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idden="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19520</v>
      </c>
      <c r="D36" s="78" t="s">
        <v>45</v>
      </c>
      <c r="E36" s="438" t="s">
        <v>45</v>
      </c>
      <c r="F36" s="489" t="s">
        <v>45</v>
      </c>
      <c r="G36" s="78" t="s">
        <v>45</v>
      </c>
      <c r="H36" s="79" t="s">
        <v>45</v>
      </c>
      <c r="I36" s="80" t="s">
        <v>45</v>
      </c>
      <c r="J36" s="84">
        <f>SUM(J37:J40)</f>
        <v>19520</v>
      </c>
      <c r="K36" s="85">
        <f t="shared" ref="K36:L36" si="14">SUM(K37:K40)</f>
        <v>0</v>
      </c>
      <c r="L36" s="208">
        <f t="shared" si="14"/>
        <v>19520</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356">
        <v>21399</v>
      </c>
      <c r="B40" s="357" t="s">
        <v>61</v>
      </c>
      <c r="C40" s="358">
        <f t="shared" si="10"/>
        <v>19520</v>
      </c>
      <c r="D40" s="359" t="s">
        <v>45</v>
      </c>
      <c r="E40" s="442" t="s">
        <v>45</v>
      </c>
      <c r="F40" s="493" t="s">
        <v>45</v>
      </c>
      <c r="G40" s="359" t="s">
        <v>45</v>
      </c>
      <c r="H40" s="361" t="s">
        <v>45</v>
      </c>
      <c r="I40" s="362" t="s">
        <v>45</v>
      </c>
      <c r="J40" s="363">
        <v>19520</v>
      </c>
      <c r="K40" s="364"/>
      <c r="L40" s="494">
        <f>J40+K40</f>
        <v>19520</v>
      </c>
      <c r="M40" s="365" t="s">
        <v>45</v>
      </c>
      <c r="N40" s="360" t="s">
        <v>45</v>
      </c>
      <c r="O40" s="362" t="s">
        <v>45</v>
      </c>
      <c r="P40" s="629"/>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x14ac:dyDescent="0.25">
      <c r="A43" s="86">
        <v>21490</v>
      </c>
      <c r="B43" s="75" t="s">
        <v>64</v>
      </c>
      <c r="C43" s="143">
        <f>F43+I43+L43</f>
        <v>133</v>
      </c>
      <c r="D43" s="144">
        <f>D44</f>
        <v>0</v>
      </c>
      <c r="E43" s="480">
        <f t="shared" ref="E43:L43" si="16">E44</f>
        <v>0</v>
      </c>
      <c r="F43" s="524">
        <f t="shared" si="16"/>
        <v>0</v>
      </c>
      <c r="G43" s="144">
        <f t="shared" si="16"/>
        <v>0</v>
      </c>
      <c r="H43" s="146">
        <f t="shared" si="16"/>
        <v>0</v>
      </c>
      <c r="I43" s="147">
        <f t="shared" si="16"/>
        <v>0</v>
      </c>
      <c r="J43" s="146">
        <f t="shared" si="16"/>
        <v>133</v>
      </c>
      <c r="K43" s="145">
        <f t="shared" si="16"/>
        <v>0</v>
      </c>
      <c r="L43" s="147">
        <f t="shared" si="16"/>
        <v>133</v>
      </c>
      <c r="M43" s="82" t="s">
        <v>45</v>
      </c>
      <c r="N43" s="81" t="s">
        <v>45</v>
      </c>
      <c r="O43" s="80" t="s">
        <v>45</v>
      </c>
      <c r="P43" s="83"/>
    </row>
    <row r="44" spans="1:16" s="27" customFormat="1" ht="24" x14ac:dyDescent="0.25">
      <c r="A44" s="119">
        <v>21499</v>
      </c>
      <c r="B44" s="98" t="s">
        <v>65</v>
      </c>
      <c r="C44" s="148">
        <f>F44+I44+L44</f>
        <v>133</v>
      </c>
      <c r="D44" s="149"/>
      <c r="E44" s="481"/>
      <c r="F44" s="516">
        <f>D44+E44</f>
        <v>0</v>
      </c>
      <c r="G44" s="149"/>
      <c r="H44" s="151"/>
      <c r="I44" s="152">
        <f>G44+H44</f>
        <v>0</v>
      </c>
      <c r="J44" s="151">
        <v>133</v>
      </c>
      <c r="K44" s="150"/>
      <c r="L44" s="152">
        <f>J44+K44</f>
        <v>133</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729300</v>
      </c>
      <c r="D50" s="179">
        <f>SUM(D51,D283)</f>
        <v>517086</v>
      </c>
      <c r="E50" s="451">
        <f t="shared" ref="E50:F50" si="19">SUM(E51,E283)</f>
        <v>0</v>
      </c>
      <c r="F50" s="502">
        <f t="shared" si="19"/>
        <v>517086</v>
      </c>
      <c r="G50" s="179">
        <f>SUM(G51,G283)</f>
        <v>189188</v>
      </c>
      <c r="H50" s="181">
        <f t="shared" ref="H50:I50" si="20">SUM(H51,H283)</f>
        <v>0</v>
      </c>
      <c r="I50" s="182">
        <f t="shared" si="20"/>
        <v>189188</v>
      </c>
      <c r="J50" s="181">
        <f>SUM(J51,J283)</f>
        <v>23026</v>
      </c>
      <c r="K50" s="180">
        <f t="shared" ref="K50:L50" si="21">SUM(K51,K283)</f>
        <v>0</v>
      </c>
      <c r="L50" s="182">
        <f t="shared" si="21"/>
        <v>23026</v>
      </c>
      <c r="M50" s="178">
        <f>SUM(M51,M283)</f>
        <v>0</v>
      </c>
      <c r="N50" s="180">
        <f t="shared" ref="N50:O50" si="22">SUM(N51,N283)</f>
        <v>0</v>
      </c>
      <c r="O50" s="182">
        <f t="shared" si="22"/>
        <v>0</v>
      </c>
      <c r="P50" s="183"/>
    </row>
    <row r="51" spans="1:16" s="27" customFormat="1" ht="36.75" thickTop="1" x14ac:dyDescent="0.25">
      <c r="A51" s="184"/>
      <c r="B51" s="185" t="s">
        <v>71</v>
      </c>
      <c r="C51" s="186">
        <f t="shared" si="4"/>
        <v>729300</v>
      </c>
      <c r="D51" s="187">
        <f>SUM(D52,D194)</f>
        <v>517086</v>
      </c>
      <c r="E51" s="452">
        <f t="shared" ref="E51:F51" si="23">SUM(E52,E194)</f>
        <v>0</v>
      </c>
      <c r="F51" s="503">
        <f t="shared" si="23"/>
        <v>517086</v>
      </c>
      <c r="G51" s="187">
        <f>SUM(G52,G194)</f>
        <v>189188</v>
      </c>
      <c r="H51" s="189">
        <f t="shared" ref="H51:I51" si="24">SUM(H52,H194)</f>
        <v>0</v>
      </c>
      <c r="I51" s="190">
        <f t="shared" si="24"/>
        <v>189188</v>
      </c>
      <c r="J51" s="189">
        <f>SUM(J52,J194)</f>
        <v>23026</v>
      </c>
      <c r="K51" s="188">
        <f t="shared" ref="K51:L51" si="25">SUM(K52,K194)</f>
        <v>0</v>
      </c>
      <c r="L51" s="190">
        <f t="shared" si="25"/>
        <v>23026</v>
      </c>
      <c r="M51" s="186">
        <f>SUM(M52,M194)</f>
        <v>0</v>
      </c>
      <c r="N51" s="188">
        <f t="shared" ref="N51:O51" si="26">SUM(N52,N194)</f>
        <v>0</v>
      </c>
      <c r="O51" s="190">
        <f t="shared" si="26"/>
        <v>0</v>
      </c>
      <c r="P51" s="191"/>
    </row>
    <row r="52" spans="1:16" s="27" customFormat="1" ht="24" x14ac:dyDescent="0.25">
      <c r="A52" s="192"/>
      <c r="B52" s="20" t="s">
        <v>72</v>
      </c>
      <c r="C52" s="193">
        <f t="shared" si="4"/>
        <v>720077</v>
      </c>
      <c r="D52" s="194">
        <f>SUM(D53,D75,D173,D187)</f>
        <v>511034</v>
      </c>
      <c r="E52" s="453">
        <f t="shared" ref="E52:F52" si="27">SUM(E53,E75,E173,E187)</f>
        <v>0</v>
      </c>
      <c r="F52" s="504">
        <f t="shared" si="27"/>
        <v>511034</v>
      </c>
      <c r="G52" s="194">
        <f>SUM(G53,G75,G173,G187)</f>
        <v>186917</v>
      </c>
      <c r="H52" s="196">
        <f t="shared" ref="H52:I52" si="28">SUM(H53,H75,H173,H187)</f>
        <v>0</v>
      </c>
      <c r="I52" s="197">
        <f t="shared" si="28"/>
        <v>186917</v>
      </c>
      <c r="J52" s="196">
        <f>SUM(J53,J75,J173,J187)</f>
        <v>22126</v>
      </c>
      <c r="K52" s="195">
        <f t="shared" ref="K52:L52" si="29">SUM(K53,K75,K173,K187)</f>
        <v>0</v>
      </c>
      <c r="L52" s="197">
        <f t="shared" si="29"/>
        <v>22126</v>
      </c>
      <c r="M52" s="193">
        <f>SUM(M53,M75,M173,M187)</f>
        <v>0</v>
      </c>
      <c r="N52" s="195">
        <f t="shared" ref="N52:O52" si="30">SUM(N53,N75,N173,N187)</f>
        <v>0</v>
      </c>
      <c r="O52" s="197">
        <f t="shared" si="30"/>
        <v>0</v>
      </c>
      <c r="P52" s="198"/>
    </row>
    <row r="53" spans="1:16" s="27" customFormat="1" x14ac:dyDescent="0.25">
      <c r="A53" s="199">
        <v>1000</v>
      </c>
      <c r="B53" s="199" t="s">
        <v>73</v>
      </c>
      <c r="C53" s="200">
        <f t="shared" si="4"/>
        <v>632654</v>
      </c>
      <c r="D53" s="201">
        <f>SUM(D54,D67)</f>
        <v>447482</v>
      </c>
      <c r="E53" s="454">
        <f t="shared" ref="E53:F53" si="31">SUM(E54,E67)</f>
        <v>0</v>
      </c>
      <c r="F53" s="505">
        <f t="shared" si="31"/>
        <v>447482</v>
      </c>
      <c r="G53" s="201">
        <f>SUM(G54,G67)</f>
        <v>185172</v>
      </c>
      <c r="H53" s="203">
        <f t="shared" ref="H53:I53" si="32">SUM(H54,H67)</f>
        <v>0</v>
      </c>
      <c r="I53" s="204">
        <f t="shared" si="32"/>
        <v>185172</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473340</v>
      </c>
      <c r="D54" s="207">
        <f>SUM(D55,D58,D66)</f>
        <v>325610</v>
      </c>
      <c r="E54" s="455">
        <f t="shared" ref="E54:F54" si="35">SUM(E55,E58,E66)</f>
        <v>0</v>
      </c>
      <c r="F54" s="506">
        <f t="shared" si="35"/>
        <v>325610</v>
      </c>
      <c r="G54" s="207">
        <f>SUM(G55,G58,G66)</f>
        <v>147730</v>
      </c>
      <c r="H54" s="84">
        <f t="shared" ref="H54:I54" si="36">SUM(H55,H58,H66)</f>
        <v>0</v>
      </c>
      <c r="I54" s="208">
        <f t="shared" si="36"/>
        <v>147730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427952</v>
      </c>
      <c r="D55" s="214">
        <f>SUM(D56:D57)</f>
        <v>285112</v>
      </c>
      <c r="E55" s="456">
        <f t="shared" ref="E55:F55" si="39">SUM(E56:E57)</f>
        <v>0</v>
      </c>
      <c r="F55" s="507">
        <f t="shared" si="39"/>
        <v>285112</v>
      </c>
      <c r="G55" s="214">
        <f>SUM(G56:G57)</f>
        <v>142840</v>
      </c>
      <c r="H55" s="216">
        <f t="shared" ref="H55:I55" si="40">SUM(H56:H57)</f>
        <v>0</v>
      </c>
      <c r="I55" s="217">
        <f t="shared" si="40"/>
        <v>142840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s="252" customFormat="1" ht="24" x14ac:dyDescent="0.25">
      <c r="A57" s="56">
        <v>1119</v>
      </c>
      <c r="B57" s="223" t="s">
        <v>77</v>
      </c>
      <c r="C57" s="224">
        <f t="shared" si="4"/>
        <v>427952</v>
      </c>
      <c r="D57" s="225">
        <v>285112</v>
      </c>
      <c r="E57" s="460"/>
      <c r="F57" s="486">
        <f t="shared" si="43"/>
        <v>285112</v>
      </c>
      <c r="G57" s="225">
        <f>146516-3676</f>
        <v>142840</v>
      </c>
      <c r="H57" s="227"/>
      <c r="I57" s="228">
        <f t="shared" si="44"/>
        <v>142840</v>
      </c>
      <c r="J57" s="227"/>
      <c r="K57" s="226"/>
      <c r="L57" s="228">
        <f t="shared" si="45"/>
        <v>0</v>
      </c>
      <c r="M57" s="229"/>
      <c r="N57" s="226"/>
      <c r="O57" s="228">
        <f>M57+N57</f>
        <v>0</v>
      </c>
      <c r="P57" s="230" t="s">
        <v>386</v>
      </c>
    </row>
    <row r="58" spans="1:16" x14ac:dyDescent="0.25">
      <c r="A58" s="231">
        <v>1140</v>
      </c>
      <c r="B58" s="98" t="s">
        <v>78</v>
      </c>
      <c r="C58" s="99">
        <f t="shared" si="4"/>
        <v>43250</v>
      </c>
      <c r="D58" s="232">
        <f>SUM(D59:D65)</f>
        <v>38360</v>
      </c>
      <c r="E58" s="459">
        <f t="shared" ref="E58:F58" si="46">SUM(E59:E65)</f>
        <v>0</v>
      </c>
      <c r="F58" s="509">
        <f t="shared" si="46"/>
        <v>38360</v>
      </c>
      <c r="G58" s="232">
        <f>SUM(G59:G65)</f>
        <v>4890</v>
      </c>
      <c r="H58" s="234">
        <f t="shared" ref="H58:I58" si="47">SUM(H59:H65)</f>
        <v>0</v>
      </c>
      <c r="I58" s="235">
        <f t="shared" si="47"/>
        <v>4890</v>
      </c>
      <c r="J58" s="234">
        <f>SUM(J59:J65)</f>
        <v>0</v>
      </c>
      <c r="K58" s="233">
        <f t="shared" ref="K58:L58" si="48">SUM(K59:K65)</f>
        <v>0</v>
      </c>
      <c r="L58" s="235">
        <f t="shared" si="48"/>
        <v>0</v>
      </c>
      <c r="M58" s="99">
        <f>SUM(M59:M65)</f>
        <v>0</v>
      </c>
      <c r="N58" s="233">
        <f t="shared" ref="N58:O58" si="49">SUM(N59:N65)</f>
        <v>0</v>
      </c>
      <c r="O58" s="235">
        <f t="shared" si="49"/>
        <v>0</v>
      </c>
      <c r="P58" s="236"/>
    </row>
    <row r="59" spans="1:16" x14ac:dyDescent="0.25">
      <c r="A59" s="119">
        <v>1141</v>
      </c>
      <c r="B59" s="98" t="s">
        <v>79</v>
      </c>
      <c r="C59" s="99">
        <f t="shared" si="4"/>
        <v>4153</v>
      </c>
      <c r="D59" s="237">
        <v>4153</v>
      </c>
      <c r="E59" s="458"/>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24.75" customHeight="1" x14ac:dyDescent="0.25">
      <c r="A60" s="119">
        <v>1142</v>
      </c>
      <c r="B60" s="98" t="s">
        <v>80</v>
      </c>
      <c r="C60" s="99">
        <f t="shared" si="4"/>
        <v>1093</v>
      </c>
      <c r="D60" s="237">
        <v>1093</v>
      </c>
      <c r="E60" s="458"/>
      <c r="F60" s="509">
        <f t="shared" si="50"/>
        <v>1093</v>
      </c>
      <c r="G60" s="237"/>
      <c r="H60" s="104"/>
      <c r="I60" s="235">
        <f t="shared" si="51"/>
        <v>0</v>
      </c>
      <c r="J60" s="104"/>
      <c r="K60" s="105"/>
      <c r="L60" s="235">
        <f>J60+K60</f>
        <v>0</v>
      </c>
      <c r="M60" s="238"/>
      <c r="N60" s="105"/>
      <c r="O60" s="235">
        <f t="shared" si="53"/>
        <v>0</v>
      </c>
      <c r="P60" s="236"/>
    </row>
    <row r="61" spans="1:16" ht="24" x14ac:dyDescent="0.25">
      <c r="A61" s="119">
        <v>1145</v>
      </c>
      <c r="B61" s="98" t="s">
        <v>81</v>
      </c>
      <c r="C61" s="99">
        <f t="shared" si="4"/>
        <v>4766</v>
      </c>
      <c r="D61" s="237">
        <v>2550</v>
      </c>
      <c r="E61" s="458"/>
      <c r="F61" s="509">
        <f t="shared" si="50"/>
        <v>2550</v>
      </c>
      <c r="G61" s="237">
        <f>1920+296</f>
        <v>2216</v>
      </c>
      <c r="H61" s="104"/>
      <c r="I61" s="235">
        <f t="shared" si="51"/>
        <v>2216</v>
      </c>
      <c r="J61" s="104"/>
      <c r="K61" s="105"/>
      <c r="L61" s="235">
        <f t="shared" si="52"/>
        <v>0</v>
      </c>
      <c r="M61" s="238"/>
      <c r="N61" s="105"/>
      <c r="O61" s="235">
        <f>M61+N61</f>
        <v>0</v>
      </c>
      <c r="P61" s="230" t="s">
        <v>386</v>
      </c>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119">
        <v>1147</v>
      </c>
      <c r="B63" s="98" t="s">
        <v>83</v>
      </c>
      <c r="C63" s="99">
        <f t="shared" si="4"/>
        <v>3743</v>
      </c>
      <c r="D63" s="237">
        <v>3743</v>
      </c>
      <c r="E63" s="458"/>
      <c r="F63" s="509">
        <f t="shared" si="50"/>
        <v>3743</v>
      </c>
      <c r="G63" s="237"/>
      <c r="H63" s="104"/>
      <c r="I63" s="235">
        <f t="shared" si="51"/>
        <v>0</v>
      </c>
      <c r="J63" s="104"/>
      <c r="K63" s="105"/>
      <c r="L63" s="235">
        <f t="shared" si="52"/>
        <v>0</v>
      </c>
      <c r="M63" s="238"/>
      <c r="N63" s="105"/>
      <c r="O63" s="235">
        <f t="shared" si="53"/>
        <v>0</v>
      </c>
      <c r="P63" s="236"/>
    </row>
    <row r="64" spans="1:16" ht="24" x14ac:dyDescent="0.25">
      <c r="A64" s="119">
        <v>1148</v>
      </c>
      <c r="B64" s="98" t="s">
        <v>84</v>
      </c>
      <c r="C64" s="99">
        <f t="shared" si="4"/>
        <v>25390</v>
      </c>
      <c r="D64" s="237">
        <v>25390</v>
      </c>
      <c r="E64" s="458"/>
      <c r="F64" s="509">
        <f t="shared" si="50"/>
        <v>25390</v>
      </c>
      <c r="G64" s="237">
        <v>-1792</v>
      </c>
      <c r="H64" s="104">
        <v>1792</v>
      </c>
      <c r="I64" s="235">
        <f t="shared" si="51"/>
        <v>0</v>
      </c>
      <c r="J64" s="104"/>
      <c r="K64" s="105"/>
      <c r="L64" s="235">
        <f t="shared" si="52"/>
        <v>0</v>
      </c>
      <c r="M64" s="238"/>
      <c r="N64" s="105"/>
      <c r="O64" s="235">
        <f t="shared" si="53"/>
        <v>0</v>
      </c>
      <c r="P64" s="230" t="s">
        <v>386</v>
      </c>
    </row>
    <row r="65" spans="1:16" s="252" customFormat="1" ht="36" x14ac:dyDescent="0.25">
      <c r="A65" s="56">
        <v>1149</v>
      </c>
      <c r="B65" s="223" t="s">
        <v>85</v>
      </c>
      <c r="C65" s="224">
        <f>F65+I65+L65+O65</f>
        <v>4105</v>
      </c>
      <c r="D65" s="225">
        <v>1431</v>
      </c>
      <c r="E65" s="460"/>
      <c r="F65" s="486">
        <f t="shared" si="50"/>
        <v>1431</v>
      </c>
      <c r="G65" s="225">
        <v>4466</v>
      </c>
      <c r="H65" s="227">
        <v>-1792</v>
      </c>
      <c r="I65" s="228">
        <f t="shared" si="51"/>
        <v>2674</v>
      </c>
      <c r="J65" s="227"/>
      <c r="K65" s="226"/>
      <c r="L65" s="228">
        <f t="shared" si="52"/>
        <v>0</v>
      </c>
      <c r="M65" s="229"/>
      <c r="N65" s="226"/>
      <c r="O65" s="228">
        <f t="shared" si="53"/>
        <v>0</v>
      </c>
      <c r="P65" s="230"/>
    </row>
    <row r="66" spans="1:16" ht="36" x14ac:dyDescent="0.25">
      <c r="A66" s="419">
        <v>1150</v>
      </c>
      <c r="B66" s="420" t="s">
        <v>87</v>
      </c>
      <c r="C66" s="421">
        <f>F66+I66+L66+O66</f>
        <v>2138</v>
      </c>
      <c r="D66" s="422">
        <v>2138</v>
      </c>
      <c r="E66" s="461"/>
      <c r="F66" s="510">
        <f t="shared" si="50"/>
        <v>2138</v>
      </c>
      <c r="G66" s="422"/>
      <c r="H66" s="424"/>
      <c r="I66" s="425">
        <f t="shared" si="51"/>
        <v>0</v>
      </c>
      <c r="J66" s="424"/>
      <c r="K66" s="423"/>
      <c r="L66" s="425">
        <f t="shared" si="52"/>
        <v>0</v>
      </c>
      <c r="M66" s="426"/>
      <c r="N66" s="423"/>
      <c r="O66" s="425">
        <f t="shared" si="53"/>
        <v>0</v>
      </c>
      <c r="P66" s="601"/>
    </row>
    <row r="67" spans="1:16" ht="24" x14ac:dyDescent="0.25">
      <c r="A67" s="380">
        <v>1200</v>
      </c>
      <c r="B67" s="580" t="s">
        <v>88</v>
      </c>
      <c r="C67" s="381">
        <f t="shared" si="4"/>
        <v>159314</v>
      </c>
      <c r="D67" s="581">
        <f>SUM(D68:D69)</f>
        <v>121872</v>
      </c>
      <c r="E67" s="582">
        <f t="shared" ref="E67:F67" si="54">SUM(E68:E69)</f>
        <v>0</v>
      </c>
      <c r="F67" s="488">
        <f t="shared" si="54"/>
        <v>121872</v>
      </c>
      <c r="G67" s="581">
        <f>SUM(G68:G69)</f>
        <v>37442</v>
      </c>
      <c r="H67" s="584">
        <f t="shared" ref="H67:I67" si="55">SUM(H68:H69)</f>
        <v>0</v>
      </c>
      <c r="I67" s="586">
        <f t="shared" si="55"/>
        <v>37442</v>
      </c>
      <c r="J67" s="584">
        <f>SUM(J68:J69)</f>
        <v>0</v>
      </c>
      <c r="K67" s="585">
        <f t="shared" ref="K67:L67" si="56">SUM(K68:K69)</f>
        <v>0</v>
      </c>
      <c r="L67" s="586">
        <f t="shared" si="56"/>
        <v>0</v>
      </c>
      <c r="M67" s="381">
        <f>SUM(M68:M69)</f>
        <v>0</v>
      </c>
      <c r="N67" s="585">
        <f t="shared" ref="N67:O67" si="57">SUM(N68:N69)</f>
        <v>0</v>
      </c>
      <c r="O67" s="586">
        <f t="shared" si="57"/>
        <v>0</v>
      </c>
      <c r="P67" s="587"/>
    </row>
    <row r="68" spans="1:16" ht="24" x14ac:dyDescent="0.25">
      <c r="A68" s="428">
        <v>1210</v>
      </c>
      <c r="B68" s="257" t="s">
        <v>89</v>
      </c>
      <c r="C68" s="258">
        <f t="shared" si="4"/>
        <v>120062</v>
      </c>
      <c r="D68" s="259">
        <v>84110</v>
      </c>
      <c r="E68" s="462"/>
      <c r="F68" s="511">
        <f>D68+E68</f>
        <v>84110</v>
      </c>
      <c r="G68" s="259">
        <f>37193-1241</f>
        <v>35952</v>
      </c>
      <c r="H68" s="261"/>
      <c r="I68" s="262">
        <f>G68+H68</f>
        <v>35952</v>
      </c>
      <c r="J68" s="261"/>
      <c r="K68" s="260"/>
      <c r="L68" s="262">
        <f>J68+K68</f>
        <v>0</v>
      </c>
      <c r="M68" s="263"/>
      <c r="N68" s="260"/>
      <c r="O68" s="262">
        <f>M68+N68</f>
        <v>0</v>
      </c>
      <c r="P68" s="230" t="s">
        <v>386</v>
      </c>
    </row>
    <row r="69" spans="1:16" ht="24" x14ac:dyDescent="0.25">
      <c r="A69" s="368">
        <v>1220</v>
      </c>
      <c r="B69" s="223" t="s">
        <v>90</v>
      </c>
      <c r="C69" s="224">
        <f t="shared" si="4"/>
        <v>39252</v>
      </c>
      <c r="D69" s="572">
        <f>SUM(D70:D74)</f>
        <v>37762</v>
      </c>
      <c r="E69" s="573">
        <f t="shared" ref="E69:F69" si="58">SUM(E70:E74)</f>
        <v>0</v>
      </c>
      <c r="F69" s="486">
        <f t="shared" si="58"/>
        <v>37762</v>
      </c>
      <c r="G69" s="572">
        <f>SUM(G70:G74)</f>
        <v>1490</v>
      </c>
      <c r="H69" s="575">
        <f t="shared" ref="H69:I69" si="59">SUM(H70:H74)</f>
        <v>0</v>
      </c>
      <c r="I69" s="228">
        <f t="shared" si="59"/>
        <v>1490</v>
      </c>
      <c r="J69" s="575">
        <f>SUM(J70:J74)</f>
        <v>0</v>
      </c>
      <c r="K69" s="576">
        <f t="shared" ref="K69:L69" si="60">SUM(K70:K74)</f>
        <v>0</v>
      </c>
      <c r="L69" s="228">
        <f t="shared" si="60"/>
        <v>0</v>
      </c>
      <c r="M69" s="224">
        <f>SUM(M70:M74)</f>
        <v>0</v>
      </c>
      <c r="N69" s="576">
        <f t="shared" ref="N69:O69" si="61">SUM(N70:N74)</f>
        <v>0</v>
      </c>
      <c r="O69" s="228">
        <f t="shared" si="61"/>
        <v>0</v>
      </c>
      <c r="P69" s="253"/>
    </row>
    <row r="70" spans="1:16" s="252" customFormat="1" ht="48" x14ac:dyDescent="0.25">
      <c r="A70" s="56">
        <v>1221</v>
      </c>
      <c r="B70" s="223" t="s">
        <v>91</v>
      </c>
      <c r="C70" s="224">
        <f t="shared" si="4"/>
        <v>24782</v>
      </c>
      <c r="D70" s="225">
        <v>23292</v>
      </c>
      <c r="E70" s="460"/>
      <c r="F70" s="486">
        <f t="shared" ref="F70:F74" si="62">D70+E70</f>
        <v>23292</v>
      </c>
      <c r="G70" s="225">
        <v>1490</v>
      </c>
      <c r="H70" s="227"/>
      <c r="I70" s="228">
        <f t="shared" ref="I70:I74" si="63">G70+H70</f>
        <v>1490</v>
      </c>
      <c r="J70" s="227"/>
      <c r="K70" s="226"/>
      <c r="L70" s="228">
        <f t="shared" ref="L70:L74" si="64">J70+K70</f>
        <v>0</v>
      </c>
      <c r="M70" s="229"/>
      <c r="N70" s="226"/>
      <c r="O70" s="228">
        <f t="shared" ref="O70:O74" si="65">M70+N70</f>
        <v>0</v>
      </c>
      <c r="P70" s="367"/>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x14ac:dyDescent="0.25">
      <c r="A73" s="119">
        <v>1227</v>
      </c>
      <c r="B73" s="98" t="s">
        <v>94</v>
      </c>
      <c r="C73" s="99">
        <f t="shared" si="4"/>
        <v>13660</v>
      </c>
      <c r="D73" s="237">
        <v>13660</v>
      </c>
      <c r="E73" s="458"/>
      <c r="F73" s="509">
        <f t="shared" si="62"/>
        <v>13660</v>
      </c>
      <c r="G73" s="237"/>
      <c r="H73" s="104"/>
      <c r="I73" s="235">
        <f t="shared" si="63"/>
        <v>0</v>
      </c>
      <c r="J73" s="104"/>
      <c r="K73" s="105"/>
      <c r="L73" s="235">
        <f t="shared" si="64"/>
        <v>0</v>
      </c>
      <c r="M73" s="238"/>
      <c r="N73" s="105"/>
      <c r="O73" s="235">
        <f t="shared" si="65"/>
        <v>0</v>
      </c>
      <c r="P73" s="236"/>
    </row>
    <row r="74" spans="1:16" ht="48" x14ac:dyDescent="0.25">
      <c r="A74" s="56">
        <v>1228</v>
      </c>
      <c r="B74" s="223" t="s">
        <v>96</v>
      </c>
      <c r="C74" s="224">
        <f t="shared" si="4"/>
        <v>810</v>
      </c>
      <c r="D74" s="225">
        <v>810</v>
      </c>
      <c r="E74" s="460">
        <v>0</v>
      </c>
      <c r="F74" s="486">
        <f t="shared" si="62"/>
        <v>810</v>
      </c>
      <c r="G74" s="225"/>
      <c r="H74" s="227"/>
      <c r="I74" s="228">
        <f t="shared" si="63"/>
        <v>0</v>
      </c>
      <c r="J74" s="227"/>
      <c r="K74" s="226"/>
      <c r="L74" s="228">
        <f t="shared" si="64"/>
        <v>0</v>
      </c>
      <c r="M74" s="229"/>
      <c r="N74" s="226"/>
      <c r="O74" s="228">
        <f t="shared" si="65"/>
        <v>0</v>
      </c>
      <c r="P74" s="230"/>
    </row>
    <row r="75" spans="1:16" x14ac:dyDescent="0.25">
      <c r="A75" s="199">
        <v>2000</v>
      </c>
      <c r="B75" s="199" t="s">
        <v>97</v>
      </c>
      <c r="C75" s="200">
        <f t="shared" si="4"/>
        <v>87423</v>
      </c>
      <c r="D75" s="201">
        <f>SUM(D76,D83,D130,D164,D165,D172)</f>
        <v>63552</v>
      </c>
      <c r="E75" s="454">
        <f t="shared" ref="E75:F75" si="66">SUM(E76,E83,E130,E164,E165,E172)</f>
        <v>0</v>
      </c>
      <c r="F75" s="505">
        <f t="shared" si="66"/>
        <v>63552</v>
      </c>
      <c r="G75" s="201">
        <f>SUM(G76,G83,G130,G164,G165,G172)</f>
        <v>1745</v>
      </c>
      <c r="H75" s="203">
        <f t="shared" ref="H75:I75" si="67">SUM(H76,H83,H130,H164,H165,H172)</f>
        <v>0</v>
      </c>
      <c r="I75" s="204">
        <f t="shared" si="67"/>
        <v>1745</v>
      </c>
      <c r="J75" s="203">
        <f>SUM(J76,J83,J130,J164,J165,J172)</f>
        <v>22126</v>
      </c>
      <c r="K75" s="202">
        <f t="shared" ref="K75:L75" si="68">SUM(K76,K83,K130,K164,K165,K172)</f>
        <v>0</v>
      </c>
      <c r="L75" s="204">
        <f t="shared" si="68"/>
        <v>22126</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119">
        <v>2112</v>
      </c>
      <c r="B79" s="98" t="s">
        <v>101</v>
      </c>
      <c r="C79" s="99">
        <f t="shared" si="4"/>
        <v>0</v>
      </c>
      <c r="D79" s="237"/>
      <c r="E79" s="458"/>
      <c r="F79" s="509">
        <f t="shared" si="78"/>
        <v>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45270</v>
      </c>
      <c r="D83" s="207">
        <f>SUM(D84,D89,D95,D103,D112,D116,D122,D128)</f>
        <v>44094</v>
      </c>
      <c r="E83" s="455">
        <f t="shared" ref="E83:F83" si="90">SUM(E84,E89,E95,E103,E112,E116,E122,E128)</f>
        <v>0</v>
      </c>
      <c r="F83" s="506">
        <f t="shared" si="90"/>
        <v>44094</v>
      </c>
      <c r="G83" s="207">
        <f>SUM(G84,G89,G95,G103,G112,G116,G122,G128)</f>
        <v>770</v>
      </c>
      <c r="H83" s="84">
        <f t="shared" ref="H83:I83" si="91">SUM(H84,H89,H95,H103,H112,H116,H122,H128)</f>
        <v>0</v>
      </c>
      <c r="I83" s="208">
        <f t="shared" si="91"/>
        <v>770</v>
      </c>
      <c r="J83" s="84">
        <f>SUM(J84,J89,J95,J103,J112,J116,J122,J128)</f>
        <v>406</v>
      </c>
      <c r="K83" s="85">
        <f t="shared" ref="K83:L83" si="92">SUM(K84,K89,K95,K103,K112,K116,K122,K128)</f>
        <v>0</v>
      </c>
      <c r="L83" s="208">
        <f t="shared" si="92"/>
        <v>406</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1124</v>
      </c>
      <c r="D84" s="214">
        <f>SUM(D85:D88)</f>
        <v>991</v>
      </c>
      <c r="E84" s="456">
        <f t="shared" ref="E84:F84" si="94">SUM(E85:E88)</f>
        <v>0</v>
      </c>
      <c r="F84" s="507">
        <f t="shared" si="94"/>
        <v>991</v>
      </c>
      <c r="G84" s="214">
        <f>SUM(G85:G88)</f>
        <v>0</v>
      </c>
      <c r="H84" s="216">
        <f t="shared" ref="H84:I84" si="95">SUM(H85:H88)</f>
        <v>0</v>
      </c>
      <c r="I84" s="217">
        <f t="shared" si="95"/>
        <v>0</v>
      </c>
      <c r="J84" s="216">
        <f>SUM(J85:J88)</f>
        <v>133</v>
      </c>
      <c r="K84" s="215">
        <f t="shared" ref="K84:L84" si="96">SUM(K85:K88)</f>
        <v>0</v>
      </c>
      <c r="L84" s="217">
        <f t="shared" si="96"/>
        <v>133</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823</v>
      </c>
      <c r="D86" s="237">
        <v>823</v>
      </c>
      <c r="E86" s="458"/>
      <c r="F86" s="509">
        <f t="shared" si="99"/>
        <v>823</v>
      </c>
      <c r="G86" s="237"/>
      <c r="H86" s="104"/>
      <c r="I86" s="235">
        <f t="shared" si="100"/>
        <v>0</v>
      </c>
      <c r="J86" s="104"/>
      <c r="K86" s="105"/>
      <c r="L86" s="235">
        <f t="shared" si="101"/>
        <v>0</v>
      </c>
      <c r="M86" s="238"/>
      <c r="N86" s="105"/>
      <c r="O86" s="235">
        <f t="shared" si="102"/>
        <v>0</v>
      </c>
      <c r="P86" s="236"/>
    </row>
    <row r="87" spans="1:16" ht="24" x14ac:dyDescent="0.25">
      <c r="A87" s="119">
        <v>2214</v>
      </c>
      <c r="B87" s="98" t="s">
        <v>107</v>
      </c>
      <c r="C87" s="99">
        <f t="shared" si="98"/>
        <v>253</v>
      </c>
      <c r="D87" s="237">
        <v>120</v>
      </c>
      <c r="E87" s="458"/>
      <c r="F87" s="509">
        <f t="shared" si="99"/>
        <v>120</v>
      </c>
      <c r="G87" s="237"/>
      <c r="H87" s="104"/>
      <c r="I87" s="235">
        <f t="shared" si="100"/>
        <v>0</v>
      </c>
      <c r="J87" s="104">
        <v>133</v>
      </c>
      <c r="K87" s="105"/>
      <c r="L87" s="235">
        <f t="shared" si="101"/>
        <v>133</v>
      </c>
      <c r="M87" s="238"/>
      <c r="N87" s="105"/>
      <c r="O87" s="235">
        <f t="shared" si="102"/>
        <v>0</v>
      </c>
      <c r="P87" s="236"/>
    </row>
    <row r="88" spans="1:16" x14ac:dyDescent="0.25">
      <c r="A88" s="119">
        <v>2219</v>
      </c>
      <c r="B88" s="98" t="s">
        <v>108</v>
      </c>
      <c r="C88" s="99">
        <f t="shared" si="98"/>
        <v>48</v>
      </c>
      <c r="D88" s="237">
        <v>48</v>
      </c>
      <c r="E88" s="458"/>
      <c r="F88" s="509">
        <f t="shared" si="99"/>
        <v>48</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31310</v>
      </c>
      <c r="D89" s="232">
        <f>SUM(D90:D94)</f>
        <v>31310</v>
      </c>
      <c r="E89" s="459">
        <f t="shared" ref="E89:F89" si="103">SUM(E90:E94)</f>
        <v>0</v>
      </c>
      <c r="F89" s="509">
        <f t="shared" si="103"/>
        <v>31310</v>
      </c>
      <c r="G89" s="232">
        <f>SUM(G90:G94)</f>
        <v>0</v>
      </c>
      <c r="H89" s="234">
        <f t="shared" ref="H89:I89" si="104">SUM(H90:H94)</f>
        <v>0</v>
      </c>
      <c r="I89" s="235">
        <f t="shared" si="104"/>
        <v>0</v>
      </c>
      <c r="J89" s="234">
        <f>SUM(J90:J94)</f>
        <v>0</v>
      </c>
      <c r="K89" s="233">
        <f t="shared" ref="K89:L89" si="105">SUM(K90:K94)</f>
        <v>0</v>
      </c>
      <c r="L89" s="235">
        <f t="shared" si="105"/>
        <v>0</v>
      </c>
      <c r="M89" s="99">
        <f>SUM(M90:M94)</f>
        <v>0</v>
      </c>
      <c r="N89" s="233">
        <f t="shared" ref="N89:O89" si="106">SUM(N90:N94)</f>
        <v>0</v>
      </c>
      <c r="O89" s="235">
        <f t="shared" si="106"/>
        <v>0</v>
      </c>
      <c r="P89" s="236"/>
    </row>
    <row r="90" spans="1:16" ht="24" x14ac:dyDescent="0.25">
      <c r="A90" s="56">
        <v>2221</v>
      </c>
      <c r="B90" s="223" t="s">
        <v>110</v>
      </c>
      <c r="C90" s="224">
        <f t="shared" si="98"/>
        <v>18839</v>
      </c>
      <c r="D90" s="225">
        <v>18839</v>
      </c>
      <c r="E90" s="460"/>
      <c r="F90" s="486">
        <f t="shared" ref="F90:F94" si="107">D90+E90</f>
        <v>18839</v>
      </c>
      <c r="G90" s="225"/>
      <c r="H90" s="227"/>
      <c r="I90" s="228">
        <f t="shared" ref="I90:I94" si="108">G90+H90</f>
        <v>0</v>
      </c>
      <c r="J90" s="227"/>
      <c r="K90" s="226"/>
      <c r="L90" s="228">
        <f t="shared" ref="L90:L94" si="109">J90+K90</f>
        <v>0</v>
      </c>
      <c r="M90" s="229"/>
      <c r="N90" s="226"/>
      <c r="O90" s="228">
        <f t="shared" ref="O90:O94" si="110">M90+N90</f>
        <v>0</v>
      </c>
      <c r="P90" s="230"/>
    </row>
    <row r="91" spans="1:16" x14ac:dyDescent="0.25">
      <c r="A91" s="56">
        <v>2222</v>
      </c>
      <c r="B91" s="223" t="s">
        <v>112</v>
      </c>
      <c r="C91" s="224">
        <f t="shared" si="98"/>
        <v>4270</v>
      </c>
      <c r="D91" s="225">
        <v>4270</v>
      </c>
      <c r="E91" s="460"/>
      <c r="F91" s="486">
        <f t="shared" si="107"/>
        <v>4270</v>
      </c>
      <c r="G91" s="225"/>
      <c r="H91" s="227"/>
      <c r="I91" s="228">
        <f t="shared" si="108"/>
        <v>0</v>
      </c>
      <c r="J91" s="227"/>
      <c r="K91" s="226"/>
      <c r="L91" s="228">
        <f t="shared" si="109"/>
        <v>0</v>
      </c>
      <c r="M91" s="229"/>
      <c r="N91" s="226"/>
      <c r="O91" s="228">
        <f t="shared" si="110"/>
        <v>0</v>
      </c>
      <c r="P91" s="230"/>
    </row>
    <row r="92" spans="1:16" x14ac:dyDescent="0.25">
      <c r="A92" s="56">
        <v>2223</v>
      </c>
      <c r="B92" s="223" t="s">
        <v>113</v>
      </c>
      <c r="C92" s="224">
        <f t="shared" si="98"/>
        <v>7160</v>
      </c>
      <c r="D92" s="225">
        <v>7160</v>
      </c>
      <c r="E92" s="460"/>
      <c r="F92" s="486">
        <f t="shared" si="107"/>
        <v>7160</v>
      </c>
      <c r="G92" s="225"/>
      <c r="H92" s="227"/>
      <c r="I92" s="228">
        <f t="shared" si="108"/>
        <v>0</v>
      </c>
      <c r="J92" s="227"/>
      <c r="K92" s="226"/>
      <c r="L92" s="228">
        <f t="shared" si="109"/>
        <v>0</v>
      </c>
      <c r="M92" s="229"/>
      <c r="N92" s="226"/>
      <c r="O92" s="228">
        <f t="shared" si="110"/>
        <v>0</v>
      </c>
      <c r="P92" s="230"/>
    </row>
    <row r="93" spans="1:16" ht="48" x14ac:dyDescent="0.25">
      <c r="A93" s="56">
        <v>2224</v>
      </c>
      <c r="B93" s="223" t="s">
        <v>114</v>
      </c>
      <c r="C93" s="224">
        <f t="shared" si="98"/>
        <v>1041</v>
      </c>
      <c r="D93" s="225">
        <v>1041</v>
      </c>
      <c r="E93" s="460"/>
      <c r="F93" s="486">
        <f t="shared" si="107"/>
        <v>1041</v>
      </c>
      <c r="G93" s="225"/>
      <c r="H93" s="227"/>
      <c r="I93" s="228">
        <f t="shared" si="108"/>
        <v>0</v>
      </c>
      <c r="J93" s="227"/>
      <c r="K93" s="226"/>
      <c r="L93" s="228">
        <f t="shared" si="109"/>
        <v>0</v>
      </c>
      <c r="M93" s="229"/>
      <c r="N93" s="226"/>
      <c r="O93" s="228">
        <f t="shared" si="110"/>
        <v>0</v>
      </c>
      <c r="P93" s="230"/>
    </row>
    <row r="94" spans="1:16" ht="24" hidden="1" x14ac:dyDescent="0.25">
      <c r="A94" s="56">
        <v>2229</v>
      </c>
      <c r="B94" s="223" t="s">
        <v>115</v>
      </c>
      <c r="C94" s="224">
        <f t="shared" si="98"/>
        <v>0</v>
      </c>
      <c r="D94" s="225"/>
      <c r="E94" s="460"/>
      <c r="F94" s="486">
        <f t="shared" si="107"/>
        <v>0</v>
      </c>
      <c r="G94" s="225"/>
      <c r="H94" s="227"/>
      <c r="I94" s="228">
        <f t="shared" si="108"/>
        <v>0</v>
      </c>
      <c r="J94" s="227"/>
      <c r="K94" s="226"/>
      <c r="L94" s="228">
        <f t="shared" si="109"/>
        <v>0</v>
      </c>
      <c r="M94" s="229"/>
      <c r="N94" s="226"/>
      <c r="O94" s="228">
        <f t="shared" si="110"/>
        <v>0</v>
      </c>
      <c r="P94" s="253"/>
    </row>
    <row r="95" spans="1:16" ht="36" x14ac:dyDescent="0.25">
      <c r="A95" s="368">
        <v>2230</v>
      </c>
      <c r="B95" s="223" t="s">
        <v>116</v>
      </c>
      <c r="C95" s="224">
        <f t="shared" si="98"/>
        <v>1668</v>
      </c>
      <c r="D95" s="572">
        <f>SUM(D96:D102)</f>
        <v>1668</v>
      </c>
      <c r="E95" s="573">
        <f t="shared" ref="E95:F95" si="111">SUM(E96:E102)</f>
        <v>0</v>
      </c>
      <c r="F95" s="486">
        <f t="shared" si="111"/>
        <v>1668</v>
      </c>
      <c r="G95" s="572">
        <f>SUM(G96:G102)</f>
        <v>0</v>
      </c>
      <c r="H95" s="575">
        <f t="shared" ref="H95:I95" si="112">SUM(H96:H102)</f>
        <v>0</v>
      </c>
      <c r="I95" s="228">
        <f t="shared" si="112"/>
        <v>0</v>
      </c>
      <c r="J95" s="575">
        <f>SUM(J96:J102)</f>
        <v>0</v>
      </c>
      <c r="K95" s="576">
        <f t="shared" ref="K95:L95" si="113">SUM(K96:K102)</f>
        <v>0</v>
      </c>
      <c r="L95" s="228">
        <f t="shared" si="113"/>
        <v>0</v>
      </c>
      <c r="M95" s="224">
        <f>SUM(M96:M102)</f>
        <v>0</v>
      </c>
      <c r="N95" s="576">
        <f t="shared" ref="N95:O95" si="114">SUM(N96:N102)</f>
        <v>0</v>
      </c>
      <c r="O95" s="228">
        <f t="shared" si="114"/>
        <v>0</v>
      </c>
      <c r="P95" s="253"/>
    </row>
    <row r="96" spans="1:16" ht="24" hidden="1" x14ac:dyDescent="0.25">
      <c r="A96" s="56">
        <v>2231</v>
      </c>
      <c r="B96" s="223" t="s">
        <v>117</v>
      </c>
      <c r="C96" s="224">
        <f t="shared" si="98"/>
        <v>0</v>
      </c>
      <c r="D96" s="225"/>
      <c r="E96" s="460"/>
      <c r="F96" s="486">
        <f t="shared" ref="F96:F102" si="115">D96+E96</f>
        <v>0</v>
      </c>
      <c r="G96" s="225"/>
      <c r="H96" s="227"/>
      <c r="I96" s="228">
        <f t="shared" ref="I96:I102" si="116">G96+H96</f>
        <v>0</v>
      </c>
      <c r="J96" s="227"/>
      <c r="K96" s="226"/>
      <c r="L96" s="228">
        <f t="shared" ref="L96:L102" si="117">J96+K96</f>
        <v>0</v>
      </c>
      <c r="M96" s="229"/>
      <c r="N96" s="226"/>
      <c r="O96" s="228">
        <f t="shared" ref="O96:O102" si="118">M96+N96</f>
        <v>0</v>
      </c>
      <c r="P96" s="253"/>
    </row>
    <row r="97" spans="1:16" ht="24.75" hidden="1" customHeight="1" x14ac:dyDescent="0.25">
      <c r="A97" s="56">
        <v>2232</v>
      </c>
      <c r="B97" s="223" t="s">
        <v>118</v>
      </c>
      <c r="C97" s="224">
        <f t="shared" si="98"/>
        <v>0</v>
      </c>
      <c r="D97" s="225"/>
      <c r="E97" s="460"/>
      <c r="F97" s="486">
        <f t="shared" si="115"/>
        <v>0</v>
      </c>
      <c r="G97" s="225"/>
      <c r="H97" s="227"/>
      <c r="I97" s="228">
        <f t="shared" si="116"/>
        <v>0</v>
      </c>
      <c r="J97" s="227"/>
      <c r="K97" s="226"/>
      <c r="L97" s="228">
        <f t="shared" si="117"/>
        <v>0</v>
      </c>
      <c r="M97" s="229"/>
      <c r="N97" s="226"/>
      <c r="O97" s="228">
        <f t="shared" si="118"/>
        <v>0</v>
      </c>
      <c r="P97" s="253"/>
    </row>
    <row r="98" spans="1:16" ht="24" hidden="1" x14ac:dyDescent="0.25">
      <c r="A98" s="256">
        <v>2233</v>
      </c>
      <c r="B98" s="257" t="s">
        <v>119</v>
      </c>
      <c r="C98" s="258">
        <f t="shared" si="98"/>
        <v>0</v>
      </c>
      <c r="D98" s="259"/>
      <c r="E98" s="462"/>
      <c r="F98" s="511">
        <f t="shared" si="115"/>
        <v>0</v>
      </c>
      <c r="G98" s="259"/>
      <c r="H98" s="261"/>
      <c r="I98" s="262">
        <f t="shared" si="116"/>
        <v>0</v>
      </c>
      <c r="J98" s="261"/>
      <c r="K98" s="260"/>
      <c r="L98" s="262">
        <f t="shared" si="117"/>
        <v>0</v>
      </c>
      <c r="M98" s="263"/>
      <c r="N98" s="260"/>
      <c r="O98" s="262">
        <f t="shared" si="118"/>
        <v>0</v>
      </c>
      <c r="P98" s="589"/>
    </row>
    <row r="99" spans="1:16" ht="36" hidden="1" x14ac:dyDescent="0.25">
      <c r="A99" s="56">
        <v>2234</v>
      </c>
      <c r="B99" s="223" t="s">
        <v>120</v>
      </c>
      <c r="C99" s="224">
        <f t="shared" si="98"/>
        <v>0</v>
      </c>
      <c r="D99" s="225"/>
      <c r="E99" s="460"/>
      <c r="F99" s="486">
        <f t="shared" si="115"/>
        <v>0</v>
      </c>
      <c r="G99" s="225"/>
      <c r="H99" s="227"/>
      <c r="I99" s="228">
        <f t="shared" si="116"/>
        <v>0</v>
      </c>
      <c r="J99" s="227"/>
      <c r="K99" s="226"/>
      <c r="L99" s="228">
        <f t="shared" si="117"/>
        <v>0</v>
      </c>
      <c r="M99" s="229"/>
      <c r="N99" s="226"/>
      <c r="O99" s="228">
        <f t="shared" si="118"/>
        <v>0</v>
      </c>
      <c r="P99" s="253"/>
    </row>
    <row r="100" spans="1:16" ht="24" hidden="1" x14ac:dyDescent="0.25">
      <c r="A100" s="56">
        <v>2235</v>
      </c>
      <c r="B100" s="223" t="s">
        <v>121</v>
      </c>
      <c r="C100" s="224">
        <f t="shared" si="98"/>
        <v>0</v>
      </c>
      <c r="D100" s="225"/>
      <c r="E100" s="460"/>
      <c r="F100" s="486">
        <f t="shared" si="115"/>
        <v>0</v>
      </c>
      <c r="G100" s="225"/>
      <c r="H100" s="227"/>
      <c r="I100" s="228">
        <f t="shared" si="116"/>
        <v>0</v>
      </c>
      <c r="J100" s="227"/>
      <c r="K100" s="226"/>
      <c r="L100" s="228">
        <f t="shared" si="117"/>
        <v>0</v>
      </c>
      <c r="M100" s="229"/>
      <c r="N100" s="226"/>
      <c r="O100" s="228">
        <f t="shared" si="118"/>
        <v>0</v>
      </c>
      <c r="P100" s="253"/>
    </row>
    <row r="101" spans="1:16" hidden="1" x14ac:dyDescent="0.25">
      <c r="A101" s="56">
        <v>2236</v>
      </c>
      <c r="B101" s="223" t="s">
        <v>122</v>
      </c>
      <c r="C101" s="224">
        <f t="shared" si="98"/>
        <v>0</v>
      </c>
      <c r="D101" s="225"/>
      <c r="E101" s="460"/>
      <c r="F101" s="486">
        <f t="shared" si="115"/>
        <v>0</v>
      </c>
      <c r="G101" s="225"/>
      <c r="H101" s="227"/>
      <c r="I101" s="228">
        <f t="shared" si="116"/>
        <v>0</v>
      </c>
      <c r="J101" s="227"/>
      <c r="K101" s="226"/>
      <c r="L101" s="228">
        <f t="shared" si="117"/>
        <v>0</v>
      </c>
      <c r="M101" s="229"/>
      <c r="N101" s="226"/>
      <c r="O101" s="228">
        <f t="shared" si="118"/>
        <v>0</v>
      </c>
      <c r="P101" s="253"/>
    </row>
    <row r="102" spans="1:16" ht="24" x14ac:dyDescent="0.25">
      <c r="A102" s="56">
        <v>2239</v>
      </c>
      <c r="B102" s="223" t="s">
        <v>123</v>
      </c>
      <c r="C102" s="224">
        <f t="shared" si="98"/>
        <v>1668</v>
      </c>
      <c r="D102" s="225">
        <v>1668</v>
      </c>
      <c r="E102" s="460"/>
      <c r="F102" s="486">
        <f t="shared" si="115"/>
        <v>1668</v>
      </c>
      <c r="G102" s="225"/>
      <c r="H102" s="227"/>
      <c r="I102" s="228">
        <f t="shared" si="116"/>
        <v>0</v>
      </c>
      <c r="J102" s="227"/>
      <c r="K102" s="226"/>
      <c r="L102" s="228">
        <f t="shared" si="117"/>
        <v>0</v>
      </c>
      <c r="M102" s="229"/>
      <c r="N102" s="226"/>
      <c r="O102" s="228">
        <f t="shared" si="118"/>
        <v>0</v>
      </c>
      <c r="P102" s="253"/>
    </row>
    <row r="103" spans="1:16" ht="36" x14ac:dyDescent="0.25">
      <c r="A103" s="368">
        <v>2240</v>
      </c>
      <c r="B103" s="223" t="s">
        <v>124</v>
      </c>
      <c r="C103" s="224">
        <f t="shared" si="98"/>
        <v>9029</v>
      </c>
      <c r="D103" s="572">
        <f>SUM(D104:D111)</f>
        <v>9029</v>
      </c>
      <c r="E103" s="573">
        <f t="shared" ref="E103:F103" si="119">SUM(E104:E111)</f>
        <v>0</v>
      </c>
      <c r="F103" s="486">
        <f t="shared" si="119"/>
        <v>9029</v>
      </c>
      <c r="G103" s="572">
        <f>SUM(G104:G111)</f>
        <v>0</v>
      </c>
      <c r="H103" s="575">
        <f t="shared" ref="H103:I103" si="120">SUM(H104:H111)</f>
        <v>0</v>
      </c>
      <c r="I103" s="228">
        <f t="shared" si="120"/>
        <v>0</v>
      </c>
      <c r="J103" s="575">
        <f>SUM(J104:J111)</f>
        <v>0</v>
      </c>
      <c r="K103" s="576">
        <f t="shared" ref="K103:L103" si="121">SUM(K104:K111)</f>
        <v>0</v>
      </c>
      <c r="L103" s="228">
        <f t="shared" si="121"/>
        <v>0</v>
      </c>
      <c r="M103" s="224">
        <f>SUM(M104:M111)</f>
        <v>0</v>
      </c>
      <c r="N103" s="576">
        <f t="shared" ref="N103:O103" si="122">SUM(N104:N111)</f>
        <v>0</v>
      </c>
      <c r="O103" s="228">
        <f t="shared" si="122"/>
        <v>0</v>
      </c>
      <c r="P103" s="253"/>
    </row>
    <row r="104" spans="1:16" hidden="1" x14ac:dyDescent="0.25">
      <c r="A104" s="56">
        <v>2241</v>
      </c>
      <c r="B104" s="223" t="s">
        <v>125</v>
      </c>
      <c r="C104" s="224">
        <f t="shared" si="98"/>
        <v>0</v>
      </c>
      <c r="D104" s="225"/>
      <c r="E104" s="460"/>
      <c r="F104" s="486">
        <f t="shared" ref="F104:F111" si="123">D104+E104</f>
        <v>0</v>
      </c>
      <c r="G104" s="225"/>
      <c r="H104" s="227"/>
      <c r="I104" s="228">
        <f t="shared" ref="I104:I111" si="124">G104+H104</f>
        <v>0</v>
      </c>
      <c r="J104" s="227"/>
      <c r="K104" s="226"/>
      <c r="L104" s="228">
        <f t="shared" ref="L104:L111" si="125">J104+K104</f>
        <v>0</v>
      </c>
      <c r="M104" s="229"/>
      <c r="N104" s="226"/>
      <c r="O104" s="228">
        <f t="shared" ref="O104:O111" si="126">M104+N104</f>
        <v>0</v>
      </c>
      <c r="P104" s="253"/>
    </row>
    <row r="105" spans="1:16" ht="24" hidden="1" x14ac:dyDescent="0.25">
      <c r="A105" s="56">
        <v>2242</v>
      </c>
      <c r="B105" s="223" t="s">
        <v>126</v>
      </c>
      <c r="C105" s="224">
        <f t="shared" si="98"/>
        <v>0</v>
      </c>
      <c r="D105" s="225"/>
      <c r="E105" s="460"/>
      <c r="F105" s="486">
        <f t="shared" si="123"/>
        <v>0</v>
      </c>
      <c r="G105" s="225"/>
      <c r="H105" s="227"/>
      <c r="I105" s="228">
        <f t="shared" si="124"/>
        <v>0</v>
      </c>
      <c r="J105" s="227"/>
      <c r="K105" s="226"/>
      <c r="L105" s="228">
        <f t="shared" si="125"/>
        <v>0</v>
      </c>
      <c r="M105" s="229"/>
      <c r="N105" s="226"/>
      <c r="O105" s="228">
        <f t="shared" si="126"/>
        <v>0</v>
      </c>
      <c r="P105" s="253"/>
    </row>
    <row r="106" spans="1:16" ht="24" x14ac:dyDescent="0.25">
      <c r="A106" s="56">
        <v>2243</v>
      </c>
      <c r="B106" s="223" t="s">
        <v>127</v>
      </c>
      <c r="C106" s="224">
        <f t="shared" si="98"/>
        <v>2668</v>
      </c>
      <c r="D106" s="225">
        <v>2668</v>
      </c>
      <c r="E106" s="460"/>
      <c r="F106" s="486">
        <f t="shared" si="123"/>
        <v>2668</v>
      </c>
      <c r="G106" s="225"/>
      <c r="H106" s="227"/>
      <c r="I106" s="228">
        <f t="shared" si="124"/>
        <v>0</v>
      </c>
      <c r="J106" s="227"/>
      <c r="K106" s="226"/>
      <c r="L106" s="228">
        <f t="shared" si="125"/>
        <v>0</v>
      </c>
      <c r="M106" s="229"/>
      <c r="N106" s="226"/>
      <c r="O106" s="228">
        <f t="shared" si="126"/>
        <v>0</v>
      </c>
      <c r="P106" s="230"/>
    </row>
    <row r="107" spans="1:16" x14ac:dyDescent="0.25">
      <c r="A107" s="119">
        <v>2244</v>
      </c>
      <c r="B107" s="98" t="s">
        <v>128</v>
      </c>
      <c r="C107" s="99">
        <f t="shared" si="98"/>
        <v>6361</v>
      </c>
      <c r="D107" s="237">
        <v>6361</v>
      </c>
      <c r="E107" s="458"/>
      <c r="F107" s="509">
        <f t="shared" si="123"/>
        <v>6361</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236"/>
    </row>
    <row r="112" spans="1:16" x14ac:dyDescent="0.25">
      <c r="A112" s="231">
        <v>2250</v>
      </c>
      <c r="B112" s="98" t="s">
        <v>133</v>
      </c>
      <c r="C112" s="99">
        <f t="shared" si="98"/>
        <v>742</v>
      </c>
      <c r="D112" s="232">
        <f>SUM(D113:D115)</f>
        <v>742</v>
      </c>
      <c r="E112" s="459">
        <f t="shared" ref="E112:F112" si="127">SUM(E113:E115)</f>
        <v>0</v>
      </c>
      <c r="F112" s="509">
        <f t="shared" si="127"/>
        <v>742</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166</v>
      </c>
      <c r="D113" s="237">
        <v>166</v>
      </c>
      <c r="E113" s="458"/>
      <c r="F113" s="509">
        <f t="shared" ref="F113:F115" si="131">D113+E113</f>
        <v>166</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x14ac:dyDescent="0.25">
      <c r="A115" s="119">
        <v>2259</v>
      </c>
      <c r="B115" s="98" t="s">
        <v>136</v>
      </c>
      <c r="C115" s="99">
        <f t="shared" si="98"/>
        <v>576</v>
      </c>
      <c r="D115" s="237">
        <v>576</v>
      </c>
      <c r="E115" s="458"/>
      <c r="F115" s="509">
        <f t="shared" si="131"/>
        <v>576</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737</v>
      </c>
      <c r="D116" s="232">
        <f>SUM(D117:D121)</f>
        <v>277</v>
      </c>
      <c r="E116" s="459">
        <f t="shared" ref="E116:F116" si="135">SUM(E117:E121)</f>
        <v>0</v>
      </c>
      <c r="F116" s="509">
        <f t="shared" si="135"/>
        <v>277</v>
      </c>
      <c r="G116" s="232">
        <f>SUM(G117:G121)</f>
        <v>460</v>
      </c>
      <c r="H116" s="234">
        <f t="shared" ref="H116:I116" si="136">SUM(H117:H121)</f>
        <v>0</v>
      </c>
      <c r="I116" s="235">
        <f t="shared" si="136"/>
        <v>460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x14ac:dyDescent="0.25">
      <c r="A118" s="56">
        <v>2262</v>
      </c>
      <c r="B118" s="223" t="s">
        <v>139</v>
      </c>
      <c r="C118" s="224">
        <f t="shared" si="98"/>
        <v>685</v>
      </c>
      <c r="D118" s="225">
        <v>225</v>
      </c>
      <c r="E118" s="460"/>
      <c r="F118" s="486">
        <f t="shared" si="139"/>
        <v>225</v>
      </c>
      <c r="G118" s="225">
        <v>460</v>
      </c>
      <c r="H118" s="227"/>
      <c r="I118" s="228">
        <f t="shared" si="140"/>
        <v>460</v>
      </c>
      <c r="J118" s="227"/>
      <c r="K118" s="226"/>
      <c r="L118" s="228">
        <f t="shared" si="141"/>
        <v>0</v>
      </c>
      <c r="M118" s="229"/>
      <c r="N118" s="226"/>
      <c r="O118" s="228">
        <f t="shared" si="142"/>
        <v>0</v>
      </c>
      <c r="P118" s="230"/>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x14ac:dyDescent="0.25">
      <c r="A121" s="119">
        <v>2269</v>
      </c>
      <c r="B121" s="98" t="s">
        <v>142</v>
      </c>
      <c r="C121" s="99">
        <f t="shared" si="98"/>
        <v>52</v>
      </c>
      <c r="D121" s="237">
        <v>52</v>
      </c>
      <c r="E121" s="458"/>
      <c r="F121" s="509">
        <f t="shared" si="139"/>
        <v>52</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660</v>
      </c>
      <c r="D122" s="232">
        <f>SUM(D123:D127)</f>
        <v>77</v>
      </c>
      <c r="E122" s="459">
        <f t="shared" ref="E122:F122" si="143">SUM(E123:E127)</f>
        <v>0</v>
      </c>
      <c r="F122" s="509">
        <f t="shared" si="143"/>
        <v>77</v>
      </c>
      <c r="G122" s="232">
        <f>SUM(G123:G127)</f>
        <v>310</v>
      </c>
      <c r="H122" s="234">
        <f t="shared" ref="H122:I122" si="144">SUM(H123:H127)</f>
        <v>0</v>
      </c>
      <c r="I122" s="235">
        <f t="shared" si="144"/>
        <v>310</v>
      </c>
      <c r="J122" s="234">
        <f>SUM(J123:J127)</f>
        <v>273</v>
      </c>
      <c r="K122" s="233">
        <f t="shared" ref="K122:L122" si="145">SUM(K123:K127)</f>
        <v>0</v>
      </c>
      <c r="L122" s="235">
        <f t="shared" si="145"/>
        <v>273</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38.25" hidden="1" customHeight="1" thickBot="1" x14ac:dyDescent="0.3">
      <c r="A125" s="56">
        <v>2275</v>
      </c>
      <c r="B125" s="223" t="s">
        <v>146</v>
      </c>
      <c r="C125" s="224">
        <f t="shared" si="98"/>
        <v>0</v>
      </c>
      <c r="D125" s="225">
        <v>0</v>
      </c>
      <c r="E125" s="460"/>
      <c r="F125" s="486">
        <f t="shared" si="147"/>
        <v>0</v>
      </c>
      <c r="G125" s="225"/>
      <c r="H125" s="227"/>
      <c r="I125" s="228">
        <f t="shared" si="148"/>
        <v>0</v>
      </c>
      <c r="J125" s="227"/>
      <c r="K125" s="226"/>
      <c r="L125" s="228">
        <f t="shared" si="149"/>
        <v>0</v>
      </c>
      <c r="M125" s="229"/>
      <c r="N125" s="226"/>
      <c r="O125" s="228">
        <f t="shared" si="150"/>
        <v>0</v>
      </c>
      <c r="P125" s="630"/>
    </row>
    <row r="126" spans="1:16" ht="36" hidden="1" x14ac:dyDescent="0.25">
      <c r="A126" s="56">
        <v>2276</v>
      </c>
      <c r="B126" s="223" t="s">
        <v>147</v>
      </c>
      <c r="C126" s="224">
        <f t="shared" si="98"/>
        <v>0</v>
      </c>
      <c r="D126" s="225"/>
      <c r="E126" s="460"/>
      <c r="F126" s="486">
        <f t="shared" si="147"/>
        <v>0</v>
      </c>
      <c r="G126" s="225"/>
      <c r="H126" s="227"/>
      <c r="I126" s="228">
        <f t="shared" si="148"/>
        <v>0</v>
      </c>
      <c r="J126" s="227"/>
      <c r="K126" s="226"/>
      <c r="L126" s="228">
        <f t="shared" si="149"/>
        <v>0</v>
      </c>
      <c r="M126" s="229"/>
      <c r="N126" s="226"/>
      <c r="O126" s="228">
        <f t="shared" si="150"/>
        <v>0</v>
      </c>
      <c r="P126" s="253"/>
    </row>
    <row r="127" spans="1:16" ht="24" x14ac:dyDescent="0.25">
      <c r="A127" s="56">
        <v>2279</v>
      </c>
      <c r="B127" s="223" t="s">
        <v>148</v>
      </c>
      <c r="C127" s="224">
        <f t="shared" si="98"/>
        <v>660</v>
      </c>
      <c r="D127" s="225">
        <v>77</v>
      </c>
      <c r="E127" s="460"/>
      <c r="F127" s="486">
        <f t="shared" si="147"/>
        <v>77</v>
      </c>
      <c r="G127" s="225">
        <v>310</v>
      </c>
      <c r="H127" s="227"/>
      <c r="I127" s="228">
        <f t="shared" si="148"/>
        <v>310</v>
      </c>
      <c r="J127" s="227">
        <v>273</v>
      </c>
      <c r="K127" s="226"/>
      <c r="L127" s="228">
        <f t="shared" si="149"/>
        <v>273</v>
      </c>
      <c r="M127" s="229"/>
      <c r="N127" s="226"/>
      <c r="O127" s="228">
        <f t="shared" si="150"/>
        <v>0</v>
      </c>
      <c r="P127" s="230"/>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42153</v>
      </c>
      <c r="D130" s="207">
        <f>SUM(D131,D136,D140,D141,D144,D151,D159,D160,D163)</f>
        <v>19458</v>
      </c>
      <c r="E130" s="455">
        <f t="shared" ref="E130:F130" si="152">SUM(E131,E136,E140,E141,E144,E151,E159,E160,E163)</f>
        <v>0</v>
      </c>
      <c r="F130" s="506">
        <f t="shared" si="152"/>
        <v>19458</v>
      </c>
      <c r="G130" s="207">
        <f>SUM(G131,G136,G140,G141,G144,G151,G159,G160,G163)</f>
        <v>975</v>
      </c>
      <c r="H130" s="84">
        <f t="shared" ref="H130:I130" si="153">SUM(H131,H136,H140,H141,H144,H151,H159,H160,H163)</f>
        <v>0</v>
      </c>
      <c r="I130" s="208">
        <f t="shared" si="153"/>
        <v>975</v>
      </c>
      <c r="J130" s="84">
        <f>SUM(J131,J136,J140,J141,J144,J151,J159,J160,J163)</f>
        <v>21720</v>
      </c>
      <c r="K130" s="85">
        <f t="shared" ref="K130:L130" si="154">SUM(K131,K136,K140,K141,K144,K151,K159,K160,K163)</f>
        <v>0</v>
      </c>
      <c r="L130" s="208">
        <f t="shared" si="154"/>
        <v>21720</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6856</v>
      </c>
      <c r="D131" s="246">
        <f t="shared" ref="D131:O131" si="156">SUM(D132:D135)</f>
        <v>6856</v>
      </c>
      <c r="E131" s="463">
        <f t="shared" si="156"/>
        <v>0</v>
      </c>
      <c r="F131" s="508">
        <f t="shared" si="156"/>
        <v>6856</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x14ac:dyDescent="0.25">
      <c r="A132" s="119">
        <v>2311</v>
      </c>
      <c r="B132" s="98" t="s">
        <v>153</v>
      </c>
      <c r="C132" s="99">
        <f t="shared" si="98"/>
        <v>580</v>
      </c>
      <c r="D132" s="237">
        <v>580</v>
      </c>
      <c r="E132" s="458"/>
      <c r="F132" s="509">
        <f t="shared" ref="F132:F135" si="157">D132+E132</f>
        <v>580</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56">
        <v>2312</v>
      </c>
      <c r="B133" s="223" t="s">
        <v>154</v>
      </c>
      <c r="C133" s="224">
        <f t="shared" si="98"/>
        <v>6022</v>
      </c>
      <c r="D133" s="225">
        <v>6022</v>
      </c>
      <c r="E133" s="460"/>
      <c r="F133" s="486">
        <f t="shared" si="157"/>
        <v>6022</v>
      </c>
      <c r="G133" s="225"/>
      <c r="H133" s="227"/>
      <c r="I133" s="228">
        <f t="shared" si="158"/>
        <v>0</v>
      </c>
      <c r="J133" s="227"/>
      <c r="K133" s="226"/>
      <c r="L133" s="228">
        <f t="shared" si="159"/>
        <v>0</v>
      </c>
      <c r="M133" s="229"/>
      <c r="N133" s="226"/>
      <c r="O133" s="228">
        <f t="shared" si="160"/>
        <v>0</v>
      </c>
      <c r="P133" s="230"/>
    </row>
    <row r="134" spans="1:16" x14ac:dyDescent="0.25">
      <c r="A134" s="56">
        <v>2313</v>
      </c>
      <c r="B134" s="223" t="s">
        <v>155</v>
      </c>
      <c r="C134" s="224">
        <f t="shared" si="98"/>
        <v>254</v>
      </c>
      <c r="D134" s="225">
        <v>254</v>
      </c>
      <c r="E134" s="460"/>
      <c r="F134" s="486">
        <f t="shared" si="157"/>
        <v>254</v>
      </c>
      <c r="G134" s="225"/>
      <c r="H134" s="227"/>
      <c r="I134" s="228">
        <f t="shared" si="158"/>
        <v>0</v>
      </c>
      <c r="J134" s="227"/>
      <c r="K134" s="226"/>
      <c r="L134" s="228">
        <f t="shared" si="159"/>
        <v>0</v>
      </c>
      <c r="M134" s="229"/>
      <c r="N134" s="226"/>
      <c r="O134" s="228">
        <f t="shared" si="160"/>
        <v>0</v>
      </c>
      <c r="P134" s="230"/>
    </row>
    <row r="135" spans="1:16" ht="36" hidden="1" customHeight="1" x14ac:dyDescent="0.25">
      <c r="A135" s="119">
        <v>2314</v>
      </c>
      <c r="B135" s="98" t="s">
        <v>156</v>
      </c>
      <c r="C135" s="99">
        <f t="shared" si="98"/>
        <v>0</v>
      </c>
      <c r="D135" s="237"/>
      <c r="E135" s="458"/>
      <c r="F135" s="509">
        <f t="shared" si="157"/>
        <v>0</v>
      </c>
      <c r="G135" s="237"/>
      <c r="H135" s="104"/>
      <c r="I135" s="235">
        <f t="shared" si="158"/>
        <v>0</v>
      </c>
      <c r="J135" s="104"/>
      <c r="K135" s="105"/>
      <c r="L135" s="235">
        <f t="shared" si="159"/>
        <v>0</v>
      </c>
      <c r="M135" s="238"/>
      <c r="N135" s="105"/>
      <c r="O135" s="235">
        <f t="shared" si="160"/>
        <v>0</v>
      </c>
      <c r="P135" s="236"/>
    </row>
    <row r="136" spans="1:16" x14ac:dyDescent="0.25">
      <c r="A136" s="231">
        <v>2320</v>
      </c>
      <c r="B136" s="98" t="s">
        <v>157</v>
      </c>
      <c r="C136" s="99">
        <f t="shared" si="98"/>
        <v>336</v>
      </c>
      <c r="D136" s="232">
        <f>SUM(D137:D139)</f>
        <v>275</v>
      </c>
      <c r="E136" s="459">
        <f t="shared" ref="E136:F136" si="161">SUM(E137:E139)</f>
        <v>0</v>
      </c>
      <c r="F136" s="509">
        <f t="shared" si="161"/>
        <v>275</v>
      </c>
      <c r="G136" s="232">
        <f>SUM(G137:G139)</f>
        <v>0</v>
      </c>
      <c r="H136" s="234">
        <f t="shared" ref="H136:I136" si="162">SUM(H137:H139)</f>
        <v>0</v>
      </c>
      <c r="I136" s="235">
        <f t="shared" si="162"/>
        <v>0</v>
      </c>
      <c r="J136" s="234">
        <f>SUM(J137:J139)</f>
        <v>61</v>
      </c>
      <c r="K136" s="233">
        <f t="shared" ref="K136:L136" si="163">SUM(K137:K139)</f>
        <v>0</v>
      </c>
      <c r="L136" s="235">
        <f t="shared" si="163"/>
        <v>61</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x14ac:dyDescent="0.25">
      <c r="A138" s="56">
        <v>2322</v>
      </c>
      <c r="B138" s="223" t="s">
        <v>159</v>
      </c>
      <c r="C138" s="224">
        <f t="shared" si="98"/>
        <v>336</v>
      </c>
      <c r="D138" s="225">
        <v>275</v>
      </c>
      <c r="E138" s="460"/>
      <c r="F138" s="486">
        <f t="shared" si="165"/>
        <v>275</v>
      </c>
      <c r="G138" s="225"/>
      <c r="H138" s="227"/>
      <c r="I138" s="228">
        <f t="shared" si="166"/>
        <v>0</v>
      </c>
      <c r="J138" s="227">
        <v>61</v>
      </c>
      <c r="K138" s="226"/>
      <c r="L138" s="228">
        <f t="shared" si="167"/>
        <v>61</v>
      </c>
      <c r="M138" s="229"/>
      <c r="N138" s="226"/>
      <c r="O138" s="228">
        <f t="shared" si="168"/>
        <v>0</v>
      </c>
      <c r="P138" s="230"/>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143</v>
      </c>
      <c r="D141" s="232">
        <f>SUM(D142:D143)</f>
        <v>143</v>
      </c>
      <c r="E141" s="459">
        <f t="shared" ref="E141:F141" si="169">SUM(E142:E143)</f>
        <v>0</v>
      </c>
      <c r="F141" s="509">
        <f t="shared" si="169"/>
        <v>143</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143</v>
      </c>
      <c r="D142" s="237">
        <v>143</v>
      </c>
      <c r="E142" s="458"/>
      <c r="F142" s="509">
        <f t="shared" ref="F142:F143" si="173">D142+E142</f>
        <v>143</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4822</v>
      </c>
      <c r="D144" s="214">
        <f>SUM(D145:D150)</f>
        <v>4822</v>
      </c>
      <c r="E144" s="456">
        <f t="shared" ref="E144:F144" si="177">SUM(E145:E150)</f>
        <v>0</v>
      </c>
      <c r="F144" s="507">
        <f t="shared" si="177"/>
        <v>4822</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x14ac:dyDescent="0.25">
      <c r="A145" s="47">
        <v>2351</v>
      </c>
      <c r="B145" s="87" t="s">
        <v>166</v>
      </c>
      <c r="C145" s="88">
        <f t="shared" si="98"/>
        <v>1030</v>
      </c>
      <c r="D145" s="219">
        <v>1030</v>
      </c>
      <c r="E145" s="457"/>
      <c r="F145" s="508">
        <f t="shared" ref="F145:F150" si="181">D145+E145</f>
        <v>1030</v>
      </c>
      <c r="G145" s="219"/>
      <c r="H145" s="93"/>
      <c r="I145" s="220">
        <f t="shared" ref="I145:I150" si="182">G145+H145</f>
        <v>0</v>
      </c>
      <c r="J145" s="93"/>
      <c r="K145" s="94"/>
      <c r="L145" s="220">
        <f t="shared" ref="L145:L150" si="183">J145+K145</f>
        <v>0</v>
      </c>
      <c r="M145" s="221"/>
      <c r="N145" s="94"/>
      <c r="O145" s="220">
        <f t="shared" ref="O145:O150" si="184">M145+N145</f>
        <v>0</v>
      </c>
      <c r="P145" s="222"/>
    </row>
    <row r="146" spans="1:16" x14ac:dyDescent="0.25">
      <c r="A146" s="119">
        <v>2352</v>
      </c>
      <c r="B146" s="98" t="s">
        <v>167</v>
      </c>
      <c r="C146" s="99">
        <f t="shared" si="98"/>
        <v>3565</v>
      </c>
      <c r="D146" s="237">
        <v>3565</v>
      </c>
      <c r="E146" s="458"/>
      <c r="F146" s="509">
        <f t="shared" si="181"/>
        <v>3565</v>
      </c>
      <c r="G146" s="237"/>
      <c r="H146" s="104"/>
      <c r="I146" s="235">
        <f t="shared" si="182"/>
        <v>0</v>
      </c>
      <c r="J146" s="104"/>
      <c r="K146" s="105"/>
      <c r="L146" s="235">
        <f t="shared" si="183"/>
        <v>0</v>
      </c>
      <c r="M146" s="238"/>
      <c r="N146" s="105"/>
      <c r="O146" s="235">
        <f t="shared" si="184"/>
        <v>0</v>
      </c>
      <c r="P146" s="236"/>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x14ac:dyDescent="0.25">
      <c r="A149" s="119">
        <v>2355</v>
      </c>
      <c r="B149" s="98" t="s">
        <v>170</v>
      </c>
      <c r="C149" s="99">
        <f t="shared" ref="C149:C212" si="185">F149+I149+L149+O149</f>
        <v>227</v>
      </c>
      <c r="D149" s="237">
        <v>227</v>
      </c>
      <c r="E149" s="458"/>
      <c r="F149" s="509">
        <f t="shared" si="181"/>
        <v>227</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26180</v>
      </c>
      <c r="D151" s="232">
        <f>SUM(D152:D158)</f>
        <v>4521</v>
      </c>
      <c r="E151" s="459">
        <f t="shared" ref="E151:F151" si="186">SUM(E152:E158)</f>
        <v>0</v>
      </c>
      <c r="F151" s="509">
        <f t="shared" si="186"/>
        <v>4521</v>
      </c>
      <c r="G151" s="232">
        <f>SUM(G152:G158)</f>
        <v>0</v>
      </c>
      <c r="H151" s="234">
        <f t="shared" ref="H151:I151" si="187">SUM(H152:H158)</f>
        <v>0</v>
      </c>
      <c r="I151" s="235">
        <f t="shared" si="187"/>
        <v>0</v>
      </c>
      <c r="J151" s="234">
        <f>SUM(J152:J158)</f>
        <v>21659</v>
      </c>
      <c r="K151" s="233">
        <f t="shared" ref="K151:L151" si="188">SUM(K152:K158)</f>
        <v>0</v>
      </c>
      <c r="L151" s="235">
        <f t="shared" si="188"/>
        <v>21659</v>
      </c>
      <c r="M151" s="99">
        <f>SUM(M152:M158)</f>
        <v>0</v>
      </c>
      <c r="N151" s="233">
        <f t="shared" ref="N151:O151" si="189">SUM(N152:N158)</f>
        <v>0</v>
      </c>
      <c r="O151" s="235">
        <f t="shared" si="189"/>
        <v>0</v>
      </c>
      <c r="P151" s="236"/>
    </row>
    <row r="152" spans="1:16" x14ac:dyDescent="0.25">
      <c r="A152" s="55">
        <v>2361</v>
      </c>
      <c r="B152" s="223" t="s">
        <v>173</v>
      </c>
      <c r="C152" s="224">
        <f t="shared" si="185"/>
        <v>3435</v>
      </c>
      <c r="D152" s="225">
        <v>3435</v>
      </c>
      <c r="E152" s="460"/>
      <c r="F152" s="486">
        <f t="shared" ref="F152:F159" si="190">D152+E152</f>
        <v>3435</v>
      </c>
      <c r="G152" s="225"/>
      <c r="H152" s="227"/>
      <c r="I152" s="228">
        <f t="shared" ref="I152:I159" si="191">G152+H152</f>
        <v>0</v>
      </c>
      <c r="J152" s="227"/>
      <c r="K152" s="226"/>
      <c r="L152" s="228">
        <f t="shared" ref="L152:L159" si="192">J152+K152</f>
        <v>0</v>
      </c>
      <c r="M152" s="229"/>
      <c r="N152" s="226"/>
      <c r="O152" s="228">
        <f t="shared" ref="O152:O159" si="193">M152+N152</f>
        <v>0</v>
      </c>
      <c r="P152" s="230"/>
    </row>
    <row r="153" spans="1:16" ht="24" x14ac:dyDescent="0.25">
      <c r="A153" s="55">
        <v>2362</v>
      </c>
      <c r="B153" s="223" t="s">
        <v>174</v>
      </c>
      <c r="C153" s="224">
        <f t="shared" si="185"/>
        <v>561</v>
      </c>
      <c r="D153" s="225">
        <v>561</v>
      </c>
      <c r="E153" s="460"/>
      <c r="F153" s="486">
        <f t="shared" si="190"/>
        <v>561</v>
      </c>
      <c r="G153" s="225"/>
      <c r="H153" s="227"/>
      <c r="I153" s="228">
        <f t="shared" si="191"/>
        <v>0</v>
      </c>
      <c r="J153" s="227"/>
      <c r="K153" s="226"/>
      <c r="L153" s="228">
        <f t="shared" si="192"/>
        <v>0</v>
      </c>
      <c r="M153" s="229"/>
      <c r="N153" s="226"/>
      <c r="O153" s="228">
        <f t="shared" si="193"/>
        <v>0</v>
      </c>
      <c r="P153" s="230"/>
    </row>
    <row r="154" spans="1:16" x14ac:dyDescent="0.25">
      <c r="A154" s="55">
        <v>2363</v>
      </c>
      <c r="B154" s="223" t="s">
        <v>175</v>
      </c>
      <c r="C154" s="224">
        <f t="shared" si="185"/>
        <v>22184</v>
      </c>
      <c r="D154" s="225">
        <v>525</v>
      </c>
      <c r="E154" s="460"/>
      <c r="F154" s="486">
        <f t="shared" si="190"/>
        <v>525</v>
      </c>
      <c r="G154" s="225"/>
      <c r="H154" s="227"/>
      <c r="I154" s="228">
        <f t="shared" si="191"/>
        <v>0</v>
      </c>
      <c r="J154" s="227">
        <v>21659</v>
      </c>
      <c r="K154" s="226"/>
      <c r="L154" s="228">
        <f t="shared" si="192"/>
        <v>21659</v>
      </c>
      <c r="M154" s="229"/>
      <c r="N154" s="226"/>
      <c r="O154" s="228">
        <f t="shared" si="193"/>
        <v>0</v>
      </c>
      <c r="P154" s="230"/>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419">
        <v>2370</v>
      </c>
      <c r="B159" s="420" t="s">
        <v>180</v>
      </c>
      <c r="C159" s="421">
        <f t="shared" si="185"/>
        <v>3816</v>
      </c>
      <c r="D159" s="422">
        <v>2841</v>
      </c>
      <c r="E159" s="461"/>
      <c r="F159" s="510">
        <f t="shared" si="190"/>
        <v>2841</v>
      </c>
      <c r="G159" s="422">
        <v>975</v>
      </c>
      <c r="H159" s="424"/>
      <c r="I159" s="425">
        <f t="shared" si="191"/>
        <v>975</v>
      </c>
      <c r="J159" s="424"/>
      <c r="K159" s="423"/>
      <c r="L159" s="425">
        <f t="shared" si="192"/>
        <v>0</v>
      </c>
      <c r="M159" s="426"/>
      <c r="N159" s="423"/>
      <c r="O159" s="425">
        <f t="shared" si="193"/>
        <v>0</v>
      </c>
      <c r="P159" s="427"/>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9223</v>
      </c>
      <c r="D194" s="194">
        <f>SUM(D195,D230,D269)</f>
        <v>6052</v>
      </c>
      <c r="E194" s="453">
        <f t="shared" ref="E194:F194" si="251">SUM(E195,E230,E269)</f>
        <v>0</v>
      </c>
      <c r="F194" s="504">
        <f t="shared" si="251"/>
        <v>6052</v>
      </c>
      <c r="G194" s="194">
        <f>SUM(G195,G230,G269)</f>
        <v>2271</v>
      </c>
      <c r="H194" s="196">
        <f t="shared" ref="H194:I194" si="252">SUM(H195,H230,H269)</f>
        <v>0</v>
      </c>
      <c r="I194" s="197">
        <f t="shared" si="252"/>
        <v>2271</v>
      </c>
      <c r="J194" s="196">
        <f>SUM(J195,J230,J269)</f>
        <v>900</v>
      </c>
      <c r="K194" s="195">
        <f t="shared" ref="K194:L194" si="253">SUM(K195,K230,K269)</f>
        <v>0</v>
      </c>
      <c r="L194" s="197">
        <f t="shared" si="253"/>
        <v>900</v>
      </c>
      <c r="M194" s="289">
        <f>SUM(M195,M230,M269)</f>
        <v>0</v>
      </c>
      <c r="N194" s="290">
        <f t="shared" ref="N194:O194" si="254">SUM(N195,N230,N269)</f>
        <v>0</v>
      </c>
      <c r="O194" s="291">
        <f t="shared" si="254"/>
        <v>0</v>
      </c>
      <c r="P194" s="292"/>
    </row>
    <row r="195" spans="1:16" x14ac:dyDescent="0.25">
      <c r="A195" s="199">
        <v>5000</v>
      </c>
      <c r="B195" s="199" t="s">
        <v>216</v>
      </c>
      <c r="C195" s="200">
        <f t="shared" si="185"/>
        <v>8323</v>
      </c>
      <c r="D195" s="201">
        <f>D196+D204</f>
        <v>6052</v>
      </c>
      <c r="E195" s="454">
        <f t="shared" ref="E195:F195" si="255">E196+E204</f>
        <v>0</v>
      </c>
      <c r="F195" s="505">
        <f t="shared" si="255"/>
        <v>6052</v>
      </c>
      <c r="G195" s="201">
        <f>G196+G204</f>
        <v>2271</v>
      </c>
      <c r="H195" s="203">
        <f t="shared" ref="H195:I195" si="256">H196+H204</f>
        <v>0</v>
      </c>
      <c r="I195" s="204">
        <f t="shared" si="256"/>
        <v>2271</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x14ac:dyDescent="0.25">
      <c r="A196" s="75">
        <v>5100</v>
      </c>
      <c r="B196" s="206" t="s">
        <v>217</v>
      </c>
      <c r="C196" s="76">
        <f t="shared" si="185"/>
        <v>130</v>
      </c>
      <c r="D196" s="207">
        <f>D197+D198+D201+D202+D203</f>
        <v>130</v>
      </c>
      <c r="E196" s="455">
        <f t="shared" ref="E196:F196" si="259">E197+E198+E201+E202+E203</f>
        <v>0</v>
      </c>
      <c r="F196" s="506">
        <f t="shared" si="259"/>
        <v>130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185"/>
        <v>130</v>
      </c>
      <c r="D198" s="232">
        <f>D199+D200</f>
        <v>130</v>
      </c>
      <c r="E198" s="459">
        <f t="shared" ref="E198:F198" si="263">E199+E200</f>
        <v>0</v>
      </c>
      <c r="F198" s="509">
        <f t="shared" si="263"/>
        <v>130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x14ac:dyDescent="0.25">
      <c r="A199" s="119">
        <v>5121</v>
      </c>
      <c r="B199" s="98" t="s">
        <v>220</v>
      </c>
      <c r="C199" s="99">
        <f t="shared" si="185"/>
        <v>130</v>
      </c>
      <c r="D199" s="237">
        <v>130</v>
      </c>
      <c r="E199" s="458"/>
      <c r="F199" s="509">
        <f t="shared" ref="F199:F203" si="267">D199+E199</f>
        <v>130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8193</v>
      </c>
      <c r="D204" s="207">
        <f>D205+D215+D216+D225+D226+D227+D229</f>
        <v>5922</v>
      </c>
      <c r="E204" s="455">
        <f t="shared" ref="E204:F204" si="271">E205+E215+E216+E225+E226+E227+E229</f>
        <v>0</v>
      </c>
      <c r="F204" s="506">
        <f t="shared" si="271"/>
        <v>5922</v>
      </c>
      <c r="G204" s="207">
        <f>G205+G215+G216+G225+G226+G227+G229</f>
        <v>2271</v>
      </c>
      <c r="H204" s="84">
        <f t="shared" ref="H204:I204" si="272">H205+H215+H216+H225+H226+H227+H229</f>
        <v>0</v>
      </c>
      <c r="I204" s="208">
        <f t="shared" si="272"/>
        <v>2271</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8193</v>
      </c>
      <c r="D216" s="232">
        <f>SUM(D217:D224)</f>
        <v>5922</v>
      </c>
      <c r="E216" s="459">
        <f t="shared" ref="E216:F216" si="284">SUM(E217:E224)</f>
        <v>0</v>
      </c>
      <c r="F216" s="509">
        <f t="shared" si="284"/>
        <v>5922</v>
      </c>
      <c r="G216" s="232">
        <f>SUM(G217:G224)</f>
        <v>2271</v>
      </c>
      <c r="H216" s="234">
        <f t="shared" ref="H216:I216" si="285">SUM(H217:H224)</f>
        <v>0</v>
      </c>
      <c r="I216" s="235">
        <f t="shared" si="285"/>
        <v>2271</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ht="29.25" customHeight="1" x14ac:dyDescent="0.25">
      <c r="A218" s="56">
        <v>5232</v>
      </c>
      <c r="B218" s="223" t="s">
        <v>239</v>
      </c>
      <c r="C218" s="224">
        <f t="shared" si="283"/>
        <v>1762</v>
      </c>
      <c r="D218" s="225">
        <v>1762</v>
      </c>
      <c r="E218" s="460"/>
      <c r="F218" s="486">
        <f t="shared" si="288"/>
        <v>1762</v>
      </c>
      <c r="G218" s="225"/>
      <c r="H218" s="227"/>
      <c r="I218" s="228">
        <f t="shared" si="289"/>
        <v>0</v>
      </c>
      <c r="J218" s="227"/>
      <c r="K218" s="226"/>
      <c r="L218" s="228">
        <f t="shared" si="290"/>
        <v>0</v>
      </c>
      <c r="M218" s="229"/>
      <c r="N218" s="226"/>
      <c r="O218" s="228">
        <f t="shared" si="291"/>
        <v>0</v>
      </c>
      <c r="P218" s="230"/>
    </row>
    <row r="219" spans="1:16" x14ac:dyDescent="0.25">
      <c r="A219" s="119">
        <v>5233</v>
      </c>
      <c r="B219" s="98" t="s">
        <v>240</v>
      </c>
      <c r="C219" s="99">
        <f t="shared" si="283"/>
        <v>4031</v>
      </c>
      <c r="D219" s="237">
        <v>1760</v>
      </c>
      <c r="E219" s="458"/>
      <c r="F219" s="509">
        <f t="shared" si="288"/>
        <v>1760</v>
      </c>
      <c r="G219" s="237">
        <v>2271</v>
      </c>
      <c r="H219" s="104"/>
      <c r="I219" s="235">
        <f t="shared" si="289"/>
        <v>2271</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x14ac:dyDescent="0.25">
      <c r="A223" s="119">
        <v>5238</v>
      </c>
      <c r="B223" s="98" t="s">
        <v>244</v>
      </c>
      <c r="C223" s="99">
        <f t="shared" si="283"/>
        <v>2400</v>
      </c>
      <c r="D223" s="237">
        <v>2400</v>
      </c>
      <c r="E223" s="458"/>
      <c r="F223" s="509">
        <f t="shared" si="288"/>
        <v>2400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x14ac:dyDescent="0.25">
      <c r="A269" s="295">
        <v>7000</v>
      </c>
      <c r="B269" s="295" t="s">
        <v>290</v>
      </c>
      <c r="C269" s="296">
        <f t="shared" si="283"/>
        <v>900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900</v>
      </c>
      <c r="K269" s="298">
        <f t="shared" ref="K269:L269" si="352">SUM(K270,K281)</f>
        <v>0</v>
      </c>
      <c r="L269" s="300">
        <f t="shared" si="352"/>
        <v>900</v>
      </c>
      <c r="M269" s="301">
        <f>SUM(M270,M281)</f>
        <v>0</v>
      </c>
      <c r="N269" s="302">
        <f t="shared" ref="N269:O269" si="353">SUM(N270,N281)</f>
        <v>0</v>
      </c>
      <c r="O269" s="303">
        <f t="shared" si="353"/>
        <v>0</v>
      </c>
      <c r="P269" s="304"/>
    </row>
    <row r="270" spans="1:16" ht="24" x14ac:dyDescent="0.25">
      <c r="A270" s="75">
        <v>7200</v>
      </c>
      <c r="B270" s="206" t="s">
        <v>291</v>
      </c>
      <c r="C270" s="76">
        <f t="shared" si="283"/>
        <v>900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900</v>
      </c>
      <c r="K270" s="85">
        <f t="shared" ref="K270:L270" si="356">SUM(K271,K272,K275,K276,K280)</f>
        <v>0</v>
      </c>
      <c r="L270" s="208">
        <f t="shared" si="356"/>
        <v>900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x14ac:dyDescent="0.25">
      <c r="A275" s="368">
        <v>7230</v>
      </c>
      <c r="B275" s="223" t="s">
        <v>296</v>
      </c>
      <c r="C275" s="224">
        <f t="shared" si="283"/>
        <v>900</v>
      </c>
      <c r="D275" s="225"/>
      <c r="E275" s="460"/>
      <c r="F275" s="486">
        <f t="shared" si="362"/>
        <v>0</v>
      </c>
      <c r="G275" s="225"/>
      <c r="H275" s="227"/>
      <c r="I275" s="228">
        <f t="shared" si="363"/>
        <v>0</v>
      </c>
      <c r="J275" s="227">
        <v>900</v>
      </c>
      <c r="K275" s="226"/>
      <c r="L275" s="228">
        <f t="shared" si="364"/>
        <v>900</v>
      </c>
      <c r="M275" s="229"/>
      <c r="N275" s="226"/>
      <c r="O275" s="228">
        <f t="shared" si="365"/>
        <v>0</v>
      </c>
      <c r="P275" s="230"/>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729300</v>
      </c>
      <c r="D286" s="313">
        <f t="shared" ref="D286:O286" si="382">SUM(D283,D269,D230,D195,D187,D173,D75,D53)</f>
        <v>517086</v>
      </c>
      <c r="E286" s="471">
        <f t="shared" si="382"/>
        <v>0</v>
      </c>
      <c r="F286" s="517">
        <f t="shared" si="382"/>
        <v>517086</v>
      </c>
      <c r="G286" s="313">
        <f t="shared" si="382"/>
        <v>189188</v>
      </c>
      <c r="H286" s="315">
        <f t="shared" si="382"/>
        <v>0</v>
      </c>
      <c r="I286" s="316">
        <f t="shared" si="382"/>
        <v>189188</v>
      </c>
      <c r="J286" s="315">
        <f t="shared" si="382"/>
        <v>23026</v>
      </c>
      <c r="K286" s="314">
        <f t="shared" si="382"/>
        <v>0</v>
      </c>
      <c r="L286" s="316">
        <f t="shared" si="382"/>
        <v>23026</v>
      </c>
      <c r="M286" s="312">
        <f t="shared" si="382"/>
        <v>0</v>
      </c>
      <c r="N286" s="314">
        <f t="shared" si="382"/>
        <v>0</v>
      </c>
      <c r="O286" s="316">
        <f t="shared" si="382"/>
        <v>0</v>
      </c>
      <c r="P286" s="317"/>
    </row>
    <row r="287" spans="1:16" s="27" customFormat="1" ht="13.5" thickTop="1" thickBot="1" x14ac:dyDescent="0.3">
      <c r="A287" s="1253" t="s">
        <v>310</v>
      </c>
      <c r="B287" s="1254"/>
      <c r="C287" s="318">
        <f t="shared" si="368"/>
        <v>-3373</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-3373</v>
      </c>
      <c r="K287" s="320">
        <f t="shared" ref="K287:L287" si="385">(K26+K43)-K51</f>
        <v>0</v>
      </c>
      <c r="L287" s="322">
        <f t="shared" si="385"/>
        <v>-3373</v>
      </c>
      <c r="M287" s="318">
        <f>M45-M51</f>
        <v>0</v>
      </c>
      <c r="N287" s="320">
        <f t="shared" ref="N287:O287" si="386">N45-N51</f>
        <v>0</v>
      </c>
      <c r="O287" s="322">
        <f t="shared" si="386"/>
        <v>0</v>
      </c>
      <c r="P287" s="323"/>
    </row>
    <row r="288" spans="1:16" s="27" customFormat="1" ht="12.75" thickTop="1" x14ac:dyDescent="0.25">
      <c r="A288" s="1255" t="s">
        <v>311</v>
      </c>
      <c r="B288" s="1256"/>
      <c r="C288" s="324">
        <f t="shared" si="368"/>
        <v>3373</v>
      </c>
      <c r="D288" s="325">
        <f t="shared" ref="D288:O288" si="387">SUM(D289,D290)-D297+D298</f>
        <v>0</v>
      </c>
      <c r="E288" s="473">
        <f t="shared" si="387"/>
        <v>0</v>
      </c>
      <c r="F288" s="519">
        <f t="shared" si="387"/>
        <v>0</v>
      </c>
      <c r="G288" s="325">
        <f t="shared" si="387"/>
        <v>0</v>
      </c>
      <c r="H288" s="327">
        <f t="shared" si="387"/>
        <v>0</v>
      </c>
      <c r="I288" s="328">
        <f t="shared" si="387"/>
        <v>0</v>
      </c>
      <c r="J288" s="327">
        <f t="shared" si="387"/>
        <v>3373</v>
      </c>
      <c r="K288" s="326">
        <f t="shared" si="387"/>
        <v>0</v>
      </c>
      <c r="L288" s="328">
        <f t="shared" si="387"/>
        <v>3373</v>
      </c>
      <c r="M288" s="324">
        <f t="shared" si="387"/>
        <v>0</v>
      </c>
      <c r="N288" s="326">
        <f t="shared" si="387"/>
        <v>0</v>
      </c>
      <c r="O288" s="328">
        <f t="shared" si="387"/>
        <v>0</v>
      </c>
      <c r="P288" s="329"/>
    </row>
    <row r="289" spans="1:16" s="27" customFormat="1" ht="12.75" thickBot="1" x14ac:dyDescent="0.3">
      <c r="A289" s="177" t="s">
        <v>312</v>
      </c>
      <c r="B289" s="177" t="s">
        <v>313</v>
      </c>
      <c r="C289" s="178">
        <f t="shared" si="368"/>
        <v>3373</v>
      </c>
      <c r="D289" s="179">
        <f t="shared" ref="D289:O289" si="388">D21-D283</f>
        <v>0</v>
      </c>
      <c r="E289" s="451">
        <f t="shared" si="388"/>
        <v>0</v>
      </c>
      <c r="F289" s="502">
        <f t="shared" si="388"/>
        <v>0</v>
      </c>
      <c r="G289" s="179">
        <f t="shared" si="388"/>
        <v>0</v>
      </c>
      <c r="H289" s="181">
        <f t="shared" si="388"/>
        <v>0</v>
      </c>
      <c r="I289" s="182">
        <f t="shared" si="388"/>
        <v>0</v>
      </c>
      <c r="J289" s="181">
        <f t="shared" si="388"/>
        <v>3373</v>
      </c>
      <c r="K289" s="180">
        <f t="shared" si="388"/>
        <v>0</v>
      </c>
      <c r="L289" s="182">
        <f t="shared" si="388"/>
        <v>3373</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631"/>
      <c r="E299" s="631"/>
      <c r="F299" s="4"/>
      <c r="G299" s="631"/>
      <c r="H299" s="631"/>
      <c r="I299" s="4"/>
      <c r="J299" s="631"/>
      <c r="K299" s="631"/>
      <c r="L299" s="4"/>
      <c r="M299" s="631"/>
      <c r="N299" s="631"/>
      <c r="P299" s="632"/>
    </row>
    <row r="300" spans="1:16" x14ac:dyDescent="0.25">
      <c r="A300" s="4"/>
      <c r="B300" s="4"/>
      <c r="C300" s="4"/>
      <c r="D300" s="2"/>
      <c r="E300" s="2"/>
      <c r="F300" s="4"/>
      <c r="G300" s="2"/>
      <c r="H300" s="2"/>
      <c r="I300" s="4"/>
      <c r="J300" s="2"/>
      <c r="K300" s="2"/>
      <c r="L300" s="4"/>
      <c r="M300" s="2"/>
      <c r="N300" s="2"/>
      <c r="P300" s="633"/>
    </row>
    <row r="301" spans="1:16" x14ac:dyDescent="0.25">
      <c r="A301" s="4"/>
      <c r="B301" s="4"/>
      <c r="C301" s="4"/>
      <c r="D301" s="2"/>
      <c r="E301" s="2"/>
      <c r="F301" s="4"/>
      <c r="G301" s="2"/>
      <c r="H301" s="2"/>
      <c r="I301" s="4"/>
      <c r="J301" s="2"/>
      <c r="K301" s="2"/>
      <c r="L301" s="4"/>
      <c r="M301" s="2"/>
      <c r="N301" s="2"/>
      <c r="P301" s="633"/>
    </row>
    <row r="302" spans="1:16" x14ac:dyDescent="0.25">
      <c r="A302" s="4"/>
      <c r="B302" s="4"/>
      <c r="C302" s="4"/>
      <c r="D302" s="2"/>
      <c r="E302" s="2"/>
      <c r="F302" s="4"/>
      <c r="G302" s="2"/>
      <c r="H302" s="2"/>
      <c r="I302" s="4"/>
      <c r="J302" s="2"/>
      <c r="K302" s="2"/>
      <c r="L302" s="4"/>
      <c r="M302" s="2"/>
      <c r="N302" s="2"/>
      <c r="P302" s="633"/>
    </row>
    <row r="303" spans="1:16" ht="12.75" customHeight="1" x14ac:dyDescent="0.25">
      <c r="A303" s="4"/>
      <c r="B303" s="4"/>
      <c r="C303" s="4"/>
      <c r="D303" s="2"/>
      <c r="E303" s="2"/>
      <c r="F303" s="4"/>
      <c r="G303" s="2"/>
      <c r="H303" s="2"/>
      <c r="I303" s="4"/>
      <c r="J303" s="2"/>
      <c r="K303" s="2"/>
      <c r="L303" s="4"/>
      <c r="M303" s="2"/>
      <c r="N303" s="2"/>
      <c r="P303" s="633"/>
    </row>
    <row r="304" spans="1:16" x14ac:dyDescent="0.25">
      <c r="A304" s="4"/>
      <c r="B304" s="4"/>
      <c r="C304" s="4"/>
      <c r="D304" s="2"/>
      <c r="E304" s="2"/>
      <c r="F304" s="4"/>
      <c r="G304" s="2"/>
      <c r="H304" s="2"/>
      <c r="I304" s="4"/>
      <c r="J304" s="2"/>
      <c r="K304" s="2"/>
      <c r="L304" s="4"/>
      <c r="M304" s="2"/>
      <c r="N304" s="2"/>
      <c r="P304" s="633"/>
    </row>
    <row r="305" spans="1:16" x14ac:dyDescent="0.25">
      <c r="A305" s="4"/>
      <c r="B305" s="4"/>
      <c r="C305" s="4"/>
      <c r="D305" s="2"/>
      <c r="E305" s="2"/>
      <c r="F305" s="4"/>
      <c r="G305" s="2"/>
      <c r="H305" s="2"/>
      <c r="I305" s="4"/>
      <c r="J305" s="2"/>
      <c r="K305" s="2"/>
      <c r="L305" s="4"/>
      <c r="M305" s="2"/>
      <c r="N305" s="2"/>
      <c r="P305" s="633"/>
    </row>
    <row r="306" spans="1:16" x14ac:dyDescent="0.25">
      <c r="A306" s="4"/>
      <c r="B306" s="4"/>
      <c r="C306" s="4"/>
      <c r="D306" s="2"/>
      <c r="E306" s="2"/>
      <c r="F306" s="4"/>
      <c r="G306" s="2"/>
      <c r="H306" s="2"/>
      <c r="I306" s="4"/>
      <c r="J306" s="2"/>
      <c r="K306" s="2"/>
      <c r="L306" s="4"/>
      <c r="M306" s="2"/>
      <c r="N306" s="2"/>
      <c r="P306" s="633"/>
    </row>
    <row r="307" spans="1:16" x14ac:dyDescent="0.25">
      <c r="A307" s="4"/>
      <c r="B307" s="4"/>
      <c r="C307" s="4"/>
      <c r="D307" s="634"/>
      <c r="E307" s="634"/>
      <c r="F307" s="4"/>
      <c r="G307" s="634"/>
      <c r="H307" s="634"/>
      <c r="I307" s="4"/>
      <c r="J307" s="634"/>
      <c r="K307" s="634"/>
      <c r="L307" s="4"/>
      <c r="M307" s="634"/>
      <c r="N307" s="634"/>
      <c r="P307" s="635"/>
    </row>
    <row r="308" spans="1:16" x14ac:dyDescent="0.25">
      <c r="A308" s="4"/>
      <c r="B308" s="4"/>
      <c r="C308" s="4"/>
      <c r="D308" s="4"/>
      <c r="E308" s="4"/>
      <c r="F308" s="4"/>
      <c r="G308" s="4"/>
      <c r="H308" s="4"/>
      <c r="I308" s="4"/>
      <c r="J308" s="4"/>
      <c r="K308" s="4"/>
      <c r="L308" s="4"/>
      <c r="M308" s="4"/>
    </row>
    <row r="309" spans="1:16" x14ac:dyDescent="0.25">
      <c r="A309" s="4"/>
      <c r="B309" s="4"/>
      <c r="C309" s="4"/>
      <c r="D309" s="4"/>
      <c r="E309" s="4"/>
      <c r="F309" s="4"/>
      <c r="G309" s="4"/>
      <c r="H309" s="4"/>
      <c r="I309" s="4"/>
      <c r="J309" s="4"/>
      <c r="K309" s="4"/>
      <c r="L309" s="4"/>
      <c r="M309" s="4"/>
    </row>
    <row r="310" spans="1:16" x14ac:dyDescent="0.25">
      <c r="A310" s="4"/>
      <c r="B310" s="4"/>
      <c r="C310" s="4"/>
      <c r="D310" s="4"/>
      <c r="E310" s="4"/>
      <c r="F310" s="4"/>
      <c r="G310" s="4"/>
      <c r="H310" s="4"/>
      <c r="I310" s="4"/>
      <c r="J310" s="4"/>
      <c r="K310" s="4"/>
      <c r="L310" s="4"/>
      <c r="M310" s="4"/>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D317" s="4"/>
      <c r="E317" s="4"/>
      <c r="G317" s="4"/>
      <c r="H317" s="4"/>
      <c r="J317" s="4"/>
      <c r="K317" s="4"/>
      <c r="M317" s="4"/>
    </row>
    <row r="318" spans="1:16" x14ac:dyDescent="0.25">
      <c r="D318" s="4"/>
      <c r="E318" s="4"/>
      <c r="G318" s="4"/>
      <c r="H318" s="4"/>
      <c r="J318" s="4"/>
      <c r="K318" s="4"/>
      <c r="M318" s="4"/>
    </row>
    <row r="319" spans="1:16" x14ac:dyDescent="0.25">
      <c r="D319" s="4"/>
      <c r="E319" s="4"/>
      <c r="G319" s="4"/>
      <c r="H319" s="4"/>
      <c r="J319" s="4"/>
      <c r="K319" s="4"/>
      <c r="M319" s="4"/>
    </row>
    <row r="320" spans="1:16" x14ac:dyDescent="0.25">
      <c r="D320" s="4"/>
      <c r="E320" s="4"/>
      <c r="G320" s="4"/>
      <c r="H320" s="4"/>
      <c r="J320" s="4"/>
      <c r="K320" s="4"/>
      <c r="M320" s="4"/>
    </row>
    <row r="321" spans="4:13" x14ac:dyDescent="0.25">
      <c r="D321" s="4"/>
      <c r="E321" s="4"/>
      <c r="G321" s="4"/>
      <c r="H321" s="4"/>
      <c r="J321" s="4"/>
      <c r="K321" s="4"/>
      <c r="M321" s="4"/>
    </row>
    <row r="322" spans="4:13" x14ac:dyDescent="0.25">
      <c r="D322" s="4"/>
      <c r="E322" s="4"/>
      <c r="G322" s="4"/>
      <c r="H322" s="4"/>
      <c r="J322" s="4"/>
      <c r="K322" s="4"/>
      <c r="M322" s="4"/>
    </row>
    <row r="323" spans="4:13" x14ac:dyDescent="0.25">
      <c r="D323" s="4"/>
      <c r="E323" s="4"/>
      <c r="G323" s="4"/>
      <c r="H323" s="4"/>
      <c r="J323" s="4"/>
      <c r="K323" s="4"/>
      <c r="M323" s="4"/>
    </row>
    <row r="324" spans="4:13" x14ac:dyDescent="0.25">
      <c r="D324" s="4"/>
      <c r="E324" s="4"/>
      <c r="G324" s="4"/>
      <c r="H324" s="4"/>
      <c r="J324" s="4"/>
      <c r="K324" s="4"/>
      <c r="M324" s="4"/>
    </row>
    <row r="325" spans="4:13" x14ac:dyDescent="0.25">
      <c r="D325" s="4"/>
      <c r="E325" s="4"/>
      <c r="G325" s="4"/>
      <c r="H325" s="4"/>
      <c r="J325" s="4"/>
      <c r="K325" s="4"/>
      <c r="M325" s="4"/>
    </row>
    <row r="326" spans="4:13" x14ac:dyDescent="0.25">
      <c r="D326" s="4"/>
      <c r="E326" s="4"/>
      <c r="G326" s="4"/>
      <c r="H326" s="4"/>
      <c r="J326" s="4"/>
      <c r="K326" s="4"/>
      <c r="M326" s="4"/>
    </row>
  </sheetData>
  <sheetProtection algorithmName="SHA-512" hashValue="4aHgyN7C8SSbOHqkYUqZbQrtJ2tQQ35GDWZLvwstZLQlZQuQe1y0mnAUU2Be6+l2HA9KRmhWLo369HE2qG+G8Q==" saltValue="G8tTBNld/PTKCIArwrRncw==" spinCount="100000" sheet="1" objects="1" scenarios="1"/>
  <autoFilter ref="A18:O298">
    <filterColumn colId="2">
      <filters blank="1">
        <filter val="1 030"/>
        <filter val="1 041"/>
        <filter val="1 093"/>
        <filter val="1 124"/>
        <filter val="1 668"/>
        <filter val="1 762"/>
        <filter val="120 062"/>
        <filter val="13 660"/>
        <filter val="130"/>
        <filter val="133"/>
        <filter val="143"/>
        <filter val="159 314"/>
        <filter val="166"/>
        <filter val="18 839"/>
        <filter val="19 520"/>
        <filter val="2 138"/>
        <filter val="2 400"/>
        <filter val="2 668"/>
        <filter val="22 184"/>
        <filter val="227"/>
        <filter val="23 598"/>
        <filter val="24 782"/>
        <filter val="253"/>
        <filter val="254"/>
        <filter val="26 180"/>
        <filter val="3 373"/>
        <filter val="-3 373"/>
        <filter val="3 435"/>
        <filter val="3 565"/>
        <filter val="3 743"/>
        <filter val="3 816"/>
        <filter val="31 310"/>
        <filter val="336"/>
        <filter val="39 252"/>
        <filter val="4 031"/>
        <filter val="4 153"/>
        <filter val="4 270"/>
        <filter val="4 766"/>
        <filter val="4 822"/>
        <filter val="42 153"/>
        <filter val="427 952"/>
        <filter val="43 250"/>
        <filter val="45 270"/>
        <filter val="473 340"/>
        <filter val="48"/>
        <filter val="5 897"/>
        <filter val="52"/>
        <filter val="561"/>
        <filter val="576"/>
        <filter val="580"/>
        <filter val="6 022"/>
        <filter val="6 361"/>
        <filter val="6 856"/>
        <filter val="632 654"/>
        <filter val="660"/>
        <filter val="685"/>
        <filter val="7 160"/>
        <filter val="706 274"/>
        <filter val="720 077"/>
        <filter val="729 300"/>
        <filter val="737"/>
        <filter val="742"/>
        <filter val="8 193"/>
        <filter val="8 323"/>
        <filter val="810"/>
        <filter val="823"/>
        <filter val="87 423"/>
        <filter val="9 029"/>
        <filter val="9 223"/>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Roman,Regular"&amp;9 155.pielikums Jūrmalas pilsētas domes
2019.gada 21.februāra saistošajiem noteikumiem Nr.8
(protokols Nr.2, 34.punkts)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5" sqref="T5"/>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377</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378</v>
      </c>
      <c r="D3" s="1296"/>
      <c r="E3" s="1296"/>
      <c r="F3" s="1296"/>
      <c r="G3" s="1296"/>
      <c r="H3" s="1296"/>
      <c r="I3" s="1296"/>
      <c r="J3" s="1296"/>
      <c r="K3" s="1296"/>
      <c r="L3" s="1296"/>
      <c r="M3" s="1296"/>
      <c r="N3" s="1296"/>
      <c r="O3" s="1296"/>
      <c r="P3" s="1297"/>
      <c r="Q3" s="525"/>
    </row>
    <row r="4" spans="1:17" ht="12.75" customHeight="1" x14ac:dyDescent="0.25">
      <c r="A4" s="5" t="s">
        <v>4</v>
      </c>
      <c r="B4" s="6"/>
      <c r="C4" s="1296" t="s">
        <v>379</v>
      </c>
      <c r="D4" s="1296"/>
      <c r="E4" s="1296"/>
      <c r="F4" s="1296"/>
      <c r="G4" s="1296"/>
      <c r="H4" s="1296"/>
      <c r="I4" s="1296"/>
      <c r="J4" s="1296"/>
      <c r="K4" s="1296"/>
      <c r="L4" s="1296"/>
      <c r="M4" s="1296"/>
      <c r="N4" s="1296"/>
      <c r="O4" s="1296"/>
      <c r="P4" s="1297"/>
      <c r="Q4" s="525"/>
    </row>
    <row r="5" spans="1:17" ht="12.75" customHeight="1" x14ac:dyDescent="0.25">
      <c r="A5" s="7" t="s">
        <v>6</v>
      </c>
      <c r="B5" s="8"/>
      <c r="C5" s="1291" t="s">
        <v>380</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4" customHeight="1" x14ac:dyDescent="0.25">
      <c r="A7" s="7" t="s">
        <v>10</v>
      </c>
      <c r="B7" s="8"/>
      <c r="C7" s="1296" t="s">
        <v>408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383</v>
      </c>
      <c r="D9" s="1291"/>
      <c r="E9" s="1291"/>
      <c r="F9" s="1291"/>
      <c r="G9" s="1291"/>
      <c r="H9" s="1291"/>
      <c r="I9" s="1291"/>
      <c r="J9" s="1291"/>
      <c r="K9" s="1291"/>
      <c r="L9" s="1291"/>
      <c r="M9" s="1291"/>
      <c r="N9" s="1291"/>
      <c r="O9" s="1291"/>
      <c r="P9" s="1292"/>
      <c r="Q9" s="525"/>
    </row>
    <row r="10" spans="1:17" ht="12.75" customHeight="1" x14ac:dyDescent="0.25">
      <c r="A10" s="7"/>
      <c r="B10" s="8" t="s">
        <v>15</v>
      </c>
      <c r="C10" s="1291" t="s">
        <v>384</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385</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308" t="s">
        <v>27</v>
      </c>
      <c r="G16" s="1280" t="s">
        <v>28</v>
      </c>
      <c r="H16" s="1309" t="s">
        <v>29</v>
      </c>
      <c r="I16" s="1304" t="s">
        <v>30</v>
      </c>
      <c r="J16" s="1305" t="s">
        <v>31</v>
      </c>
      <c r="K16" s="1306" t="s">
        <v>32</v>
      </c>
      <c r="L16" s="1310"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309"/>
      <c r="I17" s="1304"/>
      <c r="J17" s="1260"/>
      <c r="K17" s="1307"/>
      <c r="L17" s="1311"/>
      <c r="M17" s="1288"/>
      <c r="N17" s="1290"/>
      <c r="O17" s="1284"/>
      <c r="P17" s="1286"/>
    </row>
    <row r="18" spans="1:16" s="13" customFormat="1" ht="9.75" customHeight="1" thickTop="1" x14ac:dyDescent="0.25">
      <c r="A18" s="14" t="s">
        <v>38</v>
      </c>
      <c r="B18" s="14">
        <v>2</v>
      </c>
      <c r="C18" s="15">
        <v>3</v>
      </c>
      <c r="D18" s="16">
        <v>4</v>
      </c>
      <c r="E18" s="430">
        <v>5</v>
      </c>
      <c r="F18" s="14">
        <v>6</v>
      </c>
      <c r="G18" s="16">
        <v>7</v>
      </c>
      <c r="H18" s="527">
        <v>8</v>
      </c>
      <c r="I18" s="14">
        <v>9</v>
      </c>
      <c r="J18" s="18">
        <v>10</v>
      </c>
      <c r="K18" s="430">
        <v>11</v>
      </c>
      <c r="L18" s="14">
        <v>12</v>
      </c>
      <c r="M18" s="15">
        <v>13</v>
      </c>
      <c r="N18" s="17">
        <v>14</v>
      </c>
      <c r="O18" s="19">
        <v>15</v>
      </c>
      <c r="P18" s="19">
        <v>16</v>
      </c>
    </row>
    <row r="19" spans="1:16" s="27" customFormat="1" x14ac:dyDescent="0.25">
      <c r="A19" s="20"/>
      <c r="B19" s="21" t="s">
        <v>39</v>
      </c>
      <c r="C19" s="22"/>
      <c r="D19" s="23"/>
      <c r="E19" s="431"/>
      <c r="F19" s="192"/>
      <c r="G19" s="23"/>
      <c r="H19" s="528"/>
      <c r="I19" s="192"/>
      <c r="J19" s="25"/>
      <c r="K19" s="431"/>
      <c r="L19" s="192"/>
      <c r="M19" s="28"/>
      <c r="N19" s="24"/>
      <c r="O19" s="26"/>
      <c r="P19" s="29"/>
    </row>
    <row r="20" spans="1:16" s="27" customFormat="1" ht="12.75" thickBot="1" x14ac:dyDescent="0.3">
      <c r="A20" s="30"/>
      <c r="B20" s="31" t="s">
        <v>40</v>
      </c>
      <c r="C20" s="32">
        <f>F20+I20+L20+O20</f>
        <v>729300</v>
      </c>
      <c r="D20" s="33">
        <f>SUM(D21,D24,D25,D41,D43)</f>
        <v>517086</v>
      </c>
      <c r="E20" s="432">
        <f t="shared" ref="E20:F20" si="0">SUM(E21,E24,E25,E41,E43)</f>
        <v>0</v>
      </c>
      <c r="F20" s="483">
        <f t="shared" si="0"/>
        <v>517086</v>
      </c>
      <c r="G20" s="33">
        <f>SUM(G21,G24,G43)</f>
        <v>189188</v>
      </c>
      <c r="H20" s="529">
        <f t="shared" ref="H20:I20" si="1">SUM(H21,H24,H43)</f>
        <v>0</v>
      </c>
      <c r="I20" s="483">
        <f t="shared" si="1"/>
        <v>189188</v>
      </c>
      <c r="J20" s="35">
        <f>SUM(J21,J26,J43)</f>
        <v>23026</v>
      </c>
      <c r="K20" s="432">
        <f t="shared" ref="K20:L20" si="2">SUM(K21,K26,K43)</f>
        <v>0</v>
      </c>
      <c r="L20" s="483">
        <f t="shared" si="2"/>
        <v>23026</v>
      </c>
      <c r="M20" s="32">
        <f>SUM(M21,M45)</f>
        <v>0</v>
      </c>
      <c r="N20" s="34">
        <f t="shared" ref="N20:O20" si="3">SUM(N21,N45)</f>
        <v>0</v>
      </c>
      <c r="O20" s="36">
        <f t="shared" si="3"/>
        <v>0</v>
      </c>
      <c r="P20" s="37"/>
    </row>
    <row r="21" spans="1:16" ht="12.75" thickTop="1" x14ac:dyDescent="0.25">
      <c r="A21" s="38"/>
      <c r="B21" s="39" t="s">
        <v>41</v>
      </c>
      <c r="C21" s="40">
        <f t="shared" ref="C21:C84" si="4">F21+I21+L21+O21</f>
        <v>3373</v>
      </c>
      <c r="D21" s="41">
        <f>SUM(D22:D23)</f>
        <v>0</v>
      </c>
      <c r="E21" s="433">
        <f t="shared" ref="E21" si="5">SUM(E22:E23)</f>
        <v>0</v>
      </c>
      <c r="F21" s="484">
        <f>SUM(F22:F23)</f>
        <v>0</v>
      </c>
      <c r="G21" s="41">
        <f>SUM(G22:G23)</f>
        <v>0</v>
      </c>
      <c r="H21" s="531">
        <f t="shared" ref="H21:I21" si="6">SUM(H22:H23)</f>
        <v>0</v>
      </c>
      <c r="I21" s="484">
        <f t="shared" si="6"/>
        <v>0</v>
      </c>
      <c r="J21" s="43">
        <f>SUM(J22:J23)</f>
        <v>3373</v>
      </c>
      <c r="K21" s="433">
        <f t="shared" ref="K21:L21" si="7">SUM(K22:K23)</f>
        <v>0</v>
      </c>
      <c r="L21" s="484">
        <f t="shared" si="7"/>
        <v>3373</v>
      </c>
      <c r="M21" s="40">
        <f>SUM(M22:M23)</f>
        <v>0</v>
      </c>
      <c r="N21" s="42">
        <f t="shared" ref="N21:O21" si="8">SUM(N22:N23)</f>
        <v>0</v>
      </c>
      <c r="O21" s="44">
        <f t="shared" si="8"/>
        <v>0</v>
      </c>
      <c r="P21" s="45"/>
    </row>
    <row r="22" spans="1:16" hidden="1" x14ac:dyDescent="0.25">
      <c r="A22" s="46"/>
      <c r="B22" s="47" t="s">
        <v>42</v>
      </c>
      <c r="C22" s="48">
        <f t="shared" si="4"/>
        <v>0</v>
      </c>
      <c r="D22" s="49"/>
      <c r="E22" s="50"/>
      <c r="F22" s="532">
        <f>D22+E22</f>
        <v>0</v>
      </c>
      <c r="G22" s="49"/>
      <c r="H22" s="51"/>
      <c r="I22" s="52">
        <f>G22+H22</f>
        <v>0</v>
      </c>
      <c r="J22" s="51"/>
      <c r="K22" s="50"/>
      <c r="L22" s="533">
        <f>J22+K22</f>
        <v>0</v>
      </c>
      <c r="M22" s="53"/>
      <c r="N22" s="50"/>
      <c r="O22" s="52">
        <f>M22+N22</f>
        <v>0</v>
      </c>
      <c r="P22" s="54"/>
    </row>
    <row r="23" spans="1:16" x14ac:dyDescent="0.25">
      <c r="A23" s="619"/>
      <c r="B23" s="620" t="s">
        <v>43</v>
      </c>
      <c r="C23" s="621">
        <f t="shared" si="4"/>
        <v>3373</v>
      </c>
      <c r="D23" s="622"/>
      <c r="E23" s="623"/>
      <c r="F23" s="624">
        <f>D23+E23</f>
        <v>0</v>
      </c>
      <c r="G23" s="622"/>
      <c r="H23" s="945"/>
      <c r="I23" s="946">
        <f>G23+H23</f>
        <v>0</v>
      </c>
      <c r="J23" s="625">
        <v>3373</v>
      </c>
      <c r="K23" s="623"/>
      <c r="L23" s="946">
        <f>J23+K23</f>
        <v>3373</v>
      </c>
      <c r="M23" s="628"/>
      <c r="N23" s="627"/>
      <c r="O23" s="626">
        <f>M23+N23</f>
        <v>0</v>
      </c>
      <c r="P23" s="63"/>
    </row>
    <row r="24" spans="1:16" s="27" customFormat="1" ht="24.75" thickBot="1" x14ac:dyDescent="0.3">
      <c r="A24" s="347">
        <v>19300</v>
      </c>
      <c r="B24" s="347" t="s">
        <v>44</v>
      </c>
      <c r="C24" s="348">
        <f>F24+I24</f>
        <v>706274</v>
      </c>
      <c r="D24" s="349">
        <v>517086</v>
      </c>
      <c r="E24" s="436"/>
      <c r="F24" s="487">
        <f>D24+E24</f>
        <v>517086</v>
      </c>
      <c r="G24" s="349">
        <v>189188</v>
      </c>
      <c r="H24" s="947"/>
      <c r="I24" s="487">
        <f>G24+H24</f>
        <v>189188</v>
      </c>
      <c r="J24" s="352" t="s">
        <v>45</v>
      </c>
      <c r="K24" s="948" t="s">
        <v>45</v>
      </c>
      <c r="L24" s="949" t="s">
        <v>45</v>
      </c>
      <c r="M24" s="354" t="s">
        <v>45</v>
      </c>
      <c r="N24" s="353" t="s">
        <v>45</v>
      </c>
      <c r="O24" s="355" t="s">
        <v>45</v>
      </c>
      <c r="P24" s="230"/>
    </row>
    <row r="25" spans="1:16" s="27" customFormat="1" ht="24.75" hidden="1" thickTop="1" x14ac:dyDescent="0.25">
      <c r="A25" s="74"/>
      <c r="B25" s="75" t="s">
        <v>46</v>
      </c>
      <c r="C25" s="76">
        <f>F25</f>
        <v>0</v>
      </c>
      <c r="D25" s="77"/>
      <c r="E25" s="540"/>
      <c r="F25" s="541">
        <f>D25+E25</f>
        <v>0</v>
      </c>
      <c r="G25" s="78" t="s">
        <v>45</v>
      </c>
      <c r="H25" s="79" t="s">
        <v>45</v>
      </c>
      <c r="I25" s="80" t="s">
        <v>45</v>
      </c>
      <c r="J25" s="79" t="s">
        <v>45</v>
      </c>
      <c r="K25" s="81" t="s">
        <v>45</v>
      </c>
      <c r="L25" s="542" t="s">
        <v>45</v>
      </c>
      <c r="M25" s="82" t="s">
        <v>45</v>
      </c>
      <c r="N25" s="81" t="s">
        <v>45</v>
      </c>
      <c r="O25" s="80" t="s">
        <v>45</v>
      </c>
      <c r="P25" s="83"/>
    </row>
    <row r="26" spans="1:16" s="27" customFormat="1" ht="36.75" thickTop="1" x14ac:dyDescent="0.25">
      <c r="A26" s="75">
        <v>21300</v>
      </c>
      <c r="B26" s="75" t="s">
        <v>47</v>
      </c>
      <c r="C26" s="76">
        <f>L26</f>
        <v>19520</v>
      </c>
      <c r="D26" s="78" t="s">
        <v>45</v>
      </c>
      <c r="E26" s="438" t="s">
        <v>45</v>
      </c>
      <c r="F26" s="489" t="s">
        <v>45</v>
      </c>
      <c r="G26" s="78" t="s">
        <v>45</v>
      </c>
      <c r="H26" s="542" t="s">
        <v>45</v>
      </c>
      <c r="I26" s="489" t="s">
        <v>45</v>
      </c>
      <c r="J26" s="84">
        <f>SUM(J27,J31,J33,J36)</f>
        <v>19520</v>
      </c>
      <c r="K26" s="455">
        <f t="shared" ref="K26:L26" si="9">SUM(K27,K31,K33,K36)</f>
        <v>0</v>
      </c>
      <c r="L26" s="506">
        <f t="shared" si="9"/>
        <v>19520</v>
      </c>
      <c r="M26" s="82" t="s">
        <v>45</v>
      </c>
      <c r="N26" s="81" t="s">
        <v>45</v>
      </c>
      <c r="O26" s="80" t="s">
        <v>45</v>
      </c>
      <c r="P26" s="83"/>
    </row>
    <row r="27" spans="1:16" s="27" customFormat="1" ht="24" hidden="1" x14ac:dyDescent="0.25">
      <c r="A27" s="86">
        <v>21350</v>
      </c>
      <c r="B27" s="75" t="s">
        <v>48</v>
      </c>
      <c r="C27" s="76">
        <f t="shared" ref="C27:C40" si="10">L27</f>
        <v>0</v>
      </c>
      <c r="D27" s="78" t="s">
        <v>45</v>
      </c>
      <c r="E27" s="81" t="s">
        <v>45</v>
      </c>
      <c r="F27" s="543" t="s">
        <v>45</v>
      </c>
      <c r="G27" s="78" t="s">
        <v>45</v>
      </c>
      <c r="H27" s="79" t="s">
        <v>45</v>
      </c>
      <c r="I27" s="80" t="s">
        <v>45</v>
      </c>
      <c r="J27" s="84">
        <f>SUM(J28:J30)</f>
        <v>0</v>
      </c>
      <c r="K27" s="85">
        <f t="shared" ref="K27:L27" si="11">SUM(K28:K30)</f>
        <v>0</v>
      </c>
      <c r="L27" s="544">
        <f t="shared" si="11"/>
        <v>0</v>
      </c>
      <c r="M27" s="82" t="s">
        <v>45</v>
      </c>
      <c r="N27" s="81" t="s">
        <v>45</v>
      </c>
      <c r="O27" s="80" t="s">
        <v>45</v>
      </c>
      <c r="P27" s="83"/>
    </row>
    <row r="28" spans="1:16" hidden="1" x14ac:dyDescent="0.25">
      <c r="A28" s="46">
        <v>21351</v>
      </c>
      <c r="B28" s="87" t="s">
        <v>49</v>
      </c>
      <c r="C28" s="88">
        <f t="shared" si="10"/>
        <v>0</v>
      </c>
      <c r="D28" s="89" t="s">
        <v>45</v>
      </c>
      <c r="E28" s="90" t="s">
        <v>45</v>
      </c>
      <c r="F28" s="545" t="s">
        <v>45</v>
      </c>
      <c r="G28" s="89" t="s">
        <v>45</v>
      </c>
      <c r="H28" s="91" t="s">
        <v>45</v>
      </c>
      <c r="I28" s="92" t="s">
        <v>45</v>
      </c>
      <c r="J28" s="93"/>
      <c r="K28" s="94"/>
      <c r="L28" s="533">
        <f>J28+K28</f>
        <v>0</v>
      </c>
      <c r="M28" s="95" t="s">
        <v>45</v>
      </c>
      <c r="N28" s="90" t="s">
        <v>45</v>
      </c>
      <c r="O28" s="92" t="s">
        <v>45</v>
      </c>
      <c r="P28" s="96"/>
    </row>
    <row r="29" spans="1:16" hidden="1" x14ac:dyDescent="0.25">
      <c r="A29" s="97">
        <v>21352</v>
      </c>
      <c r="B29" s="98" t="s">
        <v>50</v>
      </c>
      <c r="C29" s="99">
        <f t="shared" si="10"/>
        <v>0</v>
      </c>
      <c r="D29" s="100" t="s">
        <v>45</v>
      </c>
      <c r="E29" s="101" t="s">
        <v>45</v>
      </c>
      <c r="F29" s="546" t="s">
        <v>45</v>
      </c>
      <c r="G29" s="100" t="s">
        <v>45</v>
      </c>
      <c r="H29" s="102" t="s">
        <v>45</v>
      </c>
      <c r="I29" s="103" t="s">
        <v>45</v>
      </c>
      <c r="J29" s="104"/>
      <c r="K29" s="105"/>
      <c r="L29" s="547">
        <f>J29+K29</f>
        <v>0</v>
      </c>
      <c r="M29" s="106" t="s">
        <v>45</v>
      </c>
      <c r="N29" s="101" t="s">
        <v>45</v>
      </c>
      <c r="O29" s="103" t="s">
        <v>45</v>
      </c>
      <c r="P29" s="107"/>
    </row>
    <row r="30" spans="1:16" ht="24" hidden="1" x14ac:dyDescent="0.25">
      <c r="A30" s="97">
        <v>21359</v>
      </c>
      <c r="B30" s="98" t="s">
        <v>51</v>
      </c>
      <c r="C30" s="99">
        <f t="shared" si="10"/>
        <v>0</v>
      </c>
      <c r="D30" s="100" t="s">
        <v>45</v>
      </c>
      <c r="E30" s="101" t="s">
        <v>45</v>
      </c>
      <c r="F30" s="546" t="s">
        <v>45</v>
      </c>
      <c r="G30" s="100" t="s">
        <v>45</v>
      </c>
      <c r="H30" s="102" t="s">
        <v>45</v>
      </c>
      <c r="I30" s="103" t="s">
        <v>45</v>
      </c>
      <c r="J30" s="104"/>
      <c r="K30" s="105"/>
      <c r="L30" s="547">
        <f>J30+K30</f>
        <v>0</v>
      </c>
      <c r="M30" s="106" t="s">
        <v>45</v>
      </c>
      <c r="N30" s="101" t="s">
        <v>45</v>
      </c>
      <c r="O30" s="103" t="s">
        <v>45</v>
      </c>
      <c r="P30" s="107"/>
    </row>
    <row r="31" spans="1:16" s="27" customFormat="1" ht="36" hidden="1" x14ac:dyDescent="0.25">
      <c r="A31" s="86">
        <v>21370</v>
      </c>
      <c r="B31" s="75" t="s">
        <v>52</v>
      </c>
      <c r="C31" s="76">
        <f t="shared" si="10"/>
        <v>0</v>
      </c>
      <c r="D31" s="78" t="s">
        <v>45</v>
      </c>
      <c r="E31" s="81" t="s">
        <v>45</v>
      </c>
      <c r="F31" s="543" t="s">
        <v>45</v>
      </c>
      <c r="G31" s="78" t="s">
        <v>45</v>
      </c>
      <c r="H31" s="79" t="s">
        <v>45</v>
      </c>
      <c r="I31" s="80" t="s">
        <v>45</v>
      </c>
      <c r="J31" s="84">
        <f>SUM(J32)</f>
        <v>0</v>
      </c>
      <c r="K31" s="85">
        <f t="shared" ref="K31:L31" si="12">SUM(K32)</f>
        <v>0</v>
      </c>
      <c r="L31" s="544">
        <f t="shared" si="12"/>
        <v>0</v>
      </c>
      <c r="M31" s="82" t="s">
        <v>45</v>
      </c>
      <c r="N31" s="81" t="s">
        <v>45</v>
      </c>
      <c r="O31" s="80" t="s">
        <v>45</v>
      </c>
      <c r="P31" s="83"/>
    </row>
    <row r="32" spans="1:16" ht="36" hidden="1" x14ac:dyDescent="0.25">
      <c r="A32" s="108">
        <v>21379</v>
      </c>
      <c r="B32" s="109" t="s">
        <v>53</v>
      </c>
      <c r="C32" s="110">
        <f t="shared" si="10"/>
        <v>0</v>
      </c>
      <c r="D32" s="111" t="s">
        <v>45</v>
      </c>
      <c r="E32" s="112" t="s">
        <v>45</v>
      </c>
      <c r="F32" s="548" t="s">
        <v>45</v>
      </c>
      <c r="G32" s="111" t="s">
        <v>45</v>
      </c>
      <c r="H32" s="113" t="s">
        <v>45</v>
      </c>
      <c r="I32" s="114" t="s">
        <v>45</v>
      </c>
      <c r="J32" s="115"/>
      <c r="K32" s="116"/>
      <c r="L32" s="549">
        <f>J32+K32</f>
        <v>0</v>
      </c>
      <c r="M32" s="117" t="s">
        <v>45</v>
      </c>
      <c r="N32" s="112" t="s">
        <v>45</v>
      </c>
      <c r="O32" s="114" t="s">
        <v>45</v>
      </c>
      <c r="P32" s="118"/>
    </row>
    <row r="33" spans="1:16" s="27" customFormat="1" hidden="1" x14ac:dyDescent="0.25">
      <c r="A33" s="86">
        <v>21380</v>
      </c>
      <c r="B33" s="75" t="s">
        <v>54</v>
      </c>
      <c r="C33" s="76">
        <f t="shared" si="10"/>
        <v>0</v>
      </c>
      <c r="D33" s="78" t="s">
        <v>45</v>
      </c>
      <c r="E33" s="81" t="s">
        <v>45</v>
      </c>
      <c r="F33" s="543" t="s">
        <v>45</v>
      </c>
      <c r="G33" s="78" t="s">
        <v>45</v>
      </c>
      <c r="H33" s="79" t="s">
        <v>45</v>
      </c>
      <c r="I33" s="80" t="s">
        <v>45</v>
      </c>
      <c r="J33" s="84">
        <f>SUM(J34:J35)</f>
        <v>0</v>
      </c>
      <c r="K33" s="85">
        <f t="shared" ref="K33:L33" si="13">SUM(K34:K35)</f>
        <v>0</v>
      </c>
      <c r="L33" s="544">
        <f t="shared" si="13"/>
        <v>0</v>
      </c>
      <c r="M33" s="82" t="s">
        <v>45</v>
      </c>
      <c r="N33" s="81" t="s">
        <v>45</v>
      </c>
      <c r="O33" s="80" t="s">
        <v>45</v>
      </c>
      <c r="P33" s="83"/>
    </row>
    <row r="34" spans="1:16" hidden="1" x14ac:dyDescent="0.25">
      <c r="A34" s="47">
        <v>21381</v>
      </c>
      <c r="B34" s="87" t="s">
        <v>55</v>
      </c>
      <c r="C34" s="88">
        <f t="shared" si="10"/>
        <v>0</v>
      </c>
      <c r="D34" s="89" t="s">
        <v>45</v>
      </c>
      <c r="E34" s="90" t="s">
        <v>45</v>
      </c>
      <c r="F34" s="545" t="s">
        <v>45</v>
      </c>
      <c r="G34" s="89" t="s">
        <v>45</v>
      </c>
      <c r="H34" s="91" t="s">
        <v>45</v>
      </c>
      <c r="I34" s="92" t="s">
        <v>45</v>
      </c>
      <c r="J34" s="93"/>
      <c r="K34" s="94"/>
      <c r="L34" s="533">
        <f>J34+K34</f>
        <v>0</v>
      </c>
      <c r="M34" s="95" t="s">
        <v>45</v>
      </c>
      <c r="N34" s="90" t="s">
        <v>45</v>
      </c>
      <c r="O34" s="92" t="s">
        <v>45</v>
      </c>
      <c r="P34" s="96"/>
    </row>
    <row r="35" spans="1:16" ht="24" hidden="1" x14ac:dyDescent="0.25">
      <c r="A35" s="119">
        <v>21383</v>
      </c>
      <c r="B35" s="98" t="s">
        <v>56</v>
      </c>
      <c r="C35" s="99">
        <f t="shared" si="10"/>
        <v>0</v>
      </c>
      <c r="D35" s="100" t="s">
        <v>45</v>
      </c>
      <c r="E35" s="101" t="s">
        <v>45</v>
      </c>
      <c r="F35" s="546" t="s">
        <v>45</v>
      </c>
      <c r="G35" s="100" t="s">
        <v>45</v>
      </c>
      <c r="H35" s="102" t="s">
        <v>45</v>
      </c>
      <c r="I35" s="103" t="s">
        <v>45</v>
      </c>
      <c r="J35" s="104"/>
      <c r="K35" s="105"/>
      <c r="L35" s="547">
        <f>J35+K35</f>
        <v>0</v>
      </c>
      <c r="M35" s="106" t="s">
        <v>45</v>
      </c>
      <c r="N35" s="101" t="s">
        <v>45</v>
      </c>
      <c r="O35" s="103" t="s">
        <v>45</v>
      </c>
      <c r="P35" s="107"/>
    </row>
    <row r="36" spans="1:16" s="27" customFormat="1" ht="25.5" customHeight="1" x14ac:dyDescent="0.25">
      <c r="A36" s="86">
        <v>21390</v>
      </c>
      <c r="B36" s="75" t="s">
        <v>57</v>
      </c>
      <c r="C36" s="76">
        <f t="shared" si="10"/>
        <v>19520</v>
      </c>
      <c r="D36" s="78" t="s">
        <v>45</v>
      </c>
      <c r="E36" s="438" t="s">
        <v>45</v>
      </c>
      <c r="F36" s="489" t="s">
        <v>45</v>
      </c>
      <c r="G36" s="78" t="s">
        <v>45</v>
      </c>
      <c r="H36" s="542" t="s">
        <v>45</v>
      </c>
      <c r="I36" s="489" t="s">
        <v>45</v>
      </c>
      <c r="J36" s="84">
        <f>SUM(J37:J40)</f>
        <v>19520</v>
      </c>
      <c r="K36" s="455">
        <f t="shared" ref="K36:L36" si="14">SUM(K37:K40)</f>
        <v>0</v>
      </c>
      <c r="L36" s="506">
        <f t="shared" si="14"/>
        <v>19520</v>
      </c>
      <c r="M36" s="82" t="s">
        <v>45</v>
      </c>
      <c r="N36" s="81" t="s">
        <v>45</v>
      </c>
      <c r="O36" s="80" t="s">
        <v>45</v>
      </c>
      <c r="P36" s="83"/>
    </row>
    <row r="37" spans="1:16" ht="24" hidden="1" x14ac:dyDescent="0.25">
      <c r="A37" s="47">
        <v>21391</v>
      </c>
      <c r="B37" s="87" t="s">
        <v>58</v>
      </c>
      <c r="C37" s="88">
        <f t="shared" si="10"/>
        <v>0</v>
      </c>
      <c r="D37" s="89" t="s">
        <v>45</v>
      </c>
      <c r="E37" s="90" t="s">
        <v>45</v>
      </c>
      <c r="F37" s="545" t="s">
        <v>45</v>
      </c>
      <c r="G37" s="89" t="s">
        <v>45</v>
      </c>
      <c r="H37" s="91" t="s">
        <v>45</v>
      </c>
      <c r="I37" s="92" t="s">
        <v>45</v>
      </c>
      <c r="J37" s="93"/>
      <c r="K37" s="94"/>
      <c r="L37" s="533">
        <f>J37+K37</f>
        <v>0</v>
      </c>
      <c r="M37" s="95" t="s">
        <v>45</v>
      </c>
      <c r="N37" s="90" t="s">
        <v>45</v>
      </c>
      <c r="O37" s="92" t="s">
        <v>45</v>
      </c>
      <c r="P37" s="96"/>
    </row>
    <row r="38" spans="1:16" hidden="1" x14ac:dyDescent="0.25">
      <c r="A38" s="119">
        <v>21393</v>
      </c>
      <c r="B38" s="98" t="s">
        <v>59</v>
      </c>
      <c r="C38" s="99">
        <f t="shared" si="10"/>
        <v>0</v>
      </c>
      <c r="D38" s="100" t="s">
        <v>45</v>
      </c>
      <c r="E38" s="101" t="s">
        <v>45</v>
      </c>
      <c r="F38" s="546" t="s">
        <v>45</v>
      </c>
      <c r="G38" s="100" t="s">
        <v>45</v>
      </c>
      <c r="H38" s="102" t="s">
        <v>45</v>
      </c>
      <c r="I38" s="103" t="s">
        <v>45</v>
      </c>
      <c r="J38" s="104"/>
      <c r="K38" s="105"/>
      <c r="L38" s="547">
        <f>J38+K38</f>
        <v>0</v>
      </c>
      <c r="M38" s="106" t="s">
        <v>45</v>
      </c>
      <c r="N38" s="101" t="s">
        <v>45</v>
      </c>
      <c r="O38" s="103" t="s">
        <v>45</v>
      </c>
      <c r="P38" s="107"/>
    </row>
    <row r="39" spans="1:16" hidden="1" x14ac:dyDescent="0.25">
      <c r="A39" s="119">
        <v>21395</v>
      </c>
      <c r="B39" s="98" t="s">
        <v>60</v>
      </c>
      <c r="C39" s="99">
        <f t="shared" si="10"/>
        <v>0</v>
      </c>
      <c r="D39" s="100" t="s">
        <v>45</v>
      </c>
      <c r="E39" s="101" t="s">
        <v>45</v>
      </c>
      <c r="F39" s="546" t="s">
        <v>45</v>
      </c>
      <c r="G39" s="100" t="s">
        <v>45</v>
      </c>
      <c r="H39" s="102" t="s">
        <v>45</v>
      </c>
      <c r="I39" s="103" t="s">
        <v>45</v>
      </c>
      <c r="J39" s="104"/>
      <c r="K39" s="105"/>
      <c r="L39" s="547">
        <f>J39+K39</f>
        <v>0</v>
      </c>
      <c r="M39" s="106" t="s">
        <v>45</v>
      </c>
      <c r="N39" s="101" t="s">
        <v>45</v>
      </c>
      <c r="O39" s="103" t="s">
        <v>45</v>
      </c>
      <c r="P39" s="107"/>
    </row>
    <row r="40" spans="1:16" ht="24" x14ac:dyDescent="0.25">
      <c r="A40" s="356">
        <v>21399</v>
      </c>
      <c r="B40" s="357" t="s">
        <v>61</v>
      </c>
      <c r="C40" s="358">
        <f t="shared" si="10"/>
        <v>19520</v>
      </c>
      <c r="D40" s="359" t="s">
        <v>45</v>
      </c>
      <c r="E40" s="442" t="s">
        <v>45</v>
      </c>
      <c r="F40" s="493" t="s">
        <v>45</v>
      </c>
      <c r="G40" s="359" t="s">
        <v>45</v>
      </c>
      <c r="H40" s="950" t="s">
        <v>45</v>
      </c>
      <c r="I40" s="493" t="s">
        <v>45</v>
      </c>
      <c r="J40" s="363">
        <v>19520</v>
      </c>
      <c r="K40" s="951"/>
      <c r="L40" s="952">
        <f>J40+K40</f>
        <v>19520</v>
      </c>
      <c r="M40" s="365" t="s">
        <v>45</v>
      </c>
      <c r="N40" s="360" t="s">
        <v>45</v>
      </c>
      <c r="O40" s="362" t="s">
        <v>45</v>
      </c>
      <c r="P40" s="629"/>
    </row>
    <row r="41" spans="1:16" s="27" customFormat="1" ht="26.25" hidden="1" customHeight="1" x14ac:dyDescent="0.25">
      <c r="A41" s="131">
        <v>21420</v>
      </c>
      <c r="B41" s="132" t="s">
        <v>62</v>
      </c>
      <c r="C41" s="133">
        <f>F41</f>
        <v>0</v>
      </c>
      <c r="D41" s="134">
        <f>SUM(D42)</f>
        <v>0</v>
      </c>
      <c r="E41" s="553">
        <f t="shared" ref="E41:F41" si="15">SUM(E42)</f>
        <v>0</v>
      </c>
      <c r="F41" s="554">
        <f t="shared" si="15"/>
        <v>0</v>
      </c>
      <c r="G41" s="135" t="s">
        <v>45</v>
      </c>
      <c r="H41" s="136" t="s">
        <v>45</v>
      </c>
      <c r="I41" s="137" t="s">
        <v>45</v>
      </c>
      <c r="J41" s="136" t="s">
        <v>45</v>
      </c>
      <c r="K41" s="138" t="s">
        <v>45</v>
      </c>
      <c r="L41" s="555" t="s">
        <v>45</v>
      </c>
      <c r="M41" s="139" t="s">
        <v>45</v>
      </c>
      <c r="N41" s="138" t="s">
        <v>45</v>
      </c>
      <c r="O41" s="137" t="s">
        <v>45</v>
      </c>
      <c r="P41" s="140"/>
    </row>
    <row r="42" spans="1:16" s="27" customFormat="1" ht="26.25" hidden="1" customHeight="1" x14ac:dyDescent="0.25">
      <c r="A42" s="120">
        <v>21429</v>
      </c>
      <c r="B42" s="121" t="s">
        <v>63</v>
      </c>
      <c r="C42" s="122">
        <f>F42</f>
        <v>0</v>
      </c>
      <c r="D42" s="141"/>
      <c r="E42" s="556"/>
      <c r="F42" s="142">
        <f>D42+E42</f>
        <v>0</v>
      </c>
      <c r="G42" s="123" t="s">
        <v>45</v>
      </c>
      <c r="H42" s="125" t="s">
        <v>45</v>
      </c>
      <c r="I42" s="126" t="s">
        <v>45</v>
      </c>
      <c r="J42" s="125" t="s">
        <v>45</v>
      </c>
      <c r="K42" s="124" t="s">
        <v>45</v>
      </c>
      <c r="L42" s="550" t="s">
        <v>45</v>
      </c>
      <c r="M42" s="129" t="s">
        <v>45</v>
      </c>
      <c r="N42" s="124" t="s">
        <v>45</v>
      </c>
      <c r="O42" s="126" t="s">
        <v>45</v>
      </c>
      <c r="P42" s="130"/>
    </row>
    <row r="43" spans="1:16" s="27" customFormat="1" ht="24" x14ac:dyDescent="0.25">
      <c r="A43" s="86">
        <v>21490</v>
      </c>
      <c r="B43" s="75" t="s">
        <v>64</v>
      </c>
      <c r="C43" s="143">
        <f>F43+I43+L43</f>
        <v>133</v>
      </c>
      <c r="D43" s="144">
        <f>D44</f>
        <v>0</v>
      </c>
      <c r="E43" s="480">
        <f t="shared" ref="E43:L43" si="16">E44</f>
        <v>0</v>
      </c>
      <c r="F43" s="524">
        <f t="shared" si="16"/>
        <v>0</v>
      </c>
      <c r="G43" s="144">
        <f t="shared" si="16"/>
        <v>0</v>
      </c>
      <c r="H43" s="558">
        <f t="shared" si="16"/>
        <v>0</v>
      </c>
      <c r="I43" s="524">
        <f t="shared" si="16"/>
        <v>0</v>
      </c>
      <c r="J43" s="146">
        <f t="shared" si="16"/>
        <v>133</v>
      </c>
      <c r="K43" s="480">
        <f t="shared" si="16"/>
        <v>0</v>
      </c>
      <c r="L43" s="524">
        <f t="shared" si="16"/>
        <v>133</v>
      </c>
      <c r="M43" s="82" t="s">
        <v>45</v>
      </c>
      <c r="N43" s="81" t="s">
        <v>45</v>
      </c>
      <c r="O43" s="80" t="s">
        <v>45</v>
      </c>
      <c r="P43" s="83"/>
    </row>
    <row r="44" spans="1:16" s="27" customFormat="1" ht="24" x14ac:dyDescent="0.25">
      <c r="A44" s="119">
        <v>21499</v>
      </c>
      <c r="B44" s="98" t="s">
        <v>65</v>
      </c>
      <c r="C44" s="148">
        <f>F44+I44+L44</f>
        <v>133</v>
      </c>
      <c r="D44" s="149"/>
      <c r="E44" s="481"/>
      <c r="F44" s="516">
        <f>D44+E44</f>
        <v>0</v>
      </c>
      <c r="G44" s="149"/>
      <c r="H44" s="953"/>
      <c r="I44" s="954">
        <f>G44+H44</f>
        <v>0</v>
      </c>
      <c r="J44" s="151">
        <v>133</v>
      </c>
      <c r="K44" s="481"/>
      <c r="L44" s="954">
        <f>J44+K44</f>
        <v>133</v>
      </c>
      <c r="M44" s="117" t="s">
        <v>45</v>
      </c>
      <c r="N44" s="112" t="s">
        <v>45</v>
      </c>
      <c r="O44" s="114" t="s">
        <v>45</v>
      </c>
      <c r="P44" s="118"/>
    </row>
    <row r="45" spans="1:16" ht="12.75" hidden="1" customHeight="1" x14ac:dyDescent="0.25">
      <c r="A45" s="153">
        <v>23000</v>
      </c>
      <c r="B45" s="154" t="s">
        <v>66</v>
      </c>
      <c r="C45" s="143">
        <f>O45</f>
        <v>0</v>
      </c>
      <c r="D45" s="78" t="s">
        <v>45</v>
      </c>
      <c r="E45" s="81" t="s">
        <v>45</v>
      </c>
      <c r="F45" s="543" t="s">
        <v>45</v>
      </c>
      <c r="G45" s="78" t="s">
        <v>45</v>
      </c>
      <c r="H45" s="79" t="s">
        <v>45</v>
      </c>
      <c r="I45" s="80" t="s">
        <v>45</v>
      </c>
      <c r="J45" s="79" t="s">
        <v>45</v>
      </c>
      <c r="K45" s="81" t="s">
        <v>45</v>
      </c>
      <c r="L45" s="542"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138" t="s">
        <v>45</v>
      </c>
      <c r="F46" s="560" t="s">
        <v>45</v>
      </c>
      <c r="G46" s="135" t="s">
        <v>45</v>
      </c>
      <c r="H46" s="136" t="s">
        <v>45</v>
      </c>
      <c r="I46" s="137" t="s">
        <v>45</v>
      </c>
      <c r="J46" s="136" t="s">
        <v>45</v>
      </c>
      <c r="K46" s="138" t="s">
        <v>45</v>
      </c>
      <c r="L46" s="555" t="s">
        <v>45</v>
      </c>
      <c r="M46" s="158"/>
      <c r="N46" s="159"/>
      <c r="O46" s="160">
        <f>M46+N46</f>
        <v>0</v>
      </c>
      <c r="P46" s="161"/>
    </row>
    <row r="47" spans="1:16" ht="24" hidden="1" x14ac:dyDescent="0.25">
      <c r="A47" s="156">
        <v>23510</v>
      </c>
      <c r="B47" s="157" t="s">
        <v>68</v>
      </c>
      <c r="C47" s="133">
        <f t="shared" si="18"/>
        <v>0</v>
      </c>
      <c r="D47" s="135" t="s">
        <v>45</v>
      </c>
      <c r="E47" s="138" t="s">
        <v>45</v>
      </c>
      <c r="F47" s="560" t="s">
        <v>45</v>
      </c>
      <c r="G47" s="135" t="s">
        <v>45</v>
      </c>
      <c r="H47" s="136" t="s">
        <v>45</v>
      </c>
      <c r="I47" s="137" t="s">
        <v>45</v>
      </c>
      <c r="J47" s="136" t="s">
        <v>45</v>
      </c>
      <c r="K47" s="138" t="s">
        <v>45</v>
      </c>
      <c r="L47" s="555" t="s">
        <v>45</v>
      </c>
      <c r="M47" s="158"/>
      <c r="N47" s="159"/>
      <c r="O47" s="160">
        <f>M47+N47</f>
        <v>0</v>
      </c>
      <c r="P47" s="161"/>
    </row>
    <row r="48" spans="1:16" x14ac:dyDescent="0.25">
      <c r="A48" s="162"/>
      <c r="B48" s="157"/>
      <c r="C48" s="163"/>
      <c r="D48" s="164"/>
      <c r="E48" s="449"/>
      <c r="F48" s="500"/>
      <c r="G48" s="164"/>
      <c r="H48" s="561"/>
      <c r="I48" s="562"/>
      <c r="J48" s="167"/>
      <c r="K48" s="563"/>
      <c r="L48" s="523"/>
      <c r="M48" s="158"/>
      <c r="N48" s="159"/>
      <c r="O48" s="160"/>
      <c r="P48" s="161"/>
    </row>
    <row r="49" spans="1:16" s="27" customFormat="1" x14ac:dyDescent="0.25">
      <c r="A49" s="168"/>
      <c r="B49" s="169" t="s">
        <v>69</v>
      </c>
      <c r="C49" s="170"/>
      <c r="D49" s="171"/>
      <c r="E49" s="450"/>
      <c r="F49" s="501"/>
      <c r="G49" s="171"/>
      <c r="H49" s="564"/>
      <c r="I49" s="501"/>
      <c r="J49" s="173"/>
      <c r="K49" s="450"/>
      <c r="L49" s="501"/>
      <c r="M49" s="175"/>
      <c r="N49" s="172"/>
      <c r="O49" s="174"/>
      <c r="P49" s="176"/>
    </row>
    <row r="50" spans="1:16" s="27" customFormat="1" ht="12.75" thickBot="1" x14ac:dyDescent="0.3">
      <c r="A50" s="177"/>
      <c r="B50" s="30" t="s">
        <v>70</v>
      </c>
      <c r="C50" s="178">
        <f t="shared" si="4"/>
        <v>729300</v>
      </c>
      <c r="D50" s="179">
        <f>SUM(D51,D283)</f>
        <v>517086</v>
      </c>
      <c r="E50" s="451">
        <f t="shared" ref="E50:F50" si="19">SUM(E51,E283)</f>
        <v>0</v>
      </c>
      <c r="F50" s="502">
        <f t="shared" si="19"/>
        <v>517086</v>
      </c>
      <c r="G50" s="179">
        <f>SUM(G51,G283)</f>
        <v>189188</v>
      </c>
      <c r="H50" s="565">
        <f t="shared" ref="H50:I50" si="20">SUM(H51,H283)</f>
        <v>0</v>
      </c>
      <c r="I50" s="502">
        <f t="shared" si="20"/>
        <v>189188</v>
      </c>
      <c r="J50" s="181">
        <f>SUM(J51,J283)</f>
        <v>23026</v>
      </c>
      <c r="K50" s="451">
        <f t="shared" ref="K50:L50" si="21">SUM(K51,K283)</f>
        <v>0</v>
      </c>
      <c r="L50" s="502">
        <f t="shared" si="21"/>
        <v>23026</v>
      </c>
      <c r="M50" s="178">
        <f>SUM(M51,M283)</f>
        <v>0</v>
      </c>
      <c r="N50" s="180">
        <f t="shared" ref="N50:O50" si="22">SUM(N51,N283)</f>
        <v>0</v>
      </c>
      <c r="O50" s="182">
        <f t="shared" si="22"/>
        <v>0</v>
      </c>
      <c r="P50" s="183"/>
    </row>
    <row r="51" spans="1:16" s="27" customFormat="1" ht="36.75" thickTop="1" x14ac:dyDescent="0.25">
      <c r="A51" s="184"/>
      <c r="B51" s="185" t="s">
        <v>71</v>
      </c>
      <c r="C51" s="186">
        <f t="shared" si="4"/>
        <v>729300</v>
      </c>
      <c r="D51" s="187">
        <f>SUM(D52,D194)</f>
        <v>517086</v>
      </c>
      <c r="E51" s="452">
        <f t="shared" ref="E51:F51" si="23">SUM(E52,E194)</f>
        <v>0</v>
      </c>
      <c r="F51" s="503">
        <f t="shared" si="23"/>
        <v>517086</v>
      </c>
      <c r="G51" s="187">
        <f>SUM(G52,G194)</f>
        <v>189188</v>
      </c>
      <c r="H51" s="566">
        <f t="shared" ref="H51:I51" si="24">SUM(H52,H194)</f>
        <v>0</v>
      </c>
      <c r="I51" s="503">
        <f t="shared" si="24"/>
        <v>189188</v>
      </c>
      <c r="J51" s="189">
        <f>SUM(J52,J194)</f>
        <v>23026</v>
      </c>
      <c r="K51" s="452">
        <f t="shared" ref="K51:L51" si="25">SUM(K52,K194)</f>
        <v>0</v>
      </c>
      <c r="L51" s="503">
        <f t="shared" si="25"/>
        <v>23026</v>
      </c>
      <c r="M51" s="186">
        <f>SUM(M52,M194)</f>
        <v>0</v>
      </c>
      <c r="N51" s="188">
        <f t="shared" ref="N51:O51" si="26">SUM(N52,N194)</f>
        <v>0</v>
      </c>
      <c r="O51" s="190">
        <f t="shared" si="26"/>
        <v>0</v>
      </c>
      <c r="P51" s="191"/>
    </row>
    <row r="52" spans="1:16" s="27" customFormat="1" ht="24" x14ac:dyDescent="0.25">
      <c r="A52" s="192"/>
      <c r="B52" s="20" t="s">
        <v>72</v>
      </c>
      <c r="C52" s="193">
        <f t="shared" si="4"/>
        <v>720077</v>
      </c>
      <c r="D52" s="194">
        <f>SUM(D53,D75,D173,D187)</f>
        <v>511034</v>
      </c>
      <c r="E52" s="453">
        <f t="shared" ref="E52:F52" si="27">SUM(E53,E75,E173,E187)</f>
        <v>0</v>
      </c>
      <c r="F52" s="504">
        <f t="shared" si="27"/>
        <v>511034</v>
      </c>
      <c r="G52" s="194">
        <f>SUM(G53,G75,G173,G187)</f>
        <v>186917</v>
      </c>
      <c r="H52" s="530">
        <f t="shared" ref="H52:I52" si="28">SUM(H53,H75,H173,H187)</f>
        <v>0</v>
      </c>
      <c r="I52" s="504">
        <f t="shared" si="28"/>
        <v>186917</v>
      </c>
      <c r="J52" s="196">
        <f>SUM(J53,J75,J173,J187)</f>
        <v>22126</v>
      </c>
      <c r="K52" s="453">
        <f t="shared" ref="K52:L52" si="29">SUM(K53,K75,K173,K187)</f>
        <v>0</v>
      </c>
      <c r="L52" s="504">
        <f t="shared" si="29"/>
        <v>22126</v>
      </c>
      <c r="M52" s="193">
        <f>SUM(M53,M75,M173,M187)</f>
        <v>0</v>
      </c>
      <c r="N52" s="195">
        <f t="shared" ref="N52:O52" si="30">SUM(N53,N75,N173,N187)</f>
        <v>0</v>
      </c>
      <c r="O52" s="197">
        <f t="shared" si="30"/>
        <v>0</v>
      </c>
      <c r="P52" s="198"/>
    </row>
    <row r="53" spans="1:16" s="27" customFormat="1" x14ac:dyDescent="0.25">
      <c r="A53" s="199">
        <v>1000</v>
      </c>
      <c r="B53" s="199" t="s">
        <v>73</v>
      </c>
      <c r="C53" s="200">
        <f t="shared" si="4"/>
        <v>632654</v>
      </c>
      <c r="D53" s="201">
        <f>SUM(D54,D67)</f>
        <v>447482</v>
      </c>
      <c r="E53" s="454">
        <f t="shared" ref="E53:F53" si="31">SUM(E54,E67)</f>
        <v>0</v>
      </c>
      <c r="F53" s="505">
        <f t="shared" si="31"/>
        <v>447482</v>
      </c>
      <c r="G53" s="201">
        <f>SUM(G54,G67)</f>
        <v>185172</v>
      </c>
      <c r="H53" s="567">
        <f t="shared" ref="H53:I53" si="32">SUM(H54,H67)</f>
        <v>0</v>
      </c>
      <c r="I53" s="505">
        <f t="shared" si="32"/>
        <v>185172</v>
      </c>
      <c r="J53" s="203">
        <f>SUM(J54,J67)</f>
        <v>0</v>
      </c>
      <c r="K53" s="454">
        <f t="shared" ref="K53:L53" si="33">SUM(K54,K67)</f>
        <v>0</v>
      </c>
      <c r="L53" s="505">
        <f t="shared" si="33"/>
        <v>0</v>
      </c>
      <c r="M53" s="200">
        <f>SUM(M54,M67)</f>
        <v>0</v>
      </c>
      <c r="N53" s="202">
        <f t="shared" ref="N53:O53" si="34">SUM(N54,N67)</f>
        <v>0</v>
      </c>
      <c r="O53" s="204">
        <f t="shared" si="34"/>
        <v>0</v>
      </c>
      <c r="P53" s="205"/>
    </row>
    <row r="54" spans="1:16" x14ac:dyDescent="0.25">
      <c r="A54" s="75">
        <v>1100</v>
      </c>
      <c r="B54" s="206" t="s">
        <v>74</v>
      </c>
      <c r="C54" s="76">
        <f t="shared" si="4"/>
        <v>473216</v>
      </c>
      <c r="D54" s="207">
        <f>SUM(D55,D58,D66)</f>
        <v>325610</v>
      </c>
      <c r="E54" s="455">
        <f t="shared" ref="E54:F54" si="35">SUM(E55,E58,E66)</f>
        <v>0</v>
      </c>
      <c r="F54" s="506">
        <f t="shared" si="35"/>
        <v>325610</v>
      </c>
      <c r="G54" s="207">
        <f>SUM(G55,G58,G66)</f>
        <v>147730</v>
      </c>
      <c r="H54" s="544">
        <f t="shared" ref="H54:I54" si="36">SUM(H55,H58,H66)</f>
        <v>-124</v>
      </c>
      <c r="I54" s="506">
        <f t="shared" si="36"/>
        <v>147606</v>
      </c>
      <c r="J54" s="84">
        <f>SUM(J55,J58,J66)</f>
        <v>0</v>
      </c>
      <c r="K54" s="455">
        <f t="shared" ref="K54:L54" si="37">SUM(K55,K58,K66)</f>
        <v>0</v>
      </c>
      <c r="L54" s="506">
        <f t="shared" si="37"/>
        <v>0</v>
      </c>
      <c r="M54" s="209">
        <f>SUM(M55,M58,M66)</f>
        <v>0</v>
      </c>
      <c r="N54" s="210">
        <f t="shared" ref="N54:O54" si="38">SUM(N55,N58,N66)</f>
        <v>0</v>
      </c>
      <c r="O54" s="211">
        <f t="shared" si="38"/>
        <v>0</v>
      </c>
      <c r="P54" s="212"/>
    </row>
    <row r="55" spans="1:16" x14ac:dyDescent="0.25">
      <c r="A55" s="213">
        <v>1110</v>
      </c>
      <c r="B55" s="157" t="s">
        <v>75</v>
      </c>
      <c r="C55" s="163">
        <f t="shared" si="4"/>
        <v>427952</v>
      </c>
      <c r="D55" s="214">
        <f>SUM(D56:D57)</f>
        <v>285112</v>
      </c>
      <c r="E55" s="456">
        <f t="shared" ref="E55:F55" si="39">SUM(E56:E57)</f>
        <v>0</v>
      </c>
      <c r="F55" s="507">
        <f t="shared" si="39"/>
        <v>285112</v>
      </c>
      <c r="G55" s="214">
        <f>SUM(G56:G57)</f>
        <v>142840</v>
      </c>
      <c r="H55" s="568">
        <f t="shared" ref="H55:I55" si="40">SUM(H56:H57)</f>
        <v>0</v>
      </c>
      <c r="I55" s="507">
        <f t="shared" si="40"/>
        <v>142840</v>
      </c>
      <c r="J55" s="216">
        <f>SUM(J56:J57)</f>
        <v>0</v>
      </c>
      <c r="K55" s="456">
        <f t="shared" ref="K55:L55" si="41">SUM(K56:K57)</f>
        <v>0</v>
      </c>
      <c r="L55" s="50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94"/>
      <c r="F56" s="569">
        <f t="shared" ref="F56:F57" si="43">D56+E56</f>
        <v>0</v>
      </c>
      <c r="G56" s="219"/>
      <c r="H56" s="93"/>
      <c r="I56" s="220">
        <f t="shared" ref="I56:I57" si="44">G56+H56</f>
        <v>0</v>
      </c>
      <c r="J56" s="93"/>
      <c r="K56" s="94"/>
      <c r="L56" s="570">
        <f t="shared" ref="L56:L57" si="45">J56+K56</f>
        <v>0</v>
      </c>
      <c r="M56" s="221"/>
      <c r="N56" s="94"/>
      <c r="O56" s="220">
        <f>M56+N56</f>
        <v>0</v>
      </c>
      <c r="P56" s="222"/>
    </row>
    <row r="57" spans="1:16" s="252" customFormat="1" ht="24" x14ac:dyDescent="0.25">
      <c r="A57" s="56">
        <v>1119</v>
      </c>
      <c r="B57" s="223" t="s">
        <v>77</v>
      </c>
      <c r="C57" s="224">
        <f t="shared" si="4"/>
        <v>427952</v>
      </c>
      <c r="D57" s="225">
        <v>285112</v>
      </c>
      <c r="E57" s="460"/>
      <c r="F57" s="486">
        <f t="shared" si="43"/>
        <v>285112</v>
      </c>
      <c r="G57" s="225">
        <v>142840</v>
      </c>
      <c r="H57" s="571"/>
      <c r="I57" s="486">
        <f t="shared" si="44"/>
        <v>142840</v>
      </c>
      <c r="J57" s="227"/>
      <c r="K57" s="460"/>
      <c r="L57" s="486">
        <f t="shared" si="45"/>
        <v>0</v>
      </c>
      <c r="M57" s="229"/>
      <c r="N57" s="226"/>
      <c r="O57" s="228">
        <f>M57+N57</f>
        <v>0</v>
      </c>
      <c r="P57" s="230"/>
    </row>
    <row r="58" spans="1:16" x14ac:dyDescent="0.25">
      <c r="A58" s="231">
        <v>1140</v>
      </c>
      <c r="B58" s="98" t="s">
        <v>78</v>
      </c>
      <c r="C58" s="99">
        <f t="shared" si="4"/>
        <v>43126</v>
      </c>
      <c r="D58" s="232">
        <f>SUM(D59:D65)</f>
        <v>38360</v>
      </c>
      <c r="E58" s="459">
        <f t="shared" ref="E58:F58" si="46">SUM(E59:E65)</f>
        <v>0</v>
      </c>
      <c r="F58" s="509">
        <f t="shared" si="46"/>
        <v>38360</v>
      </c>
      <c r="G58" s="232">
        <f>SUM(G59:G65)</f>
        <v>4890</v>
      </c>
      <c r="H58" s="592">
        <f t="shared" ref="H58:I58" si="47">SUM(H59:H65)</f>
        <v>-124</v>
      </c>
      <c r="I58" s="509">
        <f t="shared" si="47"/>
        <v>4766</v>
      </c>
      <c r="J58" s="234">
        <f>SUM(J59:J65)</f>
        <v>0</v>
      </c>
      <c r="K58" s="459">
        <f t="shared" ref="K58:L58" si="48">SUM(K59:K65)</f>
        <v>0</v>
      </c>
      <c r="L58" s="509">
        <f t="shared" si="48"/>
        <v>0</v>
      </c>
      <c r="M58" s="99">
        <f>SUM(M59:M65)</f>
        <v>0</v>
      </c>
      <c r="N58" s="233">
        <f t="shared" ref="N58:O58" si="49">SUM(N59:N65)</f>
        <v>0</v>
      </c>
      <c r="O58" s="235">
        <f t="shared" si="49"/>
        <v>0</v>
      </c>
      <c r="P58" s="236"/>
    </row>
    <row r="59" spans="1:16" x14ac:dyDescent="0.25">
      <c r="A59" s="119">
        <v>1141</v>
      </c>
      <c r="B59" s="98" t="s">
        <v>79</v>
      </c>
      <c r="C59" s="99">
        <f t="shared" si="4"/>
        <v>4153</v>
      </c>
      <c r="D59" s="237">
        <v>4153</v>
      </c>
      <c r="E59" s="458"/>
      <c r="F59" s="509">
        <f t="shared" ref="F59:F66" si="50">D59+E59</f>
        <v>4153</v>
      </c>
      <c r="G59" s="237"/>
      <c r="H59" s="577"/>
      <c r="I59" s="509">
        <f t="shared" ref="I59:I66" si="51">G59+H59</f>
        <v>0</v>
      </c>
      <c r="J59" s="104"/>
      <c r="K59" s="458"/>
      <c r="L59" s="509">
        <f t="shared" ref="L59:L66" si="52">J59+K59</f>
        <v>0</v>
      </c>
      <c r="M59" s="238"/>
      <c r="N59" s="105"/>
      <c r="O59" s="235">
        <f t="shared" ref="O59:O66" si="53">M59+N59</f>
        <v>0</v>
      </c>
      <c r="P59" s="236"/>
    </row>
    <row r="60" spans="1:16" ht="35.25" customHeight="1" x14ac:dyDescent="0.25">
      <c r="A60" s="119">
        <v>1142</v>
      </c>
      <c r="B60" s="98" t="s">
        <v>80</v>
      </c>
      <c r="C60" s="99">
        <f t="shared" si="4"/>
        <v>1156</v>
      </c>
      <c r="D60" s="237">
        <v>1093</v>
      </c>
      <c r="E60" s="458">
        <v>63</v>
      </c>
      <c r="F60" s="509">
        <f t="shared" si="50"/>
        <v>1156</v>
      </c>
      <c r="G60" s="237"/>
      <c r="H60" s="577"/>
      <c r="I60" s="509">
        <f t="shared" si="51"/>
        <v>0</v>
      </c>
      <c r="J60" s="104"/>
      <c r="K60" s="458"/>
      <c r="L60" s="509">
        <f>J60+K60</f>
        <v>0</v>
      </c>
      <c r="M60" s="238"/>
      <c r="N60" s="105"/>
      <c r="O60" s="235">
        <f t="shared" si="53"/>
        <v>0</v>
      </c>
      <c r="P60" s="245" t="s">
        <v>706</v>
      </c>
    </row>
    <row r="61" spans="1:16" ht="24" x14ac:dyDescent="0.25">
      <c r="A61" s="119">
        <v>1145</v>
      </c>
      <c r="B61" s="98" t="s">
        <v>81</v>
      </c>
      <c r="C61" s="99">
        <f t="shared" si="4"/>
        <v>4766</v>
      </c>
      <c r="D61" s="237">
        <v>2550</v>
      </c>
      <c r="E61" s="458"/>
      <c r="F61" s="509">
        <f t="shared" si="50"/>
        <v>2550</v>
      </c>
      <c r="G61" s="237">
        <v>2216</v>
      </c>
      <c r="H61" s="577"/>
      <c r="I61" s="509">
        <f t="shared" si="51"/>
        <v>2216</v>
      </c>
      <c r="J61" s="104"/>
      <c r="K61" s="458"/>
      <c r="L61" s="509">
        <f t="shared" si="52"/>
        <v>0</v>
      </c>
      <c r="M61" s="238"/>
      <c r="N61" s="105"/>
      <c r="O61" s="235">
        <f>M61+N61</f>
        <v>0</v>
      </c>
      <c r="P61" s="236"/>
    </row>
    <row r="62" spans="1:16" ht="27.75" hidden="1" customHeight="1" x14ac:dyDescent="0.25">
      <c r="A62" s="119">
        <v>1146</v>
      </c>
      <c r="B62" s="98" t="s">
        <v>82</v>
      </c>
      <c r="C62" s="99">
        <f t="shared" si="4"/>
        <v>0</v>
      </c>
      <c r="D62" s="237"/>
      <c r="E62" s="105"/>
      <c r="F62" s="591">
        <f t="shared" si="50"/>
        <v>0</v>
      </c>
      <c r="G62" s="237"/>
      <c r="H62" s="104"/>
      <c r="I62" s="235">
        <f t="shared" si="51"/>
        <v>0</v>
      </c>
      <c r="J62" s="104"/>
      <c r="K62" s="105"/>
      <c r="L62" s="592">
        <f t="shared" si="52"/>
        <v>0</v>
      </c>
      <c r="M62" s="238"/>
      <c r="N62" s="105"/>
      <c r="O62" s="235">
        <f t="shared" si="53"/>
        <v>0</v>
      </c>
      <c r="P62" s="236"/>
    </row>
    <row r="63" spans="1:16" ht="21.75" customHeight="1" x14ac:dyDescent="0.25">
      <c r="A63" s="119">
        <v>1147</v>
      </c>
      <c r="B63" s="98" t="s">
        <v>83</v>
      </c>
      <c r="C63" s="99">
        <f t="shared" si="4"/>
        <v>3680</v>
      </c>
      <c r="D63" s="237">
        <v>3743</v>
      </c>
      <c r="E63" s="458">
        <v>-63</v>
      </c>
      <c r="F63" s="509">
        <f t="shared" si="50"/>
        <v>3680</v>
      </c>
      <c r="G63" s="237"/>
      <c r="H63" s="577"/>
      <c r="I63" s="509">
        <f t="shared" si="51"/>
        <v>0</v>
      </c>
      <c r="J63" s="104"/>
      <c r="K63" s="458"/>
      <c r="L63" s="509">
        <f t="shared" si="52"/>
        <v>0</v>
      </c>
      <c r="M63" s="238"/>
      <c r="N63" s="105"/>
      <c r="O63" s="235">
        <f t="shared" si="53"/>
        <v>0</v>
      </c>
      <c r="P63" s="245" t="s">
        <v>707</v>
      </c>
    </row>
    <row r="64" spans="1:16" x14ac:dyDescent="0.25">
      <c r="A64" s="119">
        <v>1148</v>
      </c>
      <c r="B64" s="98" t="s">
        <v>84</v>
      </c>
      <c r="C64" s="99">
        <f t="shared" si="4"/>
        <v>25390</v>
      </c>
      <c r="D64" s="237">
        <v>25390</v>
      </c>
      <c r="E64" s="458"/>
      <c r="F64" s="509">
        <f t="shared" si="50"/>
        <v>25390</v>
      </c>
      <c r="G64" s="237"/>
      <c r="H64" s="577"/>
      <c r="I64" s="509">
        <f t="shared" si="51"/>
        <v>0</v>
      </c>
      <c r="J64" s="104"/>
      <c r="K64" s="458"/>
      <c r="L64" s="509">
        <f t="shared" si="52"/>
        <v>0</v>
      </c>
      <c r="M64" s="238"/>
      <c r="N64" s="105"/>
      <c r="O64" s="235">
        <f t="shared" si="53"/>
        <v>0</v>
      </c>
      <c r="P64" s="236"/>
    </row>
    <row r="65" spans="1:16" s="252" customFormat="1" ht="36.75" customHeight="1" x14ac:dyDescent="0.25">
      <c r="A65" s="119">
        <v>1149</v>
      </c>
      <c r="B65" s="98" t="s">
        <v>85</v>
      </c>
      <c r="C65" s="99">
        <f>F65+I65+L65+O65</f>
        <v>3981</v>
      </c>
      <c r="D65" s="237">
        <v>1431</v>
      </c>
      <c r="E65" s="458"/>
      <c r="F65" s="509">
        <f t="shared" si="50"/>
        <v>1431</v>
      </c>
      <c r="G65" s="237">
        <v>2674</v>
      </c>
      <c r="H65" s="577">
        <v>-124</v>
      </c>
      <c r="I65" s="509">
        <f t="shared" si="51"/>
        <v>2550</v>
      </c>
      <c r="J65" s="104"/>
      <c r="K65" s="458"/>
      <c r="L65" s="509">
        <f t="shared" si="52"/>
        <v>0</v>
      </c>
      <c r="M65" s="238"/>
      <c r="N65" s="105"/>
      <c r="O65" s="235">
        <f t="shared" si="53"/>
        <v>0</v>
      </c>
      <c r="P65" s="245" t="s">
        <v>708</v>
      </c>
    </row>
    <row r="66" spans="1:16" ht="36" x14ac:dyDescent="0.25">
      <c r="A66" s="419">
        <v>1150</v>
      </c>
      <c r="B66" s="420" t="s">
        <v>87</v>
      </c>
      <c r="C66" s="421">
        <f>F66+I66+L66+O66</f>
        <v>2138</v>
      </c>
      <c r="D66" s="422">
        <v>2138</v>
      </c>
      <c r="E66" s="461"/>
      <c r="F66" s="510">
        <f t="shared" si="50"/>
        <v>2138</v>
      </c>
      <c r="G66" s="422"/>
      <c r="H66" s="579"/>
      <c r="I66" s="510">
        <f t="shared" si="51"/>
        <v>0</v>
      </c>
      <c r="J66" s="424"/>
      <c r="K66" s="461"/>
      <c r="L66" s="510">
        <f t="shared" si="52"/>
        <v>0</v>
      </c>
      <c r="M66" s="426"/>
      <c r="N66" s="423"/>
      <c r="O66" s="425">
        <f t="shared" si="53"/>
        <v>0</v>
      </c>
      <c r="P66" s="601"/>
    </row>
    <row r="67" spans="1:16" ht="24" x14ac:dyDescent="0.25">
      <c r="A67" s="75">
        <v>1200</v>
      </c>
      <c r="B67" s="206" t="s">
        <v>88</v>
      </c>
      <c r="C67" s="76">
        <f t="shared" si="4"/>
        <v>159438</v>
      </c>
      <c r="D67" s="207">
        <f>SUM(D68:D69)</f>
        <v>121872</v>
      </c>
      <c r="E67" s="455">
        <f t="shared" ref="E67:F67" si="54">SUM(E68:E69)</f>
        <v>0</v>
      </c>
      <c r="F67" s="506">
        <f t="shared" si="54"/>
        <v>121872</v>
      </c>
      <c r="G67" s="207">
        <f>SUM(G68:G69)</f>
        <v>37442</v>
      </c>
      <c r="H67" s="544">
        <f t="shared" ref="H67:I67" si="55">SUM(H68:H69)</f>
        <v>124</v>
      </c>
      <c r="I67" s="506">
        <f t="shared" si="55"/>
        <v>37566</v>
      </c>
      <c r="J67" s="84">
        <f>SUM(J68:J69)</f>
        <v>0</v>
      </c>
      <c r="K67" s="455">
        <f t="shared" ref="K67:L67" si="56">SUM(K68:K69)</f>
        <v>0</v>
      </c>
      <c r="L67" s="506">
        <f t="shared" si="56"/>
        <v>0</v>
      </c>
      <c r="M67" s="76">
        <f>SUM(M68:M69)</f>
        <v>0</v>
      </c>
      <c r="N67" s="85">
        <f t="shared" ref="N67:O67" si="57">SUM(N68:N69)</f>
        <v>0</v>
      </c>
      <c r="O67" s="208">
        <f t="shared" si="57"/>
        <v>0</v>
      </c>
      <c r="P67" s="243"/>
    </row>
    <row r="68" spans="1:16" ht="24" x14ac:dyDescent="0.25">
      <c r="A68" s="428">
        <v>1210</v>
      </c>
      <c r="B68" s="257" t="s">
        <v>89</v>
      </c>
      <c r="C68" s="258">
        <f t="shared" si="4"/>
        <v>120062</v>
      </c>
      <c r="D68" s="259">
        <v>84110</v>
      </c>
      <c r="E68" s="462"/>
      <c r="F68" s="511">
        <f>D68+E68</f>
        <v>84110</v>
      </c>
      <c r="G68" s="259">
        <v>35952</v>
      </c>
      <c r="H68" s="588"/>
      <c r="I68" s="511">
        <f>G68+H68</f>
        <v>35952</v>
      </c>
      <c r="J68" s="261"/>
      <c r="K68" s="462"/>
      <c r="L68" s="511">
        <f>J68+K68</f>
        <v>0</v>
      </c>
      <c r="M68" s="263"/>
      <c r="N68" s="260"/>
      <c r="O68" s="262">
        <f>M68+N68</f>
        <v>0</v>
      </c>
      <c r="P68" s="264"/>
    </row>
    <row r="69" spans="1:16" ht="24" x14ac:dyDescent="0.25">
      <c r="A69" s="231">
        <v>1220</v>
      </c>
      <c r="B69" s="98" t="s">
        <v>90</v>
      </c>
      <c r="C69" s="99">
        <f t="shared" si="4"/>
        <v>39376</v>
      </c>
      <c r="D69" s="232">
        <f>SUM(D70:D74)</f>
        <v>37762</v>
      </c>
      <c r="E69" s="459">
        <f t="shared" ref="E69:F69" si="58">SUM(E70:E74)</f>
        <v>0</v>
      </c>
      <c r="F69" s="509">
        <f t="shared" si="58"/>
        <v>37762</v>
      </c>
      <c r="G69" s="232">
        <f>SUM(G70:G74)</f>
        <v>1490</v>
      </c>
      <c r="H69" s="592">
        <f t="shared" ref="H69:I69" si="59">SUM(H70:H74)</f>
        <v>124</v>
      </c>
      <c r="I69" s="509">
        <f t="shared" si="59"/>
        <v>1614</v>
      </c>
      <c r="J69" s="234">
        <f>SUM(J70:J74)</f>
        <v>0</v>
      </c>
      <c r="K69" s="459">
        <f t="shared" ref="K69:L69" si="60">SUM(K70:K74)</f>
        <v>0</v>
      </c>
      <c r="L69" s="509">
        <f t="shared" si="60"/>
        <v>0</v>
      </c>
      <c r="M69" s="99">
        <f>SUM(M70:M74)</f>
        <v>0</v>
      </c>
      <c r="N69" s="233">
        <f t="shared" ref="N69:O69" si="61">SUM(N70:N74)</f>
        <v>0</v>
      </c>
      <c r="O69" s="235">
        <f t="shared" si="61"/>
        <v>0</v>
      </c>
      <c r="P69" s="236"/>
    </row>
    <row r="70" spans="1:16" s="252" customFormat="1" ht="55.5" customHeight="1" x14ac:dyDescent="0.25">
      <c r="A70" s="119">
        <v>1221</v>
      </c>
      <c r="B70" s="98" t="s">
        <v>91</v>
      </c>
      <c r="C70" s="99">
        <f t="shared" si="4"/>
        <v>24906</v>
      </c>
      <c r="D70" s="237">
        <v>23292</v>
      </c>
      <c r="E70" s="458"/>
      <c r="F70" s="509">
        <f t="shared" ref="F70:F74" si="62">D70+E70</f>
        <v>23292</v>
      </c>
      <c r="G70" s="237">
        <v>1490</v>
      </c>
      <c r="H70" s="577">
        <v>124</v>
      </c>
      <c r="I70" s="509">
        <f t="shared" ref="I70:I74" si="63">G70+H70</f>
        <v>1614</v>
      </c>
      <c r="J70" s="104"/>
      <c r="K70" s="458"/>
      <c r="L70" s="509">
        <f t="shared" ref="L70:L74" si="64">J70+K70</f>
        <v>0</v>
      </c>
      <c r="M70" s="238"/>
      <c r="N70" s="105"/>
      <c r="O70" s="235">
        <f t="shared" ref="O70:O74" si="65">M70+N70</f>
        <v>0</v>
      </c>
      <c r="P70" s="73" t="s">
        <v>709</v>
      </c>
    </row>
    <row r="71" spans="1:16" hidden="1" x14ac:dyDescent="0.25">
      <c r="A71" s="119">
        <v>1223</v>
      </c>
      <c r="B71" s="98" t="s">
        <v>92</v>
      </c>
      <c r="C71" s="99">
        <f t="shared" si="4"/>
        <v>0</v>
      </c>
      <c r="D71" s="237"/>
      <c r="E71" s="105"/>
      <c r="F71" s="591">
        <f t="shared" si="62"/>
        <v>0</v>
      </c>
      <c r="G71" s="237"/>
      <c r="H71" s="104"/>
      <c r="I71" s="235">
        <f t="shared" si="63"/>
        <v>0</v>
      </c>
      <c r="J71" s="104"/>
      <c r="K71" s="105"/>
      <c r="L71" s="592">
        <f t="shared" si="64"/>
        <v>0</v>
      </c>
      <c r="M71" s="238"/>
      <c r="N71" s="105"/>
      <c r="O71" s="235">
        <f t="shared" si="65"/>
        <v>0</v>
      </c>
      <c r="P71" s="236"/>
    </row>
    <row r="72" spans="1:16" hidden="1" x14ac:dyDescent="0.25">
      <c r="A72" s="119">
        <v>1225</v>
      </c>
      <c r="B72" s="98" t="s">
        <v>93</v>
      </c>
      <c r="C72" s="99">
        <f t="shared" si="4"/>
        <v>0</v>
      </c>
      <c r="D72" s="237"/>
      <c r="E72" s="105"/>
      <c r="F72" s="591">
        <f t="shared" si="62"/>
        <v>0</v>
      </c>
      <c r="G72" s="237"/>
      <c r="H72" s="104"/>
      <c r="I72" s="235">
        <f t="shared" si="63"/>
        <v>0</v>
      </c>
      <c r="J72" s="104"/>
      <c r="K72" s="105"/>
      <c r="L72" s="592">
        <f t="shared" si="64"/>
        <v>0</v>
      </c>
      <c r="M72" s="238"/>
      <c r="N72" s="105"/>
      <c r="O72" s="235">
        <f t="shared" si="65"/>
        <v>0</v>
      </c>
      <c r="P72" s="236"/>
    </row>
    <row r="73" spans="1:16" ht="36" x14ac:dyDescent="0.25">
      <c r="A73" s="119">
        <v>1227</v>
      </c>
      <c r="B73" s="98" t="s">
        <v>94</v>
      </c>
      <c r="C73" s="99">
        <f t="shared" si="4"/>
        <v>13660</v>
      </c>
      <c r="D73" s="237">
        <v>13660</v>
      </c>
      <c r="E73" s="458"/>
      <c r="F73" s="509">
        <f t="shared" si="62"/>
        <v>13660</v>
      </c>
      <c r="G73" s="237"/>
      <c r="H73" s="577"/>
      <c r="I73" s="509">
        <f t="shared" si="63"/>
        <v>0</v>
      </c>
      <c r="J73" s="104"/>
      <c r="K73" s="458"/>
      <c r="L73" s="509">
        <f t="shared" si="64"/>
        <v>0</v>
      </c>
      <c r="M73" s="238"/>
      <c r="N73" s="105"/>
      <c r="O73" s="235">
        <f t="shared" si="65"/>
        <v>0</v>
      </c>
      <c r="P73" s="236"/>
    </row>
    <row r="74" spans="1:16" ht="48" x14ac:dyDescent="0.25">
      <c r="A74" s="56">
        <v>1228</v>
      </c>
      <c r="B74" s="223" t="s">
        <v>96</v>
      </c>
      <c r="C74" s="224">
        <f t="shared" si="4"/>
        <v>810</v>
      </c>
      <c r="D74" s="225">
        <v>810</v>
      </c>
      <c r="E74" s="460">
        <v>0</v>
      </c>
      <c r="F74" s="486">
        <f t="shared" si="62"/>
        <v>810</v>
      </c>
      <c r="G74" s="225"/>
      <c r="H74" s="571"/>
      <c r="I74" s="486">
        <f t="shared" si="63"/>
        <v>0</v>
      </c>
      <c r="J74" s="227"/>
      <c r="K74" s="460"/>
      <c r="L74" s="486">
        <f t="shared" si="64"/>
        <v>0</v>
      </c>
      <c r="M74" s="229"/>
      <c r="N74" s="226"/>
      <c r="O74" s="228">
        <f t="shared" si="65"/>
        <v>0</v>
      </c>
      <c r="P74" s="230"/>
    </row>
    <row r="75" spans="1:16" x14ac:dyDescent="0.25">
      <c r="A75" s="199">
        <v>2000</v>
      </c>
      <c r="B75" s="199" t="s">
        <v>97</v>
      </c>
      <c r="C75" s="200">
        <f t="shared" si="4"/>
        <v>87423</v>
      </c>
      <c r="D75" s="201">
        <f>SUM(D76,D83,D130,D164,D165,D172)</f>
        <v>63552</v>
      </c>
      <c r="E75" s="454">
        <f t="shared" ref="E75:F75" si="66">SUM(E76,E83,E130,E164,E165,E172)</f>
        <v>0</v>
      </c>
      <c r="F75" s="505">
        <f t="shared" si="66"/>
        <v>63552</v>
      </c>
      <c r="G75" s="201">
        <f>SUM(G76,G83,G130,G164,G165,G172)</f>
        <v>1745</v>
      </c>
      <c r="H75" s="567">
        <f t="shared" ref="H75:I75" si="67">SUM(H76,H83,H130,H164,H165,H172)</f>
        <v>0</v>
      </c>
      <c r="I75" s="505">
        <f t="shared" si="67"/>
        <v>1745</v>
      </c>
      <c r="J75" s="203">
        <f>SUM(J76,J83,J130,J164,J165,J172)</f>
        <v>22126</v>
      </c>
      <c r="K75" s="454">
        <f t="shared" ref="K75:L75" si="68">SUM(K76,K83,K130,K164,K165,K172)</f>
        <v>0</v>
      </c>
      <c r="L75" s="505">
        <f t="shared" si="68"/>
        <v>22126</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85">
        <f t="shared" ref="E76:F76" si="70">SUM(E77,E80)</f>
        <v>0</v>
      </c>
      <c r="F76" s="541">
        <f t="shared" si="70"/>
        <v>0</v>
      </c>
      <c r="G76" s="207">
        <f>SUM(G77,G80)</f>
        <v>0</v>
      </c>
      <c r="H76" s="84">
        <f t="shared" ref="H76:I76" si="71">SUM(H77,H80)</f>
        <v>0</v>
      </c>
      <c r="I76" s="208">
        <f t="shared" si="71"/>
        <v>0</v>
      </c>
      <c r="J76" s="84">
        <f>SUM(J77,J80)</f>
        <v>0</v>
      </c>
      <c r="K76" s="85">
        <f t="shared" ref="K76:L76" si="72">SUM(K77,K80)</f>
        <v>0</v>
      </c>
      <c r="L76" s="544">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247">
        <f t="shared" ref="E77:F77" si="74">SUM(E78:E79)</f>
        <v>0</v>
      </c>
      <c r="F77" s="569">
        <f t="shared" si="74"/>
        <v>0</v>
      </c>
      <c r="G77" s="246">
        <f>SUM(G78:G79)</f>
        <v>0</v>
      </c>
      <c r="H77" s="248">
        <f t="shared" ref="H77:I77" si="75">SUM(H78:H79)</f>
        <v>0</v>
      </c>
      <c r="I77" s="220">
        <f t="shared" si="75"/>
        <v>0</v>
      </c>
      <c r="J77" s="248">
        <f>SUM(J78:J79)</f>
        <v>0</v>
      </c>
      <c r="K77" s="247">
        <f t="shared" ref="K77:L77" si="76">SUM(K78:K79)</f>
        <v>0</v>
      </c>
      <c r="L77" s="57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105"/>
      <c r="F78" s="591">
        <f t="shared" ref="F78:F79" si="78">D78+E78</f>
        <v>0</v>
      </c>
      <c r="G78" s="237"/>
      <c r="H78" s="104"/>
      <c r="I78" s="235">
        <f t="shared" ref="I78:I79" si="79">G78+H78</f>
        <v>0</v>
      </c>
      <c r="J78" s="104"/>
      <c r="K78" s="105"/>
      <c r="L78" s="592">
        <f t="shared" ref="L78:L79" si="80">J78+K78</f>
        <v>0</v>
      </c>
      <c r="M78" s="238"/>
      <c r="N78" s="105"/>
      <c r="O78" s="235">
        <f t="shared" ref="O78:O79" si="81">M78+N78</f>
        <v>0</v>
      </c>
      <c r="P78" s="236"/>
    </row>
    <row r="79" spans="1:16" ht="24" hidden="1" x14ac:dyDescent="0.25">
      <c r="A79" s="119">
        <v>2112</v>
      </c>
      <c r="B79" s="98" t="s">
        <v>101</v>
      </c>
      <c r="C79" s="99">
        <f t="shared" si="4"/>
        <v>0</v>
      </c>
      <c r="D79" s="237"/>
      <c r="E79" s="105"/>
      <c r="F79" s="591">
        <f t="shared" si="78"/>
        <v>0</v>
      </c>
      <c r="G79" s="237"/>
      <c r="H79" s="104"/>
      <c r="I79" s="235">
        <f t="shared" si="79"/>
        <v>0</v>
      </c>
      <c r="J79" s="104"/>
      <c r="K79" s="105"/>
      <c r="L79" s="592">
        <f t="shared" si="80"/>
        <v>0</v>
      </c>
      <c r="M79" s="238"/>
      <c r="N79" s="105"/>
      <c r="O79" s="235">
        <f t="shared" si="81"/>
        <v>0</v>
      </c>
      <c r="P79" s="236"/>
    </row>
    <row r="80" spans="1:16" ht="24" hidden="1" x14ac:dyDescent="0.25">
      <c r="A80" s="231">
        <v>2120</v>
      </c>
      <c r="B80" s="98" t="s">
        <v>102</v>
      </c>
      <c r="C80" s="99">
        <f t="shared" si="4"/>
        <v>0</v>
      </c>
      <c r="D80" s="232">
        <f>SUM(D81:D82)</f>
        <v>0</v>
      </c>
      <c r="E80" s="233">
        <f t="shared" ref="E80:F80" si="82">SUM(E81:E82)</f>
        <v>0</v>
      </c>
      <c r="F80" s="591">
        <f t="shared" si="82"/>
        <v>0</v>
      </c>
      <c r="G80" s="232">
        <f>SUM(G81:G82)</f>
        <v>0</v>
      </c>
      <c r="H80" s="234">
        <f t="shared" ref="H80:I80" si="83">SUM(H81:H82)</f>
        <v>0</v>
      </c>
      <c r="I80" s="235">
        <f t="shared" si="83"/>
        <v>0</v>
      </c>
      <c r="J80" s="234">
        <f>SUM(J81:J82)</f>
        <v>0</v>
      </c>
      <c r="K80" s="233">
        <f t="shared" ref="K80:L80" si="84">SUM(K81:K82)</f>
        <v>0</v>
      </c>
      <c r="L80" s="592">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105"/>
      <c r="F81" s="591">
        <f t="shared" ref="F81:F82" si="86">D81+E81</f>
        <v>0</v>
      </c>
      <c r="G81" s="237"/>
      <c r="H81" s="104"/>
      <c r="I81" s="235">
        <f t="shared" ref="I81:I82" si="87">G81+H81</f>
        <v>0</v>
      </c>
      <c r="J81" s="104"/>
      <c r="K81" s="105"/>
      <c r="L81" s="592">
        <f t="shared" ref="L81:L82" si="88">J81+K81</f>
        <v>0</v>
      </c>
      <c r="M81" s="238"/>
      <c r="N81" s="105"/>
      <c r="O81" s="235">
        <f t="shared" ref="O81:O82" si="89">M81+N81</f>
        <v>0</v>
      </c>
      <c r="P81" s="236"/>
    </row>
    <row r="82" spans="1:16" ht="24" hidden="1" x14ac:dyDescent="0.25">
      <c r="A82" s="119">
        <v>2122</v>
      </c>
      <c r="B82" s="98" t="s">
        <v>101</v>
      </c>
      <c r="C82" s="99">
        <f t="shared" si="4"/>
        <v>0</v>
      </c>
      <c r="D82" s="237"/>
      <c r="E82" s="105"/>
      <c r="F82" s="591">
        <f t="shared" si="86"/>
        <v>0</v>
      </c>
      <c r="G82" s="237"/>
      <c r="H82" s="104"/>
      <c r="I82" s="235">
        <f t="shared" si="87"/>
        <v>0</v>
      </c>
      <c r="J82" s="104"/>
      <c r="K82" s="105"/>
      <c r="L82" s="592">
        <f t="shared" si="88"/>
        <v>0</v>
      </c>
      <c r="M82" s="238"/>
      <c r="N82" s="105"/>
      <c r="O82" s="235">
        <f t="shared" si="89"/>
        <v>0</v>
      </c>
      <c r="P82" s="236"/>
    </row>
    <row r="83" spans="1:16" x14ac:dyDescent="0.25">
      <c r="A83" s="75">
        <v>2200</v>
      </c>
      <c r="B83" s="206" t="s">
        <v>103</v>
      </c>
      <c r="C83" s="76">
        <f t="shared" si="4"/>
        <v>45270</v>
      </c>
      <c r="D83" s="207">
        <f>SUM(D84,D89,D95,D103,D112,D116,D122,D128)</f>
        <v>44094</v>
      </c>
      <c r="E83" s="455">
        <f t="shared" ref="E83:F83" si="90">SUM(E84,E89,E95,E103,E112,E116,E122,E128)</f>
        <v>0</v>
      </c>
      <c r="F83" s="506">
        <f t="shared" si="90"/>
        <v>44094</v>
      </c>
      <c r="G83" s="207">
        <f>SUM(G84,G89,G95,G103,G112,G116,G122,G128)</f>
        <v>770</v>
      </c>
      <c r="H83" s="544">
        <f t="shared" ref="H83:I83" si="91">SUM(H84,H89,H95,H103,H112,H116,H122,H128)</f>
        <v>0</v>
      </c>
      <c r="I83" s="506">
        <f t="shared" si="91"/>
        <v>770</v>
      </c>
      <c r="J83" s="84">
        <f>SUM(J84,J89,J95,J103,J112,J116,J122,J128)</f>
        <v>406</v>
      </c>
      <c r="K83" s="455">
        <f t="shared" ref="K83:L83" si="92">SUM(K84,K89,K95,K103,K112,K116,K122,K128)</f>
        <v>0</v>
      </c>
      <c r="L83" s="506">
        <f t="shared" si="92"/>
        <v>406</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1124</v>
      </c>
      <c r="D84" s="214">
        <f>SUM(D85:D88)</f>
        <v>991</v>
      </c>
      <c r="E84" s="456">
        <f t="shared" ref="E84:F84" si="94">SUM(E85:E88)</f>
        <v>0</v>
      </c>
      <c r="F84" s="507">
        <f t="shared" si="94"/>
        <v>991</v>
      </c>
      <c r="G84" s="214">
        <f>SUM(G85:G88)</f>
        <v>0</v>
      </c>
      <c r="H84" s="568">
        <f t="shared" ref="H84:I84" si="95">SUM(H85:H88)</f>
        <v>0</v>
      </c>
      <c r="I84" s="507">
        <f t="shared" si="95"/>
        <v>0</v>
      </c>
      <c r="J84" s="216">
        <f>SUM(J85:J88)</f>
        <v>133</v>
      </c>
      <c r="K84" s="456">
        <f t="shared" ref="K84:L84" si="96">SUM(K85:K88)</f>
        <v>0</v>
      </c>
      <c r="L84" s="507">
        <f t="shared" si="96"/>
        <v>133</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94"/>
      <c r="F85" s="569">
        <f t="shared" ref="F85:F88" si="99">D85+E85</f>
        <v>0</v>
      </c>
      <c r="G85" s="219"/>
      <c r="H85" s="93"/>
      <c r="I85" s="220">
        <f t="shared" ref="I85:I88" si="100">G85+H85</f>
        <v>0</v>
      </c>
      <c r="J85" s="93"/>
      <c r="K85" s="94"/>
      <c r="L85" s="570">
        <f t="shared" ref="L85:L88" si="101">J85+K85</f>
        <v>0</v>
      </c>
      <c r="M85" s="221"/>
      <c r="N85" s="94"/>
      <c r="O85" s="220">
        <f t="shared" ref="O85:O88" si="102">M85+N85</f>
        <v>0</v>
      </c>
      <c r="P85" s="222"/>
    </row>
    <row r="86" spans="1:16" ht="36" x14ac:dyDescent="0.25">
      <c r="A86" s="119">
        <v>2212</v>
      </c>
      <c r="B86" s="98" t="s">
        <v>106</v>
      </c>
      <c r="C86" s="99">
        <f t="shared" si="98"/>
        <v>823</v>
      </c>
      <c r="D86" s="237">
        <v>823</v>
      </c>
      <c r="E86" s="458"/>
      <c r="F86" s="509">
        <f t="shared" si="99"/>
        <v>823</v>
      </c>
      <c r="G86" s="237"/>
      <c r="H86" s="577"/>
      <c r="I86" s="509">
        <f t="shared" si="100"/>
        <v>0</v>
      </c>
      <c r="J86" s="104"/>
      <c r="K86" s="458"/>
      <c r="L86" s="509">
        <f t="shared" si="101"/>
        <v>0</v>
      </c>
      <c r="M86" s="238"/>
      <c r="N86" s="105"/>
      <c r="O86" s="235">
        <f t="shared" si="102"/>
        <v>0</v>
      </c>
      <c r="P86" s="236"/>
    </row>
    <row r="87" spans="1:16" ht="24" x14ac:dyDescent="0.25">
      <c r="A87" s="119">
        <v>2214</v>
      </c>
      <c r="B87" s="98" t="s">
        <v>107</v>
      </c>
      <c r="C87" s="99">
        <f t="shared" si="98"/>
        <v>253</v>
      </c>
      <c r="D87" s="237">
        <v>120</v>
      </c>
      <c r="E87" s="458"/>
      <c r="F87" s="509">
        <f t="shared" si="99"/>
        <v>120</v>
      </c>
      <c r="G87" s="237"/>
      <c r="H87" s="577"/>
      <c r="I87" s="509">
        <f t="shared" si="100"/>
        <v>0</v>
      </c>
      <c r="J87" s="104">
        <v>133</v>
      </c>
      <c r="K87" s="458"/>
      <c r="L87" s="509">
        <f t="shared" si="101"/>
        <v>133</v>
      </c>
      <c r="M87" s="238"/>
      <c r="N87" s="105"/>
      <c r="O87" s="235">
        <f t="shared" si="102"/>
        <v>0</v>
      </c>
      <c r="P87" s="236"/>
    </row>
    <row r="88" spans="1:16" x14ac:dyDescent="0.25">
      <c r="A88" s="119">
        <v>2219</v>
      </c>
      <c r="B88" s="98" t="s">
        <v>108</v>
      </c>
      <c r="C88" s="99">
        <f t="shared" si="98"/>
        <v>48</v>
      </c>
      <c r="D88" s="237">
        <v>48</v>
      </c>
      <c r="E88" s="458"/>
      <c r="F88" s="509">
        <f t="shared" si="99"/>
        <v>48</v>
      </c>
      <c r="G88" s="237"/>
      <c r="H88" s="577"/>
      <c r="I88" s="509">
        <f t="shared" si="100"/>
        <v>0</v>
      </c>
      <c r="J88" s="104"/>
      <c r="K88" s="458"/>
      <c r="L88" s="509">
        <f t="shared" si="101"/>
        <v>0</v>
      </c>
      <c r="M88" s="238"/>
      <c r="N88" s="105"/>
      <c r="O88" s="235">
        <f t="shared" si="102"/>
        <v>0</v>
      </c>
      <c r="P88" s="236"/>
    </row>
    <row r="89" spans="1:16" ht="24" x14ac:dyDescent="0.25">
      <c r="A89" s="231">
        <v>2220</v>
      </c>
      <c r="B89" s="98" t="s">
        <v>109</v>
      </c>
      <c r="C89" s="99">
        <f t="shared" si="98"/>
        <v>31310</v>
      </c>
      <c r="D89" s="232">
        <f>SUM(D90:D94)</f>
        <v>31310</v>
      </c>
      <c r="E89" s="459">
        <f t="shared" ref="E89:F89" si="103">SUM(E90:E94)</f>
        <v>0</v>
      </c>
      <c r="F89" s="509">
        <f t="shared" si="103"/>
        <v>31310</v>
      </c>
      <c r="G89" s="232">
        <f>SUM(G90:G94)</f>
        <v>0</v>
      </c>
      <c r="H89" s="592">
        <f t="shared" ref="H89:I89" si="104">SUM(H90:H94)</f>
        <v>0</v>
      </c>
      <c r="I89" s="509">
        <f t="shared" si="104"/>
        <v>0</v>
      </c>
      <c r="J89" s="234">
        <f>SUM(J90:J94)</f>
        <v>0</v>
      </c>
      <c r="K89" s="459">
        <f t="shared" ref="K89:L89" si="105">SUM(K90:K94)</f>
        <v>0</v>
      </c>
      <c r="L89" s="509">
        <f t="shared" si="105"/>
        <v>0</v>
      </c>
      <c r="M89" s="99">
        <f>SUM(M90:M94)</f>
        <v>0</v>
      </c>
      <c r="N89" s="233">
        <f t="shared" ref="N89:O89" si="106">SUM(N90:N94)</f>
        <v>0</v>
      </c>
      <c r="O89" s="235">
        <f t="shared" si="106"/>
        <v>0</v>
      </c>
      <c r="P89" s="236"/>
    </row>
    <row r="90" spans="1:16" ht="24" x14ac:dyDescent="0.25">
      <c r="A90" s="56">
        <v>2221</v>
      </c>
      <c r="B90" s="223" t="s">
        <v>110</v>
      </c>
      <c r="C90" s="224">
        <f t="shared" si="98"/>
        <v>18839</v>
      </c>
      <c r="D90" s="225">
        <v>18839</v>
      </c>
      <c r="E90" s="460"/>
      <c r="F90" s="486">
        <f t="shared" ref="F90:F94" si="107">D90+E90</f>
        <v>18839</v>
      </c>
      <c r="G90" s="225"/>
      <c r="H90" s="571"/>
      <c r="I90" s="486">
        <f t="shared" ref="I90:I94" si="108">G90+H90</f>
        <v>0</v>
      </c>
      <c r="J90" s="227"/>
      <c r="K90" s="460"/>
      <c r="L90" s="486">
        <f t="shared" ref="L90:L94" si="109">J90+K90</f>
        <v>0</v>
      </c>
      <c r="M90" s="229"/>
      <c r="N90" s="226"/>
      <c r="O90" s="228">
        <f t="shared" ref="O90:O94" si="110">M90+N90</f>
        <v>0</v>
      </c>
      <c r="P90" s="230"/>
    </row>
    <row r="91" spans="1:16" x14ac:dyDescent="0.25">
      <c r="A91" s="56">
        <v>2222</v>
      </c>
      <c r="B91" s="223" t="s">
        <v>112</v>
      </c>
      <c r="C91" s="224">
        <f t="shared" si="98"/>
        <v>4270</v>
      </c>
      <c r="D91" s="225">
        <v>4270</v>
      </c>
      <c r="E91" s="460"/>
      <c r="F91" s="486">
        <f t="shared" si="107"/>
        <v>4270</v>
      </c>
      <c r="G91" s="225"/>
      <c r="H91" s="571"/>
      <c r="I91" s="486">
        <f t="shared" si="108"/>
        <v>0</v>
      </c>
      <c r="J91" s="227"/>
      <c r="K91" s="460"/>
      <c r="L91" s="486">
        <f t="shared" si="109"/>
        <v>0</v>
      </c>
      <c r="M91" s="229"/>
      <c r="N91" s="226"/>
      <c r="O91" s="228">
        <f t="shared" si="110"/>
        <v>0</v>
      </c>
      <c r="P91" s="230"/>
    </row>
    <row r="92" spans="1:16" x14ac:dyDescent="0.25">
      <c r="A92" s="56">
        <v>2223</v>
      </c>
      <c r="B92" s="223" t="s">
        <v>113</v>
      </c>
      <c r="C92" s="224">
        <f t="shared" si="98"/>
        <v>7160</v>
      </c>
      <c r="D92" s="225">
        <v>7160</v>
      </c>
      <c r="E92" s="460"/>
      <c r="F92" s="486">
        <f t="shared" si="107"/>
        <v>7160</v>
      </c>
      <c r="G92" s="225"/>
      <c r="H92" s="571"/>
      <c r="I92" s="486">
        <f t="shared" si="108"/>
        <v>0</v>
      </c>
      <c r="J92" s="227"/>
      <c r="K92" s="460"/>
      <c r="L92" s="486">
        <f t="shared" si="109"/>
        <v>0</v>
      </c>
      <c r="M92" s="229"/>
      <c r="N92" s="226"/>
      <c r="O92" s="228">
        <f t="shared" si="110"/>
        <v>0</v>
      </c>
      <c r="P92" s="230"/>
    </row>
    <row r="93" spans="1:16" ht="48" x14ac:dyDescent="0.25">
      <c r="A93" s="56">
        <v>2224</v>
      </c>
      <c r="B93" s="223" t="s">
        <v>114</v>
      </c>
      <c r="C93" s="224">
        <f t="shared" si="98"/>
        <v>1041</v>
      </c>
      <c r="D93" s="225">
        <v>1041</v>
      </c>
      <c r="E93" s="460"/>
      <c r="F93" s="486">
        <f t="shared" si="107"/>
        <v>1041</v>
      </c>
      <c r="G93" s="225"/>
      <c r="H93" s="571"/>
      <c r="I93" s="486">
        <f t="shared" si="108"/>
        <v>0</v>
      </c>
      <c r="J93" s="227"/>
      <c r="K93" s="460"/>
      <c r="L93" s="486">
        <f t="shared" si="109"/>
        <v>0</v>
      </c>
      <c r="M93" s="229"/>
      <c r="N93" s="226"/>
      <c r="O93" s="228">
        <f t="shared" si="110"/>
        <v>0</v>
      </c>
      <c r="P93" s="230"/>
    </row>
    <row r="94" spans="1:16" ht="24" hidden="1" x14ac:dyDescent="0.25">
      <c r="A94" s="56">
        <v>2229</v>
      </c>
      <c r="B94" s="223" t="s">
        <v>115</v>
      </c>
      <c r="C94" s="224">
        <f t="shared" si="98"/>
        <v>0</v>
      </c>
      <c r="D94" s="225"/>
      <c r="E94" s="226"/>
      <c r="F94" s="578">
        <f t="shared" si="107"/>
        <v>0</v>
      </c>
      <c r="G94" s="225"/>
      <c r="H94" s="227"/>
      <c r="I94" s="228">
        <f t="shared" si="108"/>
        <v>0</v>
      </c>
      <c r="J94" s="227"/>
      <c r="K94" s="226"/>
      <c r="L94" s="574">
        <f t="shared" si="109"/>
        <v>0</v>
      </c>
      <c r="M94" s="229"/>
      <c r="N94" s="226"/>
      <c r="O94" s="228">
        <f t="shared" si="110"/>
        <v>0</v>
      </c>
      <c r="P94" s="253"/>
    </row>
    <row r="95" spans="1:16" ht="36" x14ac:dyDescent="0.25">
      <c r="A95" s="368">
        <v>2230</v>
      </c>
      <c r="B95" s="223" t="s">
        <v>116</v>
      </c>
      <c r="C95" s="224">
        <f t="shared" si="98"/>
        <v>1668</v>
      </c>
      <c r="D95" s="572">
        <f>SUM(D96:D102)</f>
        <v>1668</v>
      </c>
      <c r="E95" s="573">
        <f t="shared" ref="E95:F95" si="111">SUM(E96:E102)</f>
        <v>0</v>
      </c>
      <c r="F95" s="486">
        <f t="shared" si="111"/>
        <v>1668</v>
      </c>
      <c r="G95" s="572">
        <f>SUM(G96:G102)</f>
        <v>0</v>
      </c>
      <c r="H95" s="574">
        <f t="shared" ref="H95:I95" si="112">SUM(H96:H102)</f>
        <v>0</v>
      </c>
      <c r="I95" s="486">
        <f t="shared" si="112"/>
        <v>0</v>
      </c>
      <c r="J95" s="575">
        <f>SUM(J96:J102)</f>
        <v>0</v>
      </c>
      <c r="K95" s="573">
        <f t="shared" ref="K95:L95" si="113">SUM(K96:K102)</f>
        <v>0</v>
      </c>
      <c r="L95" s="486">
        <f t="shared" si="113"/>
        <v>0</v>
      </c>
      <c r="M95" s="224">
        <f>SUM(M96:M102)</f>
        <v>0</v>
      </c>
      <c r="N95" s="576">
        <f t="shared" ref="N95:O95" si="114">SUM(N96:N102)</f>
        <v>0</v>
      </c>
      <c r="O95" s="228">
        <f t="shared" si="114"/>
        <v>0</v>
      </c>
      <c r="P95" s="253"/>
    </row>
    <row r="96" spans="1:16" ht="24" hidden="1" x14ac:dyDescent="0.25">
      <c r="A96" s="56">
        <v>2231</v>
      </c>
      <c r="B96" s="223" t="s">
        <v>117</v>
      </c>
      <c r="C96" s="224">
        <f t="shared" si="98"/>
        <v>0</v>
      </c>
      <c r="D96" s="225"/>
      <c r="E96" s="226"/>
      <c r="F96" s="578">
        <f t="shared" ref="F96:F102" si="115">D96+E96</f>
        <v>0</v>
      </c>
      <c r="G96" s="225"/>
      <c r="H96" s="227"/>
      <c r="I96" s="228">
        <f t="shared" ref="I96:I102" si="116">G96+H96</f>
        <v>0</v>
      </c>
      <c r="J96" s="227"/>
      <c r="K96" s="226"/>
      <c r="L96" s="574">
        <f t="shared" ref="L96:L102" si="117">J96+K96</f>
        <v>0</v>
      </c>
      <c r="M96" s="229"/>
      <c r="N96" s="226"/>
      <c r="O96" s="228">
        <f t="shared" ref="O96:O102" si="118">M96+N96</f>
        <v>0</v>
      </c>
      <c r="P96" s="253"/>
    </row>
    <row r="97" spans="1:16" ht="24.75" hidden="1" customHeight="1" x14ac:dyDescent="0.25">
      <c r="A97" s="56">
        <v>2232</v>
      </c>
      <c r="B97" s="223" t="s">
        <v>118</v>
      </c>
      <c r="C97" s="224">
        <f t="shared" si="98"/>
        <v>0</v>
      </c>
      <c r="D97" s="225"/>
      <c r="E97" s="226"/>
      <c r="F97" s="578">
        <f t="shared" si="115"/>
        <v>0</v>
      </c>
      <c r="G97" s="225"/>
      <c r="H97" s="227"/>
      <c r="I97" s="228">
        <f t="shared" si="116"/>
        <v>0</v>
      </c>
      <c r="J97" s="227"/>
      <c r="K97" s="226"/>
      <c r="L97" s="574">
        <f t="shared" si="117"/>
        <v>0</v>
      </c>
      <c r="M97" s="229"/>
      <c r="N97" s="226"/>
      <c r="O97" s="228">
        <f t="shared" si="118"/>
        <v>0</v>
      </c>
      <c r="P97" s="253"/>
    </row>
    <row r="98" spans="1:16" ht="24" hidden="1" x14ac:dyDescent="0.25">
      <c r="A98" s="256">
        <v>2233</v>
      </c>
      <c r="B98" s="257" t="s">
        <v>119</v>
      </c>
      <c r="C98" s="258">
        <f t="shared" si="98"/>
        <v>0</v>
      </c>
      <c r="D98" s="259"/>
      <c r="E98" s="260"/>
      <c r="F98" s="602">
        <f t="shared" si="115"/>
        <v>0</v>
      </c>
      <c r="G98" s="259"/>
      <c r="H98" s="261"/>
      <c r="I98" s="262">
        <f t="shared" si="116"/>
        <v>0</v>
      </c>
      <c r="J98" s="261"/>
      <c r="K98" s="260"/>
      <c r="L98" s="603">
        <f t="shared" si="117"/>
        <v>0</v>
      </c>
      <c r="M98" s="263"/>
      <c r="N98" s="260"/>
      <c r="O98" s="262">
        <f t="shared" si="118"/>
        <v>0</v>
      </c>
      <c r="P98" s="589"/>
    </row>
    <row r="99" spans="1:16" ht="36" hidden="1" x14ac:dyDescent="0.25">
      <c r="A99" s="56">
        <v>2234</v>
      </c>
      <c r="B99" s="223" t="s">
        <v>120</v>
      </c>
      <c r="C99" s="224">
        <f t="shared" si="98"/>
        <v>0</v>
      </c>
      <c r="D99" s="225"/>
      <c r="E99" s="226"/>
      <c r="F99" s="578">
        <f t="shared" si="115"/>
        <v>0</v>
      </c>
      <c r="G99" s="225"/>
      <c r="H99" s="227"/>
      <c r="I99" s="228">
        <f t="shared" si="116"/>
        <v>0</v>
      </c>
      <c r="J99" s="227"/>
      <c r="K99" s="226"/>
      <c r="L99" s="574">
        <f t="shared" si="117"/>
        <v>0</v>
      </c>
      <c r="M99" s="229"/>
      <c r="N99" s="226"/>
      <c r="O99" s="228">
        <f t="shared" si="118"/>
        <v>0</v>
      </c>
      <c r="P99" s="253"/>
    </row>
    <row r="100" spans="1:16" ht="24" hidden="1" x14ac:dyDescent="0.25">
      <c r="A100" s="56">
        <v>2235</v>
      </c>
      <c r="B100" s="223" t="s">
        <v>121</v>
      </c>
      <c r="C100" s="224">
        <f t="shared" si="98"/>
        <v>0</v>
      </c>
      <c r="D100" s="225"/>
      <c r="E100" s="226"/>
      <c r="F100" s="578">
        <f t="shared" si="115"/>
        <v>0</v>
      </c>
      <c r="G100" s="225"/>
      <c r="H100" s="227"/>
      <c r="I100" s="228">
        <f t="shared" si="116"/>
        <v>0</v>
      </c>
      <c r="J100" s="227"/>
      <c r="K100" s="226"/>
      <c r="L100" s="574">
        <f t="shared" si="117"/>
        <v>0</v>
      </c>
      <c r="M100" s="229"/>
      <c r="N100" s="226"/>
      <c r="O100" s="228">
        <f t="shared" si="118"/>
        <v>0</v>
      </c>
      <c r="P100" s="253"/>
    </row>
    <row r="101" spans="1:16" hidden="1" x14ac:dyDescent="0.25">
      <c r="A101" s="56">
        <v>2236</v>
      </c>
      <c r="B101" s="223" t="s">
        <v>122</v>
      </c>
      <c r="C101" s="224">
        <f t="shared" si="98"/>
        <v>0</v>
      </c>
      <c r="D101" s="225"/>
      <c r="E101" s="226"/>
      <c r="F101" s="578">
        <f t="shared" si="115"/>
        <v>0</v>
      </c>
      <c r="G101" s="225"/>
      <c r="H101" s="227"/>
      <c r="I101" s="228">
        <f t="shared" si="116"/>
        <v>0</v>
      </c>
      <c r="J101" s="227"/>
      <c r="K101" s="226"/>
      <c r="L101" s="574">
        <f t="shared" si="117"/>
        <v>0</v>
      </c>
      <c r="M101" s="229"/>
      <c r="N101" s="226"/>
      <c r="O101" s="228">
        <f t="shared" si="118"/>
        <v>0</v>
      </c>
      <c r="P101" s="253"/>
    </row>
    <row r="102" spans="1:16" ht="24" x14ac:dyDescent="0.25">
      <c r="A102" s="56">
        <v>2239</v>
      </c>
      <c r="B102" s="223" t="s">
        <v>123</v>
      </c>
      <c r="C102" s="224">
        <f t="shared" si="98"/>
        <v>1668</v>
      </c>
      <c r="D102" s="225">
        <v>1668</v>
      </c>
      <c r="E102" s="460"/>
      <c r="F102" s="486">
        <f t="shared" si="115"/>
        <v>1668</v>
      </c>
      <c r="G102" s="225"/>
      <c r="H102" s="571"/>
      <c r="I102" s="486">
        <f t="shared" si="116"/>
        <v>0</v>
      </c>
      <c r="J102" s="227"/>
      <c r="K102" s="460"/>
      <c r="L102" s="486">
        <f t="shared" si="117"/>
        <v>0</v>
      </c>
      <c r="M102" s="229"/>
      <c r="N102" s="226"/>
      <c r="O102" s="228">
        <f t="shared" si="118"/>
        <v>0</v>
      </c>
      <c r="P102" s="253"/>
    </row>
    <row r="103" spans="1:16" ht="36" x14ac:dyDescent="0.25">
      <c r="A103" s="368">
        <v>2240</v>
      </c>
      <c r="B103" s="223" t="s">
        <v>124</v>
      </c>
      <c r="C103" s="224">
        <f t="shared" si="98"/>
        <v>9029</v>
      </c>
      <c r="D103" s="572">
        <f>SUM(D104:D111)</f>
        <v>9029</v>
      </c>
      <c r="E103" s="573">
        <f t="shared" ref="E103:F103" si="119">SUM(E104:E111)</f>
        <v>0</v>
      </c>
      <c r="F103" s="486">
        <f t="shared" si="119"/>
        <v>9029</v>
      </c>
      <c r="G103" s="572">
        <f>SUM(G104:G111)</f>
        <v>0</v>
      </c>
      <c r="H103" s="574">
        <f t="shared" ref="H103:I103" si="120">SUM(H104:H111)</f>
        <v>0</v>
      </c>
      <c r="I103" s="486">
        <f t="shared" si="120"/>
        <v>0</v>
      </c>
      <c r="J103" s="575">
        <f>SUM(J104:J111)</f>
        <v>0</v>
      </c>
      <c r="K103" s="573">
        <f t="shared" ref="K103:L103" si="121">SUM(K104:K111)</f>
        <v>0</v>
      </c>
      <c r="L103" s="486">
        <f t="shared" si="121"/>
        <v>0</v>
      </c>
      <c r="M103" s="224">
        <f>SUM(M104:M111)</f>
        <v>0</v>
      </c>
      <c r="N103" s="576">
        <f t="shared" ref="N103:O103" si="122">SUM(N104:N111)</f>
        <v>0</v>
      </c>
      <c r="O103" s="228">
        <f t="shared" si="122"/>
        <v>0</v>
      </c>
      <c r="P103" s="253"/>
    </row>
    <row r="104" spans="1:16" hidden="1" x14ac:dyDescent="0.25">
      <c r="A104" s="56">
        <v>2241</v>
      </c>
      <c r="B104" s="223" t="s">
        <v>125</v>
      </c>
      <c r="C104" s="224">
        <f t="shared" si="98"/>
        <v>0</v>
      </c>
      <c r="D104" s="225"/>
      <c r="E104" s="226"/>
      <c r="F104" s="578">
        <f t="shared" ref="F104:F111" si="123">D104+E104</f>
        <v>0</v>
      </c>
      <c r="G104" s="225"/>
      <c r="H104" s="227"/>
      <c r="I104" s="228">
        <f t="shared" ref="I104:I111" si="124">G104+H104</f>
        <v>0</v>
      </c>
      <c r="J104" s="227"/>
      <c r="K104" s="226"/>
      <c r="L104" s="574">
        <f t="shared" ref="L104:L111" si="125">J104+K104</f>
        <v>0</v>
      </c>
      <c r="M104" s="229"/>
      <c r="N104" s="226"/>
      <c r="O104" s="228">
        <f t="shared" ref="O104:O111" si="126">M104+N104</f>
        <v>0</v>
      </c>
      <c r="P104" s="253"/>
    </row>
    <row r="105" spans="1:16" ht="24" hidden="1" x14ac:dyDescent="0.25">
      <c r="A105" s="56">
        <v>2242</v>
      </c>
      <c r="B105" s="223" t="s">
        <v>126</v>
      </c>
      <c r="C105" s="224">
        <f t="shared" si="98"/>
        <v>0</v>
      </c>
      <c r="D105" s="225"/>
      <c r="E105" s="226"/>
      <c r="F105" s="578">
        <f t="shared" si="123"/>
        <v>0</v>
      </c>
      <c r="G105" s="225"/>
      <c r="H105" s="227"/>
      <c r="I105" s="228">
        <f t="shared" si="124"/>
        <v>0</v>
      </c>
      <c r="J105" s="227"/>
      <c r="K105" s="226"/>
      <c r="L105" s="574">
        <f t="shared" si="125"/>
        <v>0</v>
      </c>
      <c r="M105" s="229"/>
      <c r="N105" s="226"/>
      <c r="O105" s="228">
        <f t="shared" si="126"/>
        <v>0</v>
      </c>
      <c r="P105" s="253"/>
    </row>
    <row r="106" spans="1:16" ht="24" x14ac:dyDescent="0.25">
      <c r="A106" s="56">
        <v>2243</v>
      </c>
      <c r="B106" s="223" t="s">
        <v>127</v>
      </c>
      <c r="C106" s="224">
        <f t="shared" si="98"/>
        <v>2668</v>
      </c>
      <c r="D106" s="225">
        <v>2668</v>
      </c>
      <c r="E106" s="460"/>
      <c r="F106" s="486">
        <f t="shared" si="123"/>
        <v>2668</v>
      </c>
      <c r="G106" s="225"/>
      <c r="H106" s="571"/>
      <c r="I106" s="486">
        <f t="shared" si="124"/>
        <v>0</v>
      </c>
      <c r="J106" s="227"/>
      <c r="K106" s="460"/>
      <c r="L106" s="486">
        <f t="shared" si="125"/>
        <v>0</v>
      </c>
      <c r="M106" s="229"/>
      <c r="N106" s="226"/>
      <c r="O106" s="228">
        <f t="shared" si="126"/>
        <v>0</v>
      </c>
      <c r="P106" s="230"/>
    </row>
    <row r="107" spans="1:16" x14ac:dyDescent="0.25">
      <c r="A107" s="119">
        <v>2244</v>
      </c>
      <c r="B107" s="98" t="s">
        <v>128</v>
      </c>
      <c r="C107" s="99">
        <f t="shared" si="98"/>
        <v>6361</v>
      </c>
      <c r="D107" s="237">
        <v>6361</v>
      </c>
      <c r="E107" s="458"/>
      <c r="F107" s="509">
        <f t="shared" si="123"/>
        <v>6361</v>
      </c>
      <c r="G107" s="237"/>
      <c r="H107" s="577"/>
      <c r="I107" s="509">
        <f t="shared" si="124"/>
        <v>0</v>
      </c>
      <c r="J107" s="104"/>
      <c r="K107" s="458"/>
      <c r="L107" s="509">
        <f t="shared" si="125"/>
        <v>0</v>
      </c>
      <c r="M107" s="238"/>
      <c r="N107" s="105"/>
      <c r="O107" s="235">
        <f t="shared" si="126"/>
        <v>0</v>
      </c>
      <c r="P107" s="236"/>
    </row>
    <row r="108" spans="1:16" ht="24" hidden="1" x14ac:dyDescent="0.25">
      <c r="A108" s="119">
        <v>2246</v>
      </c>
      <c r="B108" s="98" t="s">
        <v>129</v>
      </c>
      <c r="C108" s="99">
        <f t="shared" si="98"/>
        <v>0</v>
      </c>
      <c r="D108" s="237"/>
      <c r="E108" s="105"/>
      <c r="F108" s="591">
        <f t="shared" si="123"/>
        <v>0</v>
      </c>
      <c r="G108" s="237"/>
      <c r="H108" s="104"/>
      <c r="I108" s="235">
        <f t="shared" si="124"/>
        <v>0</v>
      </c>
      <c r="J108" s="104"/>
      <c r="K108" s="105"/>
      <c r="L108" s="592">
        <f t="shared" si="125"/>
        <v>0</v>
      </c>
      <c r="M108" s="238"/>
      <c r="N108" s="105"/>
      <c r="O108" s="235">
        <f t="shared" si="126"/>
        <v>0</v>
      </c>
      <c r="P108" s="236"/>
    </row>
    <row r="109" spans="1:16" hidden="1" x14ac:dyDescent="0.25">
      <c r="A109" s="119">
        <v>2247</v>
      </c>
      <c r="B109" s="98" t="s">
        <v>130</v>
      </c>
      <c r="C109" s="99">
        <f t="shared" si="98"/>
        <v>0</v>
      </c>
      <c r="D109" s="237"/>
      <c r="E109" s="105"/>
      <c r="F109" s="591">
        <f t="shared" si="123"/>
        <v>0</v>
      </c>
      <c r="G109" s="237"/>
      <c r="H109" s="104"/>
      <c r="I109" s="235">
        <f t="shared" si="124"/>
        <v>0</v>
      </c>
      <c r="J109" s="104"/>
      <c r="K109" s="105"/>
      <c r="L109" s="592">
        <f t="shared" si="125"/>
        <v>0</v>
      </c>
      <c r="M109" s="238"/>
      <c r="N109" s="105"/>
      <c r="O109" s="235">
        <f t="shared" si="126"/>
        <v>0</v>
      </c>
      <c r="P109" s="236"/>
    </row>
    <row r="110" spans="1:16" ht="24" hidden="1" x14ac:dyDescent="0.25">
      <c r="A110" s="119">
        <v>2248</v>
      </c>
      <c r="B110" s="98" t="s">
        <v>131</v>
      </c>
      <c r="C110" s="99">
        <f t="shared" si="98"/>
        <v>0</v>
      </c>
      <c r="D110" s="237"/>
      <c r="E110" s="105"/>
      <c r="F110" s="591">
        <f t="shared" si="123"/>
        <v>0</v>
      </c>
      <c r="G110" s="237"/>
      <c r="H110" s="104"/>
      <c r="I110" s="235">
        <f t="shared" si="124"/>
        <v>0</v>
      </c>
      <c r="J110" s="104"/>
      <c r="K110" s="105"/>
      <c r="L110" s="592">
        <f t="shared" si="125"/>
        <v>0</v>
      </c>
      <c r="M110" s="238"/>
      <c r="N110" s="105"/>
      <c r="O110" s="235">
        <f t="shared" si="126"/>
        <v>0</v>
      </c>
      <c r="P110" s="236"/>
    </row>
    <row r="111" spans="1:16" ht="24" hidden="1" x14ac:dyDescent="0.25">
      <c r="A111" s="119">
        <v>2249</v>
      </c>
      <c r="B111" s="98" t="s">
        <v>132</v>
      </c>
      <c r="C111" s="99">
        <f t="shared" si="98"/>
        <v>0</v>
      </c>
      <c r="D111" s="237"/>
      <c r="E111" s="105"/>
      <c r="F111" s="591">
        <f t="shared" si="123"/>
        <v>0</v>
      </c>
      <c r="G111" s="237"/>
      <c r="H111" s="104"/>
      <c r="I111" s="235">
        <f t="shared" si="124"/>
        <v>0</v>
      </c>
      <c r="J111" s="104"/>
      <c r="K111" s="105"/>
      <c r="L111" s="592">
        <f t="shared" si="125"/>
        <v>0</v>
      </c>
      <c r="M111" s="238"/>
      <c r="N111" s="105"/>
      <c r="O111" s="235">
        <f t="shared" si="126"/>
        <v>0</v>
      </c>
      <c r="P111" s="236"/>
    </row>
    <row r="112" spans="1:16" x14ac:dyDescent="0.25">
      <c r="A112" s="231">
        <v>2250</v>
      </c>
      <c r="B112" s="98" t="s">
        <v>133</v>
      </c>
      <c r="C112" s="99">
        <f t="shared" si="98"/>
        <v>742</v>
      </c>
      <c r="D112" s="232">
        <f>SUM(D113:D115)</f>
        <v>742</v>
      </c>
      <c r="E112" s="459">
        <f t="shared" ref="E112:F112" si="127">SUM(E113:E115)</f>
        <v>0</v>
      </c>
      <c r="F112" s="509">
        <f t="shared" si="127"/>
        <v>742</v>
      </c>
      <c r="G112" s="232">
        <f>SUM(G113:G115)</f>
        <v>0</v>
      </c>
      <c r="H112" s="592">
        <f t="shared" ref="H112:I112" si="128">SUM(H113:H115)</f>
        <v>0</v>
      </c>
      <c r="I112" s="509">
        <f t="shared" si="128"/>
        <v>0</v>
      </c>
      <c r="J112" s="234">
        <f>SUM(J113:J115)</f>
        <v>0</v>
      </c>
      <c r="K112" s="459">
        <f t="shared" ref="K112:L112" si="129">SUM(K113:K115)</f>
        <v>0</v>
      </c>
      <c r="L112" s="509">
        <f t="shared" si="129"/>
        <v>0</v>
      </c>
      <c r="M112" s="99">
        <f>SUM(M113:M115)</f>
        <v>0</v>
      </c>
      <c r="N112" s="233">
        <f t="shared" ref="N112:O112" si="130">SUM(N113:N115)</f>
        <v>0</v>
      </c>
      <c r="O112" s="235">
        <f t="shared" si="130"/>
        <v>0</v>
      </c>
      <c r="P112" s="236"/>
    </row>
    <row r="113" spans="1:16" x14ac:dyDescent="0.25">
      <c r="A113" s="119">
        <v>2251</v>
      </c>
      <c r="B113" s="98" t="s">
        <v>134</v>
      </c>
      <c r="C113" s="99">
        <f t="shared" si="98"/>
        <v>166</v>
      </c>
      <c r="D113" s="237">
        <v>166</v>
      </c>
      <c r="E113" s="458"/>
      <c r="F113" s="509">
        <f t="shared" ref="F113:F115" si="131">D113+E113</f>
        <v>166</v>
      </c>
      <c r="G113" s="237"/>
      <c r="H113" s="577"/>
      <c r="I113" s="509">
        <f t="shared" ref="I113:I115" si="132">G113+H113</f>
        <v>0</v>
      </c>
      <c r="J113" s="104"/>
      <c r="K113" s="458"/>
      <c r="L113" s="509">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105"/>
      <c r="F114" s="591">
        <f t="shared" si="131"/>
        <v>0</v>
      </c>
      <c r="G114" s="237"/>
      <c r="H114" s="104"/>
      <c r="I114" s="235">
        <f t="shared" si="132"/>
        <v>0</v>
      </c>
      <c r="J114" s="104"/>
      <c r="K114" s="105"/>
      <c r="L114" s="592">
        <f t="shared" si="133"/>
        <v>0</v>
      </c>
      <c r="M114" s="238"/>
      <c r="N114" s="105"/>
      <c r="O114" s="235">
        <f t="shared" si="134"/>
        <v>0</v>
      </c>
      <c r="P114" s="236"/>
    </row>
    <row r="115" spans="1:16" ht="24" x14ac:dyDescent="0.25">
      <c r="A115" s="119">
        <v>2259</v>
      </c>
      <c r="B115" s="98" t="s">
        <v>136</v>
      </c>
      <c r="C115" s="99">
        <f t="shared" si="98"/>
        <v>576</v>
      </c>
      <c r="D115" s="237">
        <v>576</v>
      </c>
      <c r="E115" s="458"/>
      <c r="F115" s="509">
        <f t="shared" si="131"/>
        <v>576</v>
      </c>
      <c r="G115" s="237"/>
      <c r="H115" s="577"/>
      <c r="I115" s="509">
        <f t="shared" si="132"/>
        <v>0</v>
      </c>
      <c r="J115" s="104"/>
      <c r="K115" s="458"/>
      <c r="L115" s="509">
        <f t="shared" si="133"/>
        <v>0</v>
      </c>
      <c r="M115" s="238"/>
      <c r="N115" s="105"/>
      <c r="O115" s="235">
        <f t="shared" si="134"/>
        <v>0</v>
      </c>
      <c r="P115" s="236"/>
    </row>
    <row r="116" spans="1:16" x14ac:dyDescent="0.25">
      <c r="A116" s="231">
        <v>2260</v>
      </c>
      <c r="B116" s="98" t="s">
        <v>137</v>
      </c>
      <c r="C116" s="99">
        <f t="shared" si="98"/>
        <v>737</v>
      </c>
      <c r="D116" s="232">
        <f>SUM(D117:D121)</f>
        <v>277</v>
      </c>
      <c r="E116" s="459">
        <f t="shared" ref="E116:F116" si="135">SUM(E117:E121)</f>
        <v>0</v>
      </c>
      <c r="F116" s="509">
        <f t="shared" si="135"/>
        <v>277</v>
      </c>
      <c r="G116" s="232">
        <f>SUM(G117:G121)</f>
        <v>460</v>
      </c>
      <c r="H116" s="592">
        <f t="shared" ref="H116:I116" si="136">SUM(H117:H121)</f>
        <v>0</v>
      </c>
      <c r="I116" s="509">
        <f t="shared" si="136"/>
        <v>460</v>
      </c>
      <c r="J116" s="234">
        <f>SUM(J117:J121)</f>
        <v>0</v>
      </c>
      <c r="K116" s="459">
        <f t="shared" ref="K116:L116" si="137">SUM(K117:K121)</f>
        <v>0</v>
      </c>
      <c r="L116" s="509">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105"/>
      <c r="F117" s="591">
        <f t="shared" ref="F117:F121" si="139">D117+E117</f>
        <v>0</v>
      </c>
      <c r="G117" s="237"/>
      <c r="H117" s="104"/>
      <c r="I117" s="235">
        <f t="shared" ref="I117:I121" si="140">G117+H117</f>
        <v>0</v>
      </c>
      <c r="J117" s="104"/>
      <c r="K117" s="105"/>
      <c r="L117" s="592">
        <f t="shared" ref="L117:L121" si="141">J117+K117</f>
        <v>0</v>
      </c>
      <c r="M117" s="238"/>
      <c r="N117" s="105"/>
      <c r="O117" s="235">
        <f t="shared" ref="O117:O121" si="142">M117+N117</f>
        <v>0</v>
      </c>
      <c r="P117" s="236"/>
    </row>
    <row r="118" spans="1:16" x14ac:dyDescent="0.25">
      <c r="A118" s="56">
        <v>2262</v>
      </c>
      <c r="B118" s="223" t="s">
        <v>139</v>
      </c>
      <c r="C118" s="224">
        <f t="shared" si="98"/>
        <v>685</v>
      </c>
      <c r="D118" s="225">
        <v>225</v>
      </c>
      <c r="E118" s="460"/>
      <c r="F118" s="486">
        <f t="shared" si="139"/>
        <v>225</v>
      </c>
      <c r="G118" s="225">
        <v>460</v>
      </c>
      <c r="H118" s="571"/>
      <c r="I118" s="486">
        <f t="shared" si="140"/>
        <v>460</v>
      </c>
      <c r="J118" s="227"/>
      <c r="K118" s="460"/>
      <c r="L118" s="486">
        <f t="shared" si="141"/>
        <v>0</v>
      </c>
      <c r="M118" s="229"/>
      <c r="N118" s="226"/>
      <c r="O118" s="228">
        <f t="shared" si="142"/>
        <v>0</v>
      </c>
      <c r="P118" s="230"/>
    </row>
    <row r="119" spans="1:16" hidden="1" x14ac:dyDescent="0.25">
      <c r="A119" s="119">
        <v>2263</v>
      </c>
      <c r="B119" s="98" t="s">
        <v>140</v>
      </c>
      <c r="C119" s="99">
        <f t="shared" si="98"/>
        <v>0</v>
      </c>
      <c r="D119" s="237"/>
      <c r="E119" s="105"/>
      <c r="F119" s="591">
        <f t="shared" si="139"/>
        <v>0</v>
      </c>
      <c r="G119" s="237"/>
      <c r="H119" s="104"/>
      <c r="I119" s="235">
        <f t="shared" si="140"/>
        <v>0</v>
      </c>
      <c r="J119" s="104"/>
      <c r="K119" s="105"/>
      <c r="L119" s="592">
        <f t="shared" si="141"/>
        <v>0</v>
      </c>
      <c r="M119" s="238"/>
      <c r="N119" s="105"/>
      <c r="O119" s="235">
        <f t="shared" si="142"/>
        <v>0</v>
      </c>
      <c r="P119" s="236"/>
    </row>
    <row r="120" spans="1:16" ht="24" hidden="1" x14ac:dyDescent="0.25">
      <c r="A120" s="119">
        <v>2264</v>
      </c>
      <c r="B120" s="98" t="s">
        <v>141</v>
      </c>
      <c r="C120" s="99">
        <f t="shared" si="98"/>
        <v>0</v>
      </c>
      <c r="D120" s="237"/>
      <c r="E120" s="105"/>
      <c r="F120" s="591">
        <f t="shared" si="139"/>
        <v>0</v>
      </c>
      <c r="G120" s="237"/>
      <c r="H120" s="104"/>
      <c r="I120" s="235">
        <f t="shared" si="140"/>
        <v>0</v>
      </c>
      <c r="J120" s="104"/>
      <c r="K120" s="105"/>
      <c r="L120" s="592">
        <f t="shared" si="141"/>
        <v>0</v>
      </c>
      <c r="M120" s="238"/>
      <c r="N120" s="105"/>
      <c r="O120" s="235">
        <f t="shared" si="142"/>
        <v>0</v>
      </c>
      <c r="P120" s="236"/>
    </row>
    <row r="121" spans="1:16" x14ac:dyDescent="0.25">
      <c r="A121" s="119">
        <v>2269</v>
      </c>
      <c r="B121" s="98" t="s">
        <v>142</v>
      </c>
      <c r="C121" s="99">
        <f t="shared" si="98"/>
        <v>52</v>
      </c>
      <c r="D121" s="237">
        <v>52</v>
      </c>
      <c r="E121" s="458"/>
      <c r="F121" s="509">
        <f t="shared" si="139"/>
        <v>52</v>
      </c>
      <c r="G121" s="237"/>
      <c r="H121" s="577"/>
      <c r="I121" s="509">
        <f t="shared" si="140"/>
        <v>0</v>
      </c>
      <c r="J121" s="104"/>
      <c r="K121" s="458"/>
      <c r="L121" s="509">
        <f t="shared" si="141"/>
        <v>0</v>
      </c>
      <c r="M121" s="238"/>
      <c r="N121" s="105"/>
      <c r="O121" s="235">
        <f t="shared" si="142"/>
        <v>0</v>
      </c>
      <c r="P121" s="236"/>
    </row>
    <row r="122" spans="1:16" x14ac:dyDescent="0.25">
      <c r="A122" s="231">
        <v>2270</v>
      </c>
      <c r="B122" s="98" t="s">
        <v>143</v>
      </c>
      <c r="C122" s="99">
        <f t="shared" si="98"/>
        <v>660</v>
      </c>
      <c r="D122" s="232">
        <f>SUM(D123:D127)</f>
        <v>77</v>
      </c>
      <c r="E122" s="459">
        <f t="shared" ref="E122:F122" si="143">SUM(E123:E127)</f>
        <v>0</v>
      </c>
      <c r="F122" s="509">
        <f t="shared" si="143"/>
        <v>77</v>
      </c>
      <c r="G122" s="232">
        <f>SUM(G123:G127)</f>
        <v>310</v>
      </c>
      <c r="H122" s="592">
        <f t="shared" ref="H122:I122" si="144">SUM(H123:H127)</f>
        <v>0</v>
      </c>
      <c r="I122" s="509">
        <f t="shared" si="144"/>
        <v>310</v>
      </c>
      <c r="J122" s="234">
        <f>SUM(J123:J127)</f>
        <v>273</v>
      </c>
      <c r="K122" s="459">
        <f t="shared" ref="K122:L122" si="145">SUM(K123:K127)</f>
        <v>0</v>
      </c>
      <c r="L122" s="509">
        <f t="shared" si="145"/>
        <v>273</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105"/>
      <c r="F123" s="591">
        <f t="shared" ref="F123:F127" si="147">D123+E123</f>
        <v>0</v>
      </c>
      <c r="G123" s="237"/>
      <c r="H123" s="104"/>
      <c r="I123" s="235">
        <f t="shared" ref="I123:I127" si="148">G123+H123</f>
        <v>0</v>
      </c>
      <c r="J123" s="104"/>
      <c r="K123" s="105"/>
      <c r="L123" s="592">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105"/>
      <c r="F124" s="591">
        <f t="shared" si="147"/>
        <v>0</v>
      </c>
      <c r="G124" s="237"/>
      <c r="H124" s="104"/>
      <c r="I124" s="235">
        <f t="shared" si="148"/>
        <v>0</v>
      </c>
      <c r="J124" s="104"/>
      <c r="K124" s="105"/>
      <c r="L124" s="592">
        <f t="shared" si="149"/>
        <v>0</v>
      </c>
      <c r="M124" s="238"/>
      <c r="N124" s="105"/>
      <c r="O124" s="235">
        <f t="shared" si="150"/>
        <v>0</v>
      </c>
      <c r="P124" s="236"/>
    </row>
    <row r="125" spans="1:16" ht="24" hidden="1" x14ac:dyDescent="0.25">
      <c r="A125" s="56">
        <v>2275</v>
      </c>
      <c r="B125" s="223" t="s">
        <v>146</v>
      </c>
      <c r="C125" s="224">
        <f t="shared" si="98"/>
        <v>0</v>
      </c>
      <c r="D125" s="225">
        <v>0</v>
      </c>
      <c r="E125" s="226"/>
      <c r="F125" s="578">
        <f t="shared" si="147"/>
        <v>0</v>
      </c>
      <c r="G125" s="225"/>
      <c r="H125" s="227"/>
      <c r="I125" s="228">
        <f t="shared" si="148"/>
        <v>0</v>
      </c>
      <c r="J125" s="227"/>
      <c r="K125" s="226"/>
      <c r="L125" s="574">
        <f t="shared" si="149"/>
        <v>0</v>
      </c>
      <c r="M125" s="229"/>
      <c r="N125" s="226"/>
      <c r="O125" s="228">
        <f t="shared" si="150"/>
        <v>0</v>
      </c>
      <c r="P125" s="955"/>
    </row>
    <row r="126" spans="1:16" ht="36" hidden="1" x14ac:dyDescent="0.25">
      <c r="A126" s="56">
        <v>2276</v>
      </c>
      <c r="B126" s="223" t="s">
        <v>147</v>
      </c>
      <c r="C126" s="224">
        <f t="shared" si="98"/>
        <v>0</v>
      </c>
      <c r="D126" s="225"/>
      <c r="E126" s="226"/>
      <c r="F126" s="578">
        <f t="shared" si="147"/>
        <v>0</v>
      </c>
      <c r="G126" s="225"/>
      <c r="H126" s="227"/>
      <c r="I126" s="228">
        <f t="shared" si="148"/>
        <v>0</v>
      </c>
      <c r="J126" s="227"/>
      <c r="K126" s="226"/>
      <c r="L126" s="574">
        <f t="shared" si="149"/>
        <v>0</v>
      </c>
      <c r="M126" s="229"/>
      <c r="N126" s="226"/>
      <c r="O126" s="228">
        <f t="shared" si="150"/>
        <v>0</v>
      </c>
      <c r="P126" s="601"/>
    </row>
    <row r="127" spans="1:16" ht="24" x14ac:dyDescent="0.25">
      <c r="A127" s="56">
        <v>2279</v>
      </c>
      <c r="B127" s="223" t="s">
        <v>148</v>
      </c>
      <c r="C127" s="224">
        <f t="shared" si="98"/>
        <v>660</v>
      </c>
      <c r="D127" s="225">
        <v>77</v>
      </c>
      <c r="E127" s="460"/>
      <c r="F127" s="486">
        <f t="shared" si="147"/>
        <v>77</v>
      </c>
      <c r="G127" s="225">
        <v>310</v>
      </c>
      <c r="H127" s="571"/>
      <c r="I127" s="486">
        <f t="shared" si="148"/>
        <v>310</v>
      </c>
      <c r="J127" s="227">
        <v>273</v>
      </c>
      <c r="K127" s="460"/>
      <c r="L127" s="486">
        <f t="shared" si="149"/>
        <v>273</v>
      </c>
      <c r="M127" s="229"/>
      <c r="N127" s="226"/>
      <c r="O127" s="228">
        <f t="shared" si="150"/>
        <v>0</v>
      </c>
      <c r="P127" s="230"/>
    </row>
    <row r="128" spans="1:16" ht="24" hidden="1" x14ac:dyDescent="0.25">
      <c r="A128" s="342">
        <v>2280</v>
      </c>
      <c r="B128" s="87" t="s">
        <v>149</v>
      </c>
      <c r="C128" s="88">
        <f t="shared" si="98"/>
        <v>0</v>
      </c>
      <c r="D128" s="246">
        <f t="shared" ref="D128:O128" si="151">SUM(D129)</f>
        <v>0</v>
      </c>
      <c r="E128" s="247">
        <f t="shared" si="151"/>
        <v>0</v>
      </c>
      <c r="F128" s="569">
        <f t="shared" si="151"/>
        <v>0</v>
      </c>
      <c r="G128" s="246">
        <f t="shared" si="151"/>
        <v>0</v>
      </c>
      <c r="H128" s="248">
        <f t="shared" si="151"/>
        <v>0</v>
      </c>
      <c r="I128" s="220">
        <f t="shared" si="151"/>
        <v>0</v>
      </c>
      <c r="J128" s="248">
        <f t="shared" si="151"/>
        <v>0</v>
      </c>
      <c r="K128" s="247">
        <f t="shared" si="151"/>
        <v>0</v>
      </c>
      <c r="L128" s="57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105"/>
      <c r="F129" s="591">
        <f>D129+E129</f>
        <v>0</v>
      </c>
      <c r="G129" s="237"/>
      <c r="H129" s="104"/>
      <c r="I129" s="235">
        <f>G129+H129</f>
        <v>0</v>
      </c>
      <c r="J129" s="104"/>
      <c r="K129" s="105"/>
      <c r="L129" s="592">
        <f>J129+K129</f>
        <v>0</v>
      </c>
      <c r="M129" s="238"/>
      <c r="N129" s="105"/>
      <c r="O129" s="235">
        <f>M129+N129</f>
        <v>0</v>
      </c>
      <c r="P129" s="236"/>
    </row>
    <row r="130" spans="1:16" ht="38.25" customHeight="1" x14ac:dyDescent="0.25">
      <c r="A130" s="75">
        <v>2300</v>
      </c>
      <c r="B130" s="206" t="s">
        <v>151</v>
      </c>
      <c r="C130" s="76">
        <f t="shared" si="98"/>
        <v>42153</v>
      </c>
      <c r="D130" s="207">
        <f>SUM(D131,D136,D140,D141,D144,D151,D159,D160,D163)</f>
        <v>19458</v>
      </c>
      <c r="E130" s="455">
        <f t="shared" ref="E130:F130" si="152">SUM(E131,E136,E140,E141,E144,E151,E159,E160,E163)</f>
        <v>0</v>
      </c>
      <c r="F130" s="506">
        <f t="shared" si="152"/>
        <v>19458</v>
      </c>
      <c r="G130" s="207">
        <f>SUM(G131,G136,G140,G141,G144,G151,G159,G160,G163)</f>
        <v>975</v>
      </c>
      <c r="H130" s="544">
        <f t="shared" ref="H130:I130" si="153">SUM(H131,H136,H140,H141,H144,H151,H159,H160,H163)</f>
        <v>0</v>
      </c>
      <c r="I130" s="506">
        <f t="shared" si="153"/>
        <v>975</v>
      </c>
      <c r="J130" s="84">
        <f>SUM(J131,J136,J140,J141,J144,J151,J159,J160,J163)</f>
        <v>21720</v>
      </c>
      <c r="K130" s="455">
        <f t="shared" ref="K130:L130" si="154">SUM(K131,K136,K140,K141,K144,K151,K159,K160,K163)</f>
        <v>0</v>
      </c>
      <c r="L130" s="506">
        <f t="shared" si="154"/>
        <v>21720</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6856</v>
      </c>
      <c r="D131" s="246">
        <f t="shared" ref="D131:O131" si="156">SUM(D132:D135)</f>
        <v>6856</v>
      </c>
      <c r="E131" s="463">
        <f t="shared" si="156"/>
        <v>0</v>
      </c>
      <c r="F131" s="508">
        <f t="shared" si="156"/>
        <v>6856</v>
      </c>
      <c r="G131" s="246">
        <f t="shared" si="156"/>
        <v>0</v>
      </c>
      <c r="H131" s="570">
        <f t="shared" si="156"/>
        <v>0</v>
      </c>
      <c r="I131" s="508">
        <f t="shared" si="156"/>
        <v>0</v>
      </c>
      <c r="J131" s="248">
        <f t="shared" si="156"/>
        <v>0</v>
      </c>
      <c r="K131" s="463">
        <f t="shared" si="156"/>
        <v>0</v>
      </c>
      <c r="L131" s="508">
        <f t="shared" si="156"/>
        <v>0</v>
      </c>
      <c r="M131" s="88">
        <f t="shared" si="156"/>
        <v>0</v>
      </c>
      <c r="N131" s="247">
        <f t="shared" si="156"/>
        <v>0</v>
      </c>
      <c r="O131" s="220">
        <f t="shared" si="156"/>
        <v>0</v>
      </c>
      <c r="P131" s="222"/>
    </row>
    <row r="132" spans="1:16" x14ac:dyDescent="0.25">
      <c r="A132" s="119">
        <v>2311</v>
      </c>
      <c r="B132" s="98" t="s">
        <v>153</v>
      </c>
      <c r="C132" s="99">
        <f t="shared" si="98"/>
        <v>580</v>
      </c>
      <c r="D132" s="237">
        <v>580</v>
      </c>
      <c r="E132" s="458"/>
      <c r="F132" s="509">
        <f t="shared" ref="F132:F135" si="157">D132+E132</f>
        <v>580</v>
      </c>
      <c r="G132" s="237"/>
      <c r="H132" s="577"/>
      <c r="I132" s="509">
        <f t="shared" ref="I132:I135" si="158">G132+H132</f>
        <v>0</v>
      </c>
      <c r="J132" s="104"/>
      <c r="K132" s="458"/>
      <c r="L132" s="509">
        <f t="shared" ref="L132:L135" si="159">J132+K132</f>
        <v>0</v>
      </c>
      <c r="M132" s="238"/>
      <c r="N132" s="105"/>
      <c r="O132" s="235">
        <f t="shared" ref="O132:O135" si="160">M132+N132</f>
        <v>0</v>
      </c>
      <c r="P132" s="236"/>
    </row>
    <row r="133" spans="1:16" x14ac:dyDescent="0.25">
      <c r="A133" s="56">
        <v>2312</v>
      </c>
      <c r="B133" s="223" t="s">
        <v>154</v>
      </c>
      <c r="C133" s="224">
        <f t="shared" si="98"/>
        <v>6022</v>
      </c>
      <c r="D133" s="225">
        <v>6022</v>
      </c>
      <c r="E133" s="460"/>
      <c r="F133" s="486">
        <f t="shared" si="157"/>
        <v>6022</v>
      </c>
      <c r="G133" s="225"/>
      <c r="H133" s="571"/>
      <c r="I133" s="486">
        <f t="shared" si="158"/>
        <v>0</v>
      </c>
      <c r="J133" s="227"/>
      <c r="K133" s="460"/>
      <c r="L133" s="486">
        <f t="shared" si="159"/>
        <v>0</v>
      </c>
      <c r="M133" s="229"/>
      <c r="N133" s="226"/>
      <c r="O133" s="228">
        <f t="shared" si="160"/>
        <v>0</v>
      </c>
      <c r="P133" s="230"/>
    </row>
    <row r="134" spans="1:16" x14ac:dyDescent="0.25">
      <c r="A134" s="56">
        <v>2313</v>
      </c>
      <c r="B134" s="223" t="s">
        <v>155</v>
      </c>
      <c r="C134" s="224">
        <f t="shared" si="98"/>
        <v>254</v>
      </c>
      <c r="D134" s="225">
        <v>254</v>
      </c>
      <c r="E134" s="460"/>
      <c r="F134" s="486">
        <f t="shared" si="157"/>
        <v>254</v>
      </c>
      <c r="G134" s="225"/>
      <c r="H134" s="571"/>
      <c r="I134" s="486">
        <f t="shared" si="158"/>
        <v>0</v>
      </c>
      <c r="J134" s="227"/>
      <c r="K134" s="460"/>
      <c r="L134" s="486">
        <f t="shared" si="159"/>
        <v>0</v>
      </c>
      <c r="M134" s="229"/>
      <c r="N134" s="226"/>
      <c r="O134" s="228">
        <f t="shared" si="160"/>
        <v>0</v>
      </c>
      <c r="P134" s="230"/>
    </row>
    <row r="135" spans="1:16" ht="36" hidden="1" customHeight="1" x14ac:dyDescent="0.25">
      <c r="A135" s="119">
        <v>2314</v>
      </c>
      <c r="B135" s="98" t="s">
        <v>156</v>
      </c>
      <c r="C135" s="99">
        <f t="shared" si="98"/>
        <v>0</v>
      </c>
      <c r="D135" s="237"/>
      <c r="E135" s="105"/>
      <c r="F135" s="591">
        <f t="shared" si="157"/>
        <v>0</v>
      </c>
      <c r="G135" s="237"/>
      <c r="H135" s="104"/>
      <c r="I135" s="235">
        <f t="shared" si="158"/>
        <v>0</v>
      </c>
      <c r="J135" s="104"/>
      <c r="K135" s="105"/>
      <c r="L135" s="592">
        <f t="shared" si="159"/>
        <v>0</v>
      </c>
      <c r="M135" s="238"/>
      <c r="N135" s="105"/>
      <c r="O135" s="235">
        <f t="shared" si="160"/>
        <v>0</v>
      </c>
      <c r="P135" s="236"/>
    </row>
    <row r="136" spans="1:16" x14ac:dyDescent="0.25">
      <c r="A136" s="231">
        <v>2320</v>
      </c>
      <c r="B136" s="98" t="s">
        <v>157</v>
      </c>
      <c r="C136" s="99">
        <f t="shared" si="98"/>
        <v>336</v>
      </c>
      <c r="D136" s="232">
        <f>SUM(D137:D139)</f>
        <v>275</v>
      </c>
      <c r="E136" s="459">
        <f t="shared" ref="E136:F136" si="161">SUM(E137:E139)</f>
        <v>0</v>
      </c>
      <c r="F136" s="509">
        <f t="shared" si="161"/>
        <v>275</v>
      </c>
      <c r="G136" s="232">
        <f>SUM(G137:G139)</f>
        <v>0</v>
      </c>
      <c r="H136" s="592">
        <f t="shared" ref="H136:I136" si="162">SUM(H137:H139)</f>
        <v>0</v>
      </c>
      <c r="I136" s="509">
        <f t="shared" si="162"/>
        <v>0</v>
      </c>
      <c r="J136" s="234">
        <f>SUM(J137:J139)</f>
        <v>61</v>
      </c>
      <c r="K136" s="459">
        <f t="shared" ref="K136:L136" si="163">SUM(K137:K139)</f>
        <v>0</v>
      </c>
      <c r="L136" s="509">
        <f t="shared" si="163"/>
        <v>61</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105"/>
      <c r="F137" s="591">
        <f t="shared" ref="F137:F140" si="165">D137+E137</f>
        <v>0</v>
      </c>
      <c r="G137" s="237"/>
      <c r="H137" s="104"/>
      <c r="I137" s="235">
        <f t="shared" ref="I137:I140" si="166">G137+H137</f>
        <v>0</v>
      </c>
      <c r="J137" s="104"/>
      <c r="K137" s="105"/>
      <c r="L137" s="592">
        <f t="shared" ref="L137:L140" si="167">J137+K137</f>
        <v>0</v>
      </c>
      <c r="M137" s="238"/>
      <c r="N137" s="105"/>
      <c r="O137" s="235">
        <f t="shared" ref="O137:O140" si="168">M137+N137</f>
        <v>0</v>
      </c>
      <c r="P137" s="236"/>
    </row>
    <row r="138" spans="1:16" x14ac:dyDescent="0.25">
      <c r="A138" s="56">
        <v>2322</v>
      </c>
      <c r="B138" s="223" t="s">
        <v>159</v>
      </c>
      <c r="C138" s="224">
        <f t="shared" si="98"/>
        <v>336</v>
      </c>
      <c r="D138" s="225">
        <v>275</v>
      </c>
      <c r="E138" s="460"/>
      <c r="F138" s="486">
        <f t="shared" si="165"/>
        <v>275</v>
      </c>
      <c r="G138" s="225"/>
      <c r="H138" s="571"/>
      <c r="I138" s="486">
        <f t="shared" si="166"/>
        <v>0</v>
      </c>
      <c r="J138" s="227">
        <v>61</v>
      </c>
      <c r="K138" s="460"/>
      <c r="L138" s="486">
        <f t="shared" si="167"/>
        <v>61</v>
      </c>
      <c r="M138" s="229"/>
      <c r="N138" s="226"/>
      <c r="O138" s="228">
        <f t="shared" si="168"/>
        <v>0</v>
      </c>
      <c r="P138" s="230"/>
    </row>
    <row r="139" spans="1:16" ht="10.5" hidden="1" customHeight="1" x14ac:dyDescent="0.25">
      <c r="A139" s="119">
        <v>2329</v>
      </c>
      <c r="B139" s="98" t="s">
        <v>160</v>
      </c>
      <c r="C139" s="99">
        <f t="shared" si="98"/>
        <v>0</v>
      </c>
      <c r="D139" s="237"/>
      <c r="E139" s="105"/>
      <c r="F139" s="591">
        <f t="shared" si="165"/>
        <v>0</v>
      </c>
      <c r="G139" s="237"/>
      <c r="H139" s="104"/>
      <c r="I139" s="235">
        <f t="shared" si="166"/>
        <v>0</v>
      </c>
      <c r="J139" s="104"/>
      <c r="K139" s="105"/>
      <c r="L139" s="592">
        <f t="shared" si="167"/>
        <v>0</v>
      </c>
      <c r="M139" s="238"/>
      <c r="N139" s="105"/>
      <c r="O139" s="235">
        <f t="shared" si="168"/>
        <v>0</v>
      </c>
      <c r="P139" s="236"/>
    </row>
    <row r="140" spans="1:16" hidden="1" x14ac:dyDescent="0.25">
      <c r="A140" s="231">
        <v>2330</v>
      </c>
      <c r="B140" s="98" t="s">
        <v>161</v>
      </c>
      <c r="C140" s="99">
        <f t="shared" si="98"/>
        <v>0</v>
      </c>
      <c r="D140" s="237"/>
      <c r="E140" s="105"/>
      <c r="F140" s="591">
        <f t="shared" si="165"/>
        <v>0</v>
      </c>
      <c r="G140" s="237"/>
      <c r="H140" s="104"/>
      <c r="I140" s="235">
        <f t="shared" si="166"/>
        <v>0</v>
      </c>
      <c r="J140" s="104"/>
      <c r="K140" s="105"/>
      <c r="L140" s="592">
        <f t="shared" si="167"/>
        <v>0</v>
      </c>
      <c r="M140" s="238"/>
      <c r="N140" s="105"/>
      <c r="O140" s="235">
        <f t="shared" si="168"/>
        <v>0</v>
      </c>
      <c r="P140" s="236"/>
    </row>
    <row r="141" spans="1:16" ht="48" x14ac:dyDescent="0.25">
      <c r="A141" s="231">
        <v>2340</v>
      </c>
      <c r="B141" s="98" t="s">
        <v>162</v>
      </c>
      <c r="C141" s="99">
        <f t="shared" si="98"/>
        <v>143</v>
      </c>
      <c r="D141" s="232">
        <f>SUM(D142:D143)</f>
        <v>143</v>
      </c>
      <c r="E141" s="459">
        <f t="shared" ref="E141:F141" si="169">SUM(E142:E143)</f>
        <v>0</v>
      </c>
      <c r="F141" s="509">
        <f t="shared" si="169"/>
        <v>143</v>
      </c>
      <c r="G141" s="232">
        <f>SUM(G142:G143)</f>
        <v>0</v>
      </c>
      <c r="H141" s="592">
        <f t="shared" ref="H141:I141" si="170">SUM(H142:H143)</f>
        <v>0</v>
      </c>
      <c r="I141" s="509">
        <f t="shared" si="170"/>
        <v>0</v>
      </c>
      <c r="J141" s="234">
        <f>SUM(J142:J143)</f>
        <v>0</v>
      </c>
      <c r="K141" s="459">
        <f t="shared" ref="K141:L141" si="171">SUM(K142:K143)</f>
        <v>0</v>
      </c>
      <c r="L141" s="509">
        <f t="shared" si="171"/>
        <v>0</v>
      </c>
      <c r="M141" s="99">
        <f>SUM(M142:M143)</f>
        <v>0</v>
      </c>
      <c r="N141" s="233">
        <f t="shared" ref="N141:O141" si="172">SUM(N142:N143)</f>
        <v>0</v>
      </c>
      <c r="O141" s="235">
        <f t="shared" si="172"/>
        <v>0</v>
      </c>
      <c r="P141" s="236"/>
    </row>
    <row r="142" spans="1:16" x14ac:dyDescent="0.25">
      <c r="A142" s="119">
        <v>2341</v>
      </c>
      <c r="B142" s="98" t="s">
        <v>163</v>
      </c>
      <c r="C142" s="99">
        <f t="shared" si="98"/>
        <v>143</v>
      </c>
      <c r="D142" s="237">
        <v>143</v>
      </c>
      <c r="E142" s="458"/>
      <c r="F142" s="509">
        <f t="shared" ref="F142:F143" si="173">D142+E142</f>
        <v>143</v>
      </c>
      <c r="G142" s="237"/>
      <c r="H142" s="577"/>
      <c r="I142" s="509">
        <f t="shared" ref="I142:I143" si="174">G142+H142</f>
        <v>0</v>
      </c>
      <c r="J142" s="104"/>
      <c r="K142" s="458"/>
      <c r="L142" s="509">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105"/>
      <c r="F143" s="591">
        <f t="shared" si="173"/>
        <v>0</v>
      </c>
      <c r="G143" s="237"/>
      <c r="H143" s="104"/>
      <c r="I143" s="235">
        <f t="shared" si="174"/>
        <v>0</v>
      </c>
      <c r="J143" s="104"/>
      <c r="K143" s="105"/>
      <c r="L143" s="592">
        <f t="shared" si="175"/>
        <v>0</v>
      </c>
      <c r="M143" s="238"/>
      <c r="N143" s="105"/>
      <c r="O143" s="235">
        <f t="shared" si="176"/>
        <v>0</v>
      </c>
      <c r="P143" s="236"/>
    </row>
    <row r="144" spans="1:16" ht="24" x14ac:dyDescent="0.25">
      <c r="A144" s="213">
        <v>2350</v>
      </c>
      <c r="B144" s="157" t="s">
        <v>165</v>
      </c>
      <c r="C144" s="163">
        <f t="shared" si="98"/>
        <v>4822</v>
      </c>
      <c r="D144" s="214">
        <f>SUM(D145:D150)</f>
        <v>4822</v>
      </c>
      <c r="E144" s="456">
        <f t="shared" ref="E144:F144" si="177">SUM(E145:E150)</f>
        <v>0</v>
      </c>
      <c r="F144" s="507">
        <f t="shared" si="177"/>
        <v>4822</v>
      </c>
      <c r="G144" s="214">
        <f>SUM(G145:G150)</f>
        <v>0</v>
      </c>
      <c r="H144" s="568">
        <f t="shared" ref="H144:I144" si="178">SUM(H145:H150)</f>
        <v>0</v>
      </c>
      <c r="I144" s="507">
        <f t="shared" si="178"/>
        <v>0</v>
      </c>
      <c r="J144" s="216">
        <f>SUM(J145:J150)</f>
        <v>0</v>
      </c>
      <c r="K144" s="456">
        <f t="shared" ref="K144:L144" si="179">SUM(K145:K150)</f>
        <v>0</v>
      </c>
      <c r="L144" s="507">
        <f t="shared" si="179"/>
        <v>0</v>
      </c>
      <c r="M144" s="163">
        <f>SUM(M145:M150)</f>
        <v>0</v>
      </c>
      <c r="N144" s="215">
        <f t="shared" ref="N144:O144" si="180">SUM(N145:N150)</f>
        <v>0</v>
      </c>
      <c r="O144" s="217">
        <f t="shared" si="180"/>
        <v>0</v>
      </c>
      <c r="P144" s="218"/>
    </row>
    <row r="145" spans="1:16" x14ac:dyDescent="0.25">
      <c r="A145" s="47">
        <v>2351</v>
      </c>
      <c r="B145" s="87" t="s">
        <v>166</v>
      </c>
      <c r="C145" s="88">
        <f t="shared" si="98"/>
        <v>1030</v>
      </c>
      <c r="D145" s="219">
        <v>1030</v>
      </c>
      <c r="E145" s="457"/>
      <c r="F145" s="508">
        <f t="shared" ref="F145:F150" si="181">D145+E145</f>
        <v>1030</v>
      </c>
      <c r="G145" s="219"/>
      <c r="H145" s="646"/>
      <c r="I145" s="508">
        <f t="shared" ref="I145:I150" si="182">G145+H145</f>
        <v>0</v>
      </c>
      <c r="J145" s="93"/>
      <c r="K145" s="457"/>
      <c r="L145" s="508">
        <f t="shared" ref="L145:L150" si="183">J145+K145</f>
        <v>0</v>
      </c>
      <c r="M145" s="221"/>
      <c r="N145" s="94"/>
      <c r="O145" s="220">
        <f t="shared" ref="O145:O150" si="184">M145+N145</f>
        <v>0</v>
      </c>
      <c r="P145" s="222"/>
    </row>
    <row r="146" spans="1:16" x14ac:dyDescent="0.25">
      <c r="A146" s="119">
        <v>2352</v>
      </c>
      <c r="B146" s="98" t="s">
        <v>167</v>
      </c>
      <c r="C146" s="99">
        <f t="shared" si="98"/>
        <v>3565</v>
      </c>
      <c r="D146" s="237">
        <v>3565</v>
      </c>
      <c r="E146" s="458"/>
      <c r="F146" s="509">
        <f t="shared" si="181"/>
        <v>3565</v>
      </c>
      <c r="G146" s="237"/>
      <c r="H146" s="577"/>
      <c r="I146" s="509">
        <f t="shared" si="182"/>
        <v>0</v>
      </c>
      <c r="J146" s="104"/>
      <c r="K146" s="458"/>
      <c r="L146" s="509">
        <f t="shared" si="183"/>
        <v>0</v>
      </c>
      <c r="M146" s="238"/>
      <c r="N146" s="105"/>
      <c r="O146" s="235">
        <f t="shared" si="184"/>
        <v>0</v>
      </c>
      <c r="P146" s="236"/>
    </row>
    <row r="147" spans="1:16" ht="24" hidden="1" x14ac:dyDescent="0.25">
      <c r="A147" s="119">
        <v>2353</v>
      </c>
      <c r="B147" s="98" t="s">
        <v>168</v>
      </c>
      <c r="C147" s="99">
        <f t="shared" si="98"/>
        <v>0</v>
      </c>
      <c r="D147" s="237"/>
      <c r="E147" s="105"/>
      <c r="F147" s="591">
        <f t="shared" si="181"/>
        <v>0</v>
      </c>
      <c r="G147" s="237"/>
      <c r="H147" s="104"/>
      <c r="I147" s="235">
        <f t="shared" si="182"/>
        <v>0</v>
      </c>
      <c r="J147" s="104"/>
      <c r="K147" s="105"/>
      <c r="L147" s="592">
        <f t="shared" si="183"/>
        <v>0</v>
      </c>
      <c r="M147" s="238"/>
      <c r="N147" s="105"/>
      <c r="O147" s="235">
        <f t="shared" si="184"/>
        <v>0</v>
      </c>
      <c r="P147" s="236"/>
    </row>
    <row r="148" spans="1:16" ht="24" hidden="1" x14ac:dyDescent="0.25">
      <c r="A148" s="119">
        <v>2354</v>
      </c>
      <c r="B148" s="98" t="s">
        <v>169</v>
      </c>
      <c r="C148" s="99">
        <f t="shared" si="98"/>
        <v>0</v>
      </c>
      <c r="D148" s="237"/>
      <c r="E148" s="105"/>
      <c r="F148" s="591">
        <f t="shared" si="181"/>
        <v>0</v>
      </c>
      <c r="G148" s="237"/>
      <c r="H148" s="104"/>
      <c r="I148" s="235">
        <f t="shared" si="182"/>
        <v>0</v>
      </c>
      <c r="J148" s="104"/>
      <c r="K148" s="105"/>
      <c r="L148" s="592">
        <f t="shared" si="183"/>
        <v>0</v>
      </c>
      <c r="M148" s="238"/>
      <c r="N148" s="105"/>
      <c r="O148" s="235">
        <f t="shared" si="184"/>
        <v>0</v>
      </c>
      <c r="P148" s="236"/>
    </row>
    <row r="149" spans="1:16" ht="24" x14ac:dyDescent="0.25">
      <c r="A149" s="119">
        <v>2355</v>
      </c>
      <c r="B149" s="98" t="s">
        <v>170</v>
      </c>
      <c r="C149" s="99">
        <f t="shared" ref="C149:C212" si="185">F149+I149+L149+O149</f>
        <v>227</v>
      </c>
      <c r="D149" s="237">
        <v>227</v>
      </c>
      <c r="E149" s="458"/>
      <c r="F149" s="509">
        <f t="shared" si="181"/>
        <v>227</v>
      </c>
      <c r="G149" s="237"/>
      <c r="H149" s="577"/>
      <c r="I149" s="509">
        <f t="shared" si="182"/>
        <v>0</v>
      </c>
      <c r="J149" s="104"/>
      <c r="K149" s="458"/>
      <c r="L149" s="509">
        <f t="shared" si="183"/>
        <v>0</v>
      </c>
      <c r="M149" s="238"/>
      <c r="N149" s="105"/>
      <c r="O149" s="235">
        <f t="shared" si="184"/>
        <v>0</v>
      </c>
      <c r="P149" s="236"/>
    </row>
    <row r="150" spans="1:16" ht="24" hidden="1" x14ac:dyDescent="0.25">
      <c r="A150" s="119">
        <v>2359</v>
      </c>
      <c r="B150" s="98" t="s">
        <v>171</v>
      </c>
      <c r="C150" s="99">
        <f t="shared" si="185"/>
        <v>0</v>
      </c>
      <c r="D150" s="237"/>
      <c r="E150" s="105"/>
      <c r="F150" s="591">
        <f t="shared" si="181"/>
        <v>0</v>
      </c>
      <c r="G150" s="237"/>
      <c r="H150" s="104"/>
      <c r="I150" s="235">
        <f t="shared" si="182"/>
        <v>0</v>
      </c>
      <c r="J150" s="104"/>
      <c r="K150" s="105"/>
      <c r="L150" s="592">
        <f t="shared" si="183"/>
        <v>0</v>
      </c>
      <c r="M150" s="238"/>
      <c r="N150" s="105"/>
      <c r="O150" s="235">
        <f t="shared" si="184"/>
        <v>0</v>
      </c>
      <c r="P150" s="236"/>
    </row>
    <row r="151" spans="1:16" ht="24.75" customHeight="1" x14ac:dyDescent="0.25">
      <c r="A151" s="231">
        <v>2360</v>
      </c>
      <c r="B151" s="98" t="s">
        <v>172</v>
      </c>
      <c r="C151" s="99">
        <f t="shared" si="185"/>
        <v>26180</v>
      </c>
      <c r="D151" s="232">
        <f>SUM(D152:D158)</f>
        <v>4521</v>
      </c>
      <c r="E151" s="459">
        <f t="shared" ref="E151:F151" si="186">SUM(E152:E158)</f>
        <v>0</v>
      </c>
      <c r="F151" s="509">
        <f t="shared" si="186"/>
        <v>4521</v>
      </c>
      <c r="G151" s="232">
        <f>SUM(G152:G158)</f>
        <v>0</v>
      </c>
      <c r="H151" s="592">
        <f t="shared" ref="H151:I151" si="187">SUM(H152:H158)</f>
        <v>0</v>
      </c>
      <c r="I151" s="509">
        <f t="shared" si="187"/>
        <v>0</v>
      </c>
      <c r="J151" s="234">
        <f>SUM(J152:J158)</f>
        <v>21659</v>
      </c>
      <c r="K151" s="459">
        <f t="shared" ref="K151:L151" si="188">SUM(K152:K158)</f>
        <v>0</v>
      </c>
      <c r="L151" s="509">
        <f t="shared" si="188"/>
        <v>21659</v>
      </c>
      <c r="M151" s="99">
        <f>SUM(M152:M158)</f>
        <v>0</v>
      </c>
      <c r="N151" s="233">
        <f t="shared" ref="N151:O151" si="189">SUM(N152:N158)</f>
        <v>0</v>
      </c>
      <c r="O151" s="235">
        <f t="shared" si="189"/>
        <v>0</v>
      </c>
      <c r="P151" s="236"/>
    </row>
    <row r="152" spans="1:16" x14ac:dyDescent="0.25">
      <c r="A152" s="55">
        <v>2361</v>
      </c>
      <c r="B152" s="223" t="s">
        <v>173</v>
      </c>
      <c r="C152" s="224">
        <f t="shared" si="185"/>
        <v>3435</v>
      </c>
      <c r="D152" s="225">
        <v>3435</v>
      </c>
      <c r="E152" s="460"/>
      <c r="F152" s="486">
        <f t="shared" ref="F152:F159" si="190">D152+E152</f>
        <v>3435</v>
      </c>
      <c r="G152" s="225"/>
      <c r="H152" s="571"/>
      <c r="I152" s="486">
        <f t="shared" ref="I152:I159" si="191">G152+H152</f>
        <v>0</v>
      </c>
      <c r="J152" s="227"/>
      <c r="K152" s="460"/>
      <c r="L152" s="486">
        <f t="shared" ref="L152:L159" si="192">J152+K152</f>
        <v>0</v>
      </c>
      <c r="M152" s="229"/>
      <c r="N152" s="226"/>
      <c r="O152" s="228">
        <f t="shared" ref="O152:O159" si="193">M152+N152</f>
        <v>0</v>
      </c>
      <c r="P152" s="230"/>
    </row>
    <row r="153" spans="1:16" ht="24" x14ac:dyDescent="0.25">
      <c r="A153" s="55">
        <v>2362</v>
      </c>
      <c r="B153" s="223" t="s">
        <v>174</v>
      </c>
      <c r="C153" s="224">
        <f t="shared" si="185"/>
        <v>561</v>
      </c>
      <c r="D153" s="225">
        <v>561</v>
      </c>
      <c r="E153" s="460"/>
      <c r="F153" s="486">
        <f t="shared" si="190"/>
        <v>561</v>
      </c>
      <c r="G153" s="225"/>
      <c r="H153" s="571"/>
      <c r="I153" s="486">
        <f t="shared" si="191"/>
        <v>0</v>
      </c>
      <c r="J153" s="227"/>
      <c r="K153" s="460"/>
      <c r="L153" s="486">
        <f t="shared" si="192"/>
        <v>0</v>
      </c>
      <c r="M153" s="229"/>
      <c r="N153" s="226"/>
      <c r="O153" s="228">
        <f t="shared" si="193"/>
        <v>0</v>
      </c>
      <c r="P153" s="230"/>
    </row>
    <row r="154" spans="1:16" x14ac:dyDescent="0.25">
      <c r="A154" s="55">
        <v>2363</v>
      </c>
      <c r="B154" s="223" t="s">
        <v>175</v>
      </c>
      <c r="C154" s="224">
        <f t="shared" si="185"/>
        <v>22184</v>
      </c>
      <c r="D154" s="225">
        <v>525</v>
      </c>
      <c r="E154" s="460"/>
      <c r="F154" s="486">
        <f t="shared" si="190"/>
        <v>525</v>
      </c>
      <c r="G154" s="225"/>
      <c r="H154" s="571"/>
      <c r="I154" s="486">
        <f t="shared" si="191"/>
        <v>0</v>
      </c>
      <c r="J154" s="227">
        <v>21659</v>
      </c>
      <c r="K154" s="460"/>
      <c r="L154" s="486">
        <f t="shared" si="192"/>
        <v>21659</v>
      </c>
      <c r="M154" s="229"/>
      <c r="N154" s="226"/>
      <c r="O154" s="228">
        <f t="shared" si="193"/>
        <v>0</v>
      </c>
      <c r="P154" s="230"/>
    </row>
    <row r="155" spans="1:16" hidden="1" x14ac:dyDescent="0.25">
      <c r="A155" s="97">
        <v>2364</v>
      </c>
      <c r="B155" s="98" t="s">
        <v>176</v>
      </c>
      <c r="C155" s="99">
        <f t="shared" si="185"/>
        <v>0</v>
      </c>
      <c r="D155" s="237"/>
      <c r="E155" s="105"/>
      <c r="F155" s="591">
        <f t="shared" si="190"/>
        <v>0</v>
      </c>
      <c r="G155" s="237"/>
      <c r="H155" s="104"/>
      <c r="I155" s="235">
        <f t="shared" si="191"/>
        <v>0</v>
      </c>
      <c r="J155" s="104"/>
      <c r="K155" s="105"/>
      <c r="L155" s="592">
        <f t="shared" si="192"/>
        <v>0</v>
      </c>
      <c r="M155" s="238"/>
      <c r="N155" s="105"/>
      <c r="O155" s="235">
        <f t="shared" si="193"/>
        <v>0</v>
      </c>
      <c r="P155" s="236"/>
    </row>
    <row r="156" spans="1:16" ht="12.75" hidden="1" customHeight="1" x14ac:dyDescent="0.25">
      <c r="A156" s="97">
        <v>2365</v>
      </c>
      <c r="B156" s="98" t="s">
        <v>177</v>
      </c>
      <c r="C156" s="99">
        <f t="shared" si="185"/>
        <v>0</v>
      </c>
      <c r="D156" s="237"/>
      <c r="E156" s="105"/>
      <c r="F156" s="591">
        <f t="shared" si="190"/>
        <v>0</v>
      </c>
      <c r="G156" s="237"/>
      <c r="H156" s="104"/>
      <c r="I156" s="235">
        <f t="shared" si="191"/>
        <v>0</v>
      </c>
      <c r="J156" s="104"/>
      <c r="K156" s="105"/>
      <c r="L156" s="592">
        <f t="shared" si="192"/>
        <v>0</v>
      </c>
      <c r="M156" s="238"/>
      <c r="N156" s="105"/>
      <c r="O156" s="235">
        <f t="shared" si="193"/>
        <v>0</v>
      </c>
      <c r="P156" s="236"/>
    </row>
    <row r="157" spans="1:16" ht="36" hidden="1" x14ac:dyDescent="0.25">
      <c r="A157" s="97">
        <v>2366</v>
      </c>
      <c r="B157" s="98" t="s">
        <v>178</v>
      </c>
      <c r="C157" s="99">
        <f t="shared" si="185"/>
        <v>0</v>
      </c>
      <c r="D157" s="237"/>
      <c r="E157" s="105"/>
      <c r="F157" s="591">
        <f t="shared" si="190"/>
        <v>0</v>
      </c>
      <c r="G157" s="237"/>
      <c r="H157" s="104"/>
      <c r="I157" s="235">
        <f t="shared" si="191"/>
        <v>0</v>
      </c>
      <c r="J157" s="104"/>
      <c r="K157" s="105"/>
      <c r="L157" s="592">
        <f t="shared" si="192"/>
        <v>0</v>
      </c>
      <c r="M157" s="238"/>
      <c r="N157" s="105"/>
      <c r="O157" s="235">
        <f t="shared" si="193"/>
        <v>0</v>
      </c>
      <c r="P157" s="236"/>
    </row>
    <row r="158" spans="1:16" ht="48" hidden="1" x14ac:dyDescent="0.25">
      <c r="A158" s="97">
        <v>2369</v>
      </c>
      <c r="B158" s="98" t="s">
        <v>179</v>
      </c>
      <c r="C158" s="99">
        <f t="shared" si="185"/>
        <v>0</v>
      </c>
      <c r="D158" s="237"/>
      <c r="E158" s="105"/>
      <c r="F158" s="591">
        <f t="shared" si="190"/>
        <v>0</v>
      </c>
      <c r="G158" s="237"/>
      <c r="H158" s="104"/>
      <c r="I158" s="235">
        <f t="shared" si="191"/>
        <v>0</v>
      </c>
      <c r="J158" s="104"/>
      <c r="K158" s="105"/>
      <c r="L158" s="592">
        <f t="shared" si="192"/>
        <v>0</v>
      </c>
      <c r="M158" s="238"/>
      <c r="N158" s="105"/>
      <c r="O158" s="235">
        <f t="shared" si="193"/>
        <v>0</v>
      </c>
      <c r="P158" s="236"/>
    </row>
    <row r="159" spans="1:16" x14ac:dyDescent="0.25">
      <c r="A159" s="419">
        <v>2370</v>
      </c>
      <c r="B159" s="420" t="s">
        <v>180</v>
      </c>
      <c r="C159" s="421">
        <f t="shared" si="185"/>
        <v>3816</v>
      </c>
      <c r="D159" s="422">
        <v>2841</v>
      </c>
      <c r="E159" s="461"/>
      <c r="F159" s="510">
        <f t="shared" si="190"/>
        <v>2841</v>
      </c>
      <c r="G159" s="422">
        <v>975</v>
      </c>
      <c r="H159" s="579"/>
      <c r="I159" s="510">
        <f t="shared" si="191"/>
        <v>975</v>
      </c>
      <c r="J159" s="424"/>
      <c r="K159" s="461"/>
      <c r="L159" s="510">
        <f t="shared" si="192"/>
        <v>0</v>
      </c>
      <c r="M159" s="426"/>
      <c r="N159" s="423"/>
      <c r="O159" s="425">
        <f t="shared" si="193"/>
        <v>0</v>
      </c>
      <c r="P159" s="427"/>
    </row>
    <row r="160" spans="1:16" hidden="1" x14ac:dyDescent="0.25">
      <c r="A160" s="213">
        <v>2380</v>
      </c>
      <c r="B160" s="157" t="s">
        <v>181</v>
      </c>
      <c r="C160" s="163">
        <f t="shared" si="185"/>
        <v>0</v>
      </c>
      <c r="D160" s="214">
        <f>SUM(D161:D162)</f>
        <v>0</v>
      </c>
      <c r="E160" s="215">
        <f t="shared" ref="E160:F160" si="194">SUM(E161:E162)</f>
        <v>0</v>
      </c>
      <c r="F160" s="604">
        <f t="shared" si="194"/>
        <v>0</v>
      </c>
      <c r="G160" s="214">
        <f>SUM(G161:G162)</f>
        <v>0</v>
      </c>
      <c r="H160" s="216">
        <f t="shared" ref="H160:I160" si="195">SUM(H161:H162)</f>
        <v>0</v>
      </c>
      <c r="I160" s="217">
        <f t="shared" si="195"/>
        <v>0</v>
      </c>
      <c r="J160" s="216">
        <f>SUM(J161:J162)</f>
        <v>0</v>
      </c>
      <c r="K160" s="215">
        <f t="shared" ref="K160:L160" si="196">SUM(K161:K162)</f>
        <v>0</v>
      </c>
      <c r="L160" s="568">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94"/>
      <c r="F161" s="569">
        <f t="shared" ref="F161:F164" si="198">D161+E161</f>
        <v>0</v>
      </c>
      <c r="G161" s="219"/>
      <c r="H161" s="93"/>
      <c r="I161" s="220">
        <f t="shared" ref="I161:I164" si="199">G161+H161</f>
        <v>0</v>
      </c>
      <c r="J161" s="93"/>
      <c r="K161" s="94"/>
      <c r="L161" s="57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105"/>
      <c r="F162" s="591">
        <f t="shared" si="198"/>
        <v>0</v>
      </c>
      <c r="G162" s="237"/>
      <c r="H162" s="104"/>
      <c r="I162" s="235">
        <f t="shared" si="199"/>
        <v>0</v>
      </c>
      <c r="J162" s="104"/>
      <c r="K162" s="105"/>
      <c r="L162" s="592">
        <f t="shared" si="200"/>
        <v>0</v>
      </c>
      <c r="M162" s="238"/>
      <c r="N162" s="105"/>
      <c r="O162" s="235">
        <f t="shared" si="201"/>
        <v>0</v>
      </c>
      <c r="P162" s="236"/>
    </row>
    <row r="163" spans="1:16" hidden="1" x14ac:dyDescent="0.25">
      <c r="A163" s="213">
        <v>2390</v>
      </c>
      <c r="B163" s="157" t="s">
        <v>184</v>
      </c>
      <c r="C163" s="163">
        <f t="shared" si="185"/>
        <v>0</v>
      </c>
      <c r="D163" s="239"/>
      <c r="E163" s="240"/>
      <c r="F163" s="604">
        <f t="shared" si="198"/>
        <v>0</v>
      </c>
      <c r="G163" s="239"/>
      <c r="H163" s="241"/>
      <c r="I163" s="217">
        <f t="shared" si="199"/>
        <v>0</v>
      </c>
      <c r="J163" s="241"/>
      <c r="K163" s="240"/>
      <c r="L163" s="568">
        <f t="shared" si="200"/>
        <v>0</v>
      </c>
      <c r="M163" s="242"/>
      <c r="N163" s="240"/>
      <c r="O163" s="217">
        <f t="shared" si="201"/>
        <v>0</v>
      </c>
      <c r="P163" s="218"/>
    </row>
    <row r="164" spans="1:16" hidden="1" x14ac:dyDescent="0.25">
      <c r="A164" s="75">
        <v>2400</v>
      </c>
      <c r="B164" s="206" t="s">
        <v>185</v>
      </c>
      <c r="C164" s="76">
        <f t="shared" si="185"/>
        <v>0</v>
      </c>
      <c r="D164" s="265"/>
      <c r="E164" s="266"/>
      <c r="F164" s="541">
        <f t="shared" si="198"/>
        <v>0</v>
      </c>
      <c r="G164" s="265"/>
      <c r="H164" s="267"/>
      <c r="I164" s="208">
        <f t="shared" si="199"/>
        <v>0</v>
      </c>
      <c r="J164" s="267"/>
      <c r="K164" s="266"/>
      <c r="L164" s="544">
        <f t="shared" si="200"/>
        <v>0</v>
      </c>
      <c r="M164" s="268"/>
      <c r="N164" s="266"/>
      <c r="O164" s="208">
        <f t="shared" si="201"/>
        <v>0</v>
      </c>
      <c r="P164" s="243"/>
    </row>
    <row r="165" spans="1:16" ht="24" hidden="1" x14ac:dyDescent="0.25">
      <c r="A165" s="75">
        <v>2500</v>
      </c>
      <c r="B165" s="206" t="s">
        <v>186</v>
      </c>
      <c r="C165" s="76">
        <f t="shared" si="185"/>
        <v>0</v>
      </c>
      <c r="D165" s="207">
        <f>SUM(D166,D171)</f>
        <v>0</v>
      </c>
      <c r="E165" s="85">
        <f t="shared" ref="E165:O165" si="202">SUM(E166,E171)</f>
        <v>0</v>
      </c>
      <c r="F165" s="541">
        <f t="shared" si="202"/>
        <v>0</v>
      </c>
      <c r="G165" s="207">
        <f t="shared" si="202"/>
        <v>0</v>
      </c>
      <c r="H165" s="84">
        <f t="shared" si="202"/>
        <v>0</v>
      </c>
      <c r="I165" s="208">
        <f t="shared" si="202"/>
        <v>0</v>
      </c>
      <c r="J165" s="84">
        <f t="shared" si="202"/>
        <v>0</v>
      </c>
      <c r="K165" s="85">
        <f t="shared" si="202"/>
        <v>0</v>
      </c>
      <c r="L165" s="544">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247">
        <f t="shared" ref="E166:O166" si="203">SUM(E167:E170)</f>
        <v>0</v>
      </c>
      <c r="F166" s="569">
        <f t="shared" si="203"/>
        <v>0</v>
      </c>
      <c r="G166" s="246">
        <f t="shared" si="203"/>
        <v>0</v>
      </c>
      <c r="H166" s="248">
        <f t="shared" si="203"/>
        <v>0</v>
      </c>
      <c r="I166" s="220">
        <f t="shared" si="203"/>
        <v>0</v>
      </c>
      <c r="J166" s="248">
        <f t="shared" si="203"/>
        <v>0</v>
      </c>
      <c r="K166" s="247">
        <f t="shared" si="203"/>
        <v>0</v>
      </c>
      <c r="L166" s="57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105"/>
      <c r="F167" s="591">
        <f t="shared" ref="F167:F172" si="204">D167+E167</f>
        <v>0</v>
      </c>
      <c r="G167" s="237"/>
      <c r="H167" s="104"/>
      <c r="I167" s="235">
        <f t="shared" ref="I167:I172" si="205">G167+H167</f>
        <v>0</v>
      </c>
      <c r="J167" s="104"/>
      <c r="K167" s="105"/>
      <c r="L167" s="592">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105"/>
      <c r="F168" s="591">
        <f t="shared" si="204"/>
        <v>0</v>
      </c>
      <c r="G168" s="237"/>
      <c r="H168" s="104"/>
      <c r="I168" s="235">
        <f t="shared" si="205"/>
        <v>0</v>
      </c>
      <c r="J168" s="104"/>
      <c r="K168" s="105"/>
      <c r="L168" s="592">
        <f t="shared" si="206"/>
        <v>0</v>
      </c>
      <c r="M168" s="238"/>
      <c r="N168" s="105"/>
      <c r="O168" s="235">
        <f t="shared" si="207"/>
        <v>0</v>
      </c>
      <c r="P168" s="236"/>
    </row>
    <row r="169" spans="1:16" ht="24" hidden="1" x14ac:dyDescent="0.25">
      <c r="A169" s="119">
        <v>2515</v>
      </c>
      <c r="B169" s="98" t="s">
        <v>190</v>
      </c>
      <c r="C169" s="99">
        <f t="shared" si="185"/>
        <v>0</v>
      </c>
      <c r="D169" s="237"/>
      <c r="E169" s="105"/>
      <c r="F169" s="591">
        <f t="shared" si="204"/>
        <v>0</v>
      </c>
      <c r="G169" s="237"/>
      <c r="H169" s="104"/>
      <c r="I169" s="235">
        <f t="shared" si="205"/>
        <v>0</v>
      </c>
      <c r="J169" s="104"/>
      <c r="K169" s="105"/>
      <c r="L169" s="592">
        <f t="shared" si="206"/>
        <v>0</v>
      </c>
      <c r="M169" s="238"/>
      <c r="N169" s="105"/>
      <c r="O169" s="235">
        <f t="shared" si="207"/>
        <v>0</v>
      </c>
      <c r="P169" s="236"/>
    </row>
    <row r="170" spans="1:16" ht="24" hidden="1" x14ac:dyDescent="0.25">
      <c r="A170" s="119">
        <v>2519</v>
      </c>
      <c r="B170" s="98" t="s">
        <v>191</v>
      </c>
      <c r="C170" s="99">
        <f t="shared" si="185"/>
        <v>0</v>
      </c>
      <c r="D170" s="237"/>
      <c r="E170" s="105"/>
      <c r="F170" s="591">
        <f t="shared" si="204"/>
        <v>0</v>
      </c>
      <c r="G170" s="237"/>
      <c r="H170" s="104"/>
      <c r="I170" s="235">
        <f t="shared" si="205"/>
        <v>0</v>
      </c>
      <c r="J170" s="104"/>
      <c r="K170" s="105"/>
      <c r="L170" s="592">
        <f t="shared" si="206"/>
        <v>0</v>
      </c>
      <c r="M170" s="238"/>
      <c r="N170" s="105"/>
      <c r="O170" s="235">
        <f t="shared" si="207"/>
        <v>0</v>
      </c>
      <c r="P170" s="236"/>
    </row>
    <row r="171" spans="1:16" ht="24" hidden="1" x14ac:dyDescent="0.25">
      <c r="A171" s="231">
        <v>2520</v>
      </c>
      <c r="B171" s="98" t="s">
        <v>192</v>
      </c>
      <c r="C171" s="99">
        <f t="shared" si="185"/>
        <v>0</v>
      </c>
      <c r="D171" s="237"/>
      <c r="E171" s="105"/>
      <c r="F171" s="591">
        <f t="shared" si="204"/>
        <v>0</v>
      </c>
      <c r="G171" s="237"/>
      <c r="H171" s="104"/>
      <c r="I171" s="235">
        <f t="shared" si="205"/>
        <v>0</v>
      </c>
      <c r="J171" s="104"/>
      <c r="K171" s="105"/>
      <c r="L171" s="592">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50"/>
      <c r="F172" s="532">
        <f t="shared" si="204"/>
        <v>0</v>
      </c>
      <c r="G172" s="49"/>
      <c r="H172" s="51"/>
      <c r="I172" s="52">
        <f t="shared" si="205"/>
        <v>0</v>
      </c>
      <c r="J172" s="51"/>
      <c r="K172" s="50"/>
      <c r="L172" s="533">
        <f t="shared" si="206"/>
        <v>0</v>
      </c>
      <c r="M172" s="53"/>
      <c r="N172" s="50"/>
      <c r="O172" s="52">
        <f t="shared" si="207"/>
        <v>0</v>
      </c>
      <c r="P172" s="54"/>
    </row>
    <row r="173" spans="1:16" hidden="1" x14ac:dyDescent="0.25">
      <c r="A173" s="199">
        <v>3000</v>
      </c>
      <c r="B173" s="199" t="s">
        <v>194</v>
      </c>
      <c r="C173" s="200">
        <f t="shared" si="185"/>
        <v>0</v>
      </c>
      <c r="D173" s="201">
        <f>SUM(D174,D184)</f>
        <v>0</v>
      </c>
      <c r="E173" s="202">
        <f t="shared" ref="E173:F173" si="208">SUM(E174,E184)</f>
        <v>0</v>
      </c>
      <c r="F173" s="605">
        <f t="shared" si="208"/>
        <v>0</v>
      </c>
      <c r="G173" s="201">
        <f>SUM(G174,G184)</f>
        <v>0</v>
      </c>
      <c r="H173" s="203">
        <f t="shared" ref="H173:I173" si="209">SUM(H174,H184)</f>
        <v>0</v>
      </c>
      <c r="I173" s="204">
        <f t="shared" si="209"/>
        <v>0</v>
      </c>
      <c r="J173" s="203">
        <f>SUM(J174,J184)</f>
        <v>0</v>
      </c>
      <c r="K173" s="202">
        <f t="shared" ref="K173:L173" si="210">SUM(K174,K184)</f>
        <v>0</v>
      </c>
      <c r="L173" s="567">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85">
        <f t="shared" ref="E174:O174" si="212">SUM(E175,E179)</f>
        <v>0</v>
      </c>
      <c r="F174" s="541">
        <f t="shared" si="212"/>
        <v>0</v>
      </c>
      <c r="G174" s="207">
        <f t="shared" si="212"/>
        <v>0</v>
      </c>
      <c r="H174" s="84">
        <f t="shared" si="212"/>
        <v>0</v>
      </c>
      <c r="I174" s="208">
        <f t="shared" si="212"/>
        <v>0</v>
      </c>
      <c r="J174" s="84">
        <f t="shared" si="212"/>
        <v>0</v>
      </c>
      <c r="K174" s="85">
        <f t="shared" si="212"/>
        <v>0</v>
      </c>
      <c r="L174" s="544">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247">
        <f t="shared" ref="E175:F175" si="213">SUM(E176:E178)</f>
        <v>0</v>
      </c>
      <c r="F175" s="569">
        <f t="shared" si="213"/>
        <v>0</v>
      </c>
      <c r="G175" s="246">
        <f>SUM(G176:G178)</f>
        <v>0</v>
      </c>
      <c r="H175" s="248">
        <f t="shared" ref="H175:I175" si="214">SUM(H176:H178)</f>
        <v>0</v>
      </c>
      <c r="I175" s="220">
        <f t="shared" si="214"/>
        <v>0</v>
      </c>
      <c r="J175" s="248">
        <f>SUM(J176:J178)</f>
        <v>0</v>
      </c>
      <c r="K175" s="247">
        <f t="shared" ref="K175:L175" si="215">SUM(K176:K178)</f>
        <v>0</v>
      </c>
      <c r="L175" s="57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105"/>
      <c r="F176" s="591">
        <f t="shared" ref="F176:F178" si="217">D176+E176</f>
        <v>0</v>
      </c>
      <c r="G176" s="237"/>
      <c r="H176" s="104"/>
      <c r="I176" s="235">
        <f t="shared" ref="I176:I178" si="218">G176+H176</f>
        <v>0</v>
      </c>
      <c r="J176" s="104"/>
      <c r="K176" s="105"/>
      <c r="L176" s="592">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105"/>
      <c r="F177" s="591">
        <f t="shared" si="217"/>
        <v>0</v>
      </c>
      <c r="G177" s="237"/>
      <c r="H177" s="104"/>
      <c r="I177" s="235">
        <f t="shared" si="218"/>
        <v>0</v>
      </c>
      <c r="J177" s="104"/>
      <c r="K177" s="105"/>
      <c r="L177" s="592">
        <f t="shared" si="219"/>
        <v>0</v>
      </c>
      <c r="M177" s="238"/>
      <c r="N177" s="105"/>
      <c r="O177" s="235">
        <f t="shared" si="220"/>
        <v>0</v>
      </c>
      <c r="P177" s="236"/>
    </row>
    <row r="178" spans="1:16" ht="24" hidden="1" x14ac:dyDescent="0.25">
      <c r="A178" s="119">
        <v>3263</v>
      </c>
      <c r="B178" s="98" t="s">
        <v>199</v>
      </c>
      <c r="C178" s="99">
        <f t="shared" si="185"/>
        <v>0</v>
      </c>
      <c r="D178" s="237"/>
      <c r="E178" s="105"/>
      <c r="F178" s="591">
        <f t="shared" si="217"/>
        <v>0</v>
      </c>
      <c r="G178" s="237"/>
      <c r="H178" s="104"/>
      <c r="I178" s="235">
        <f t="shared" si="218"/>
        <v>0</v>
      </c>
      <c r="J178" s="104"/>
      <c r="K178" s="105"/>
      <c r="L178" s="592">
        <f t="shared" si="219"/>
        <v>0</v>
      </c>
      <c r="M178" s="238"/>
      <c r="N178" s="105"/>
      <c r="O178" s="235">
        <f t="shared" si="220"/>
        <v>0</v>
      </c>
      <c r="P178" s="236"/>
    </row>
    <row r="179" spans="1:16" ht="84" hidden="1" x14ac:dyDescent="0.25">
      <c r="A179" s="342">
        <v>3290</v>
      </c>
      <c r="B179" s="87" t="s">
        <v>200</v>
      </c>
      <c r="C179" s="274">
        <f t="shared" si="185"/>
        <v>0</v>
      </c>
      <c r="D179" s="246">
        <f>SUM(D180:D183)</f>
        <v>0</v>
      </c>
      <c r="E179" s="247">
        <f t="shared" ref="E179:O179" si="221">SUM(E180:E183)</f>
        <v>0</v>
      </c>
      <c r="F179" s="569">
        <f t="shared" si="221"/>
        <v>0</v>
      </c>
      <c r="G179" s="246">
        <f t="shared" si="221"/>
        <v>0</v>
      </c>
      <c r="H179" s="248">
        <f t="shared" si="221"/>
        <v>0</v>
      </c>
      <c r="I179" s="220">
        <f t="shared" si="221"/>
        <v>0</v>
      </c>
      <c r="J179" s="248">
        <f t="shared" si="221"/>
        <v>0</v>
      </c>
      <c r="K179" s="247">
        <f t="shared" si="221"/>
        <v>0</v>
      </c>
      <c r="L179" s="57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105"/>
      <c r="F180" s="591">
        <f t="shared" ref="F180:F183" si="222">D180+E180</f>
        <v>0</v>
      </c>
      <c r="G180" s="237"/>
      <c r="H180" s="104"/>
      <c r="I180" s="235">
        <f t="shared" ref="I180:I183" si="223">G180+H180</f>
        <v>0</v>
      </c>
      <c r="J180" s="104"/>
      <c r="K180" s="105"/>
      <c r="L180" s="592">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105"/>
      <c r="F181" s="591">
        <f t="shared" si="222"/>
        <v>0</v>
      </c>
      <c r="G181" s="237"/>
      <c r="H181" s="104"/>
      <c r="I181" s="235">
        <f t="shared" si="223"/>
        <v>0</v>
      </c>
      <c r="J181" s="104"/>
      <c r="K181" s="105"/>
      <c r="L181" s="592">
        <f t="shared" si="224"/>
        <v>0</v>
      </c>
      <c r="M181" s="238"/>
      <c r="N181" s="105"/>
      <c r="O181" s="235">
        <f t="shared" si="225"/>
        <v>0</v>
      </c>
      <c r="P181" s="236"/>
    </row>
    <row r="182" spans="1:16" ht="72" hidden="1" x14ac:dyDescent="0.25">
      <c r="A182" s="119">
        <v>3293</v>
      </c>
      <c r="B182" s="98" t="s">
        <v>203</v>
      </c>
      <c r="C182" s="99">
        <f t="shared" si="185"/>
        <v>0</v>
      </c>
      <c r="D182" s="237"/>
      <c r="E182" s="105"/>
      <c r="F182" s="591">
        <f t="shared" si="222"/>
        <v>0</v>
      </c>
      <c r="G182" s="237"/>
      <c r="H182" s="104"/>
      <c r="I182" s="235">
        <f t="shared" si="223"/>
        <v>0</v>
      </c>
      <c r="J182" s="104"/>
      <c r="K182" s="105"/>
      <c r="L182" s="592">
        <f t="shared" si="224"/>
        <v>0</v>
      </c>
      <c r="M182" s="238"/>
      <c r="N182" s="105"/>
      <c r="O182" s="235">
        <f t="shared" si="225"/>
        <v>0</v>
      </c>
      <c r="P182" s="236"/>
    </row>
    <row r="183" spans="1:16" ht="60" hidden="1" x14ac:dyDescent="0.25">
      <c r="A183" s="278">
        <v>3294</v>
      </c>
      <c r="B183" s="98" t="s">
        <v>204</v>
      </c>
      <c r="C183" s="274">
        <f t="shared" si="185"/>
        <v>0</v>
      </c>
      <c r="D183" s="279"/>
      <c r="E183" s="280"/>
      <c r="F183" s="606">
        <f t="shared" si="222"/>
        <v>0</v>
      </c>
      <c r="G183" s="279"/>
      <c r="H183" s="281"/>
      <c r="I183" s="276">
        <f t="shared" si="223"/>
        <v>0</v>
      </c>
      <c r="J183" s="281"/>
      <c r="K183" s="280"/>
      <c r="L183" s="607">
        <f t="shared" si="224"/>
        <v>0</v>
      </c>
      <c r="M183" s="282"/>
      <c r="N183" s="280"/>
      <c r="O183" s="276">
        <f t="shared" si="225"/>
        <v>0</v>
      </c>
      <c r="P183" s="277"/>
    </row>
    <row r="184" spans="1:16" ht="48" hidden="1" x14ac:dyDescent="0.25">
      <c r="A184" s="283">
        <v>3300</v>
      </c>
      <c r="B184" s="273" t="s">
        <v>205</v>
      </c>
      <c r="C184" s="209">
        <f t="shared" si="185"/>
        <v>0</v>
      </c>
      <c r="D184" s="284">
        <f>SUM(D185:D186)</f>
        <v>0</v>
      </c>
      <c r="E184" s="210">
        <f t="shared" ref="E184:O184" si="226">SUM(E185:E186)</f>
        <v>0</v>
      </c>
      <c r="F184" s="608">
        <f t="shared" si="226"/>
        <v>0</v>
      </c>
      <c r="G184" s="284">
        <f t="shared" si="226"/>
        <v>0</v>
      </c>
      <c r="H184" s="285">
        <f t="shared" si="226"/>
        <v>0</v>
      </c>
      <c r="I184" s="211">
        <f t="shared" si="226"/>
        <v>0</v>
      </c>
      <c r="J184" s="285">
        <f t="shared" si="226"/>
        <v>0</v>
      </c>
      <c r="K184" s="210">
        <f t="shared" si="226"/>
        <v>0</v>
      </c>
      <c r="L184" s="609">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240"/>
      <c r="F185" s="604">
        <f t="shared" ref="F185:F186" si="227">D185+E185</f>
        <v>0</v>
      </c>
      <c r="G185" s="239"/>
      <c r="H185" s="241"/>
      <c r="I185" s="217">
        <f t="shared" ref="I185:I186" si="228">G185+H185</f>
        <v>0</v>
      </c>
      <c r="J185" s="241"/>
      <c r="K185" s="240"/>
      <c r="L185" s="568">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94"/>
      <c r="F186" s="569">
        <f t="shared" si="227"/>
        <v>0</v>
      </c>
      <c r="G186" s="219"/>
      <c r="H186" s="93"/>
      <c r="I186" s="220">
        <f t="shared" si="228"/>
        <v>0</v>
      </c>
      <c r="J186" s="93"/>
      <c r="K186" s="94"/>
      <c r="L186" s="570">
        <f t="shared" si="229"/>
        <v>0</v>
      </c>
      <c r="M186" s="221"/>
      <c r="N186" s="94"/>
      <c r="O186" s="220">
        <f t="shared" si="230"/>
        <v>0</v>
      </c>
      <c r="P186" s="222"/>
    </row>
    <row r="187" spans="1:16" hidden="1" x14ac:dyDescent="0.25">
      <c r="A187" s="286">
        <v>4000</v>
      </c>
      <c r="B187" s="199" t="s">
        <v>208</v>
      </c>
      <c r="C187" s="200">
        <f t="shared" si="185"/>
        <v>0</v>
      </c>
      <c r="D187" s="201">
        <f>SUM(D188,D191)</f>
        <v>0</v>
      </c>
      <c r="E187" s="202">
        <f t="shared" ref="E187:F187" si="231">SUM(E188,E191)</f>
        <v>0</v>
      </c>
      <c r="F187" s="605">
        <f t="shared" si="231"/>
        <v>0</v>
      </c>
      <c r="G187" s="201">
        <f>SUM(G188,G191)</f>
        <v>0</v>
      </c>
      <c r="H187" s="203">
        <f t="shared" ref="H187:I187" si="232">SUM(H188,H191)</f>
        <v>0</v>
      </c>
      <c r="I187" s="204">
        <f t="shared" si="232"/>
        <v>0</v>
      </c>
      <c r="J187" s="203">
        <f>SUM(J188,J191)</f>
        <v>0</v>
      </c>
      <c r="K187" s="202">
        <f t="shared" ref="K187:L187" si="233">SUM(K188,K191)</f>
        <v>0</v>
      </c>
      <c r="L187" s="567">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85">
        <f t="shared" ref="E188:F188" si="235">SUM(E189,E190)</f>
        <v>0</v>
      </c>
      <c r="F188" s="541">
        <f t="shared" si="235"/>
        <v>0</v>
      </c>
      <c r="G188" s="207">
        <f>SUM(G189,G190)</f>
        <v>0</v>
      </c>
      <c r="H188" s="84">
        <f t="shared" ref="H188:I188" si="236">SUM(H189,H190)</f>
        <v>0</v>
      </c>
      <c r="I188" s="208">
        <f t="shared" si="236"/>
        <v>0</v>
      </c>
      <c r="J188" s="84">
        <f>SUM(J189,J190)</f>
        <v>0</v>
      </c>
      <c r="K188" s="85">
        <f t="shared" ref="K188:L188" si="237">SUM(K189,K190)</f>
        <v>0</v>
      </c>
      <c r="L188" s="544">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94"/>
      <c r="F189" s="569">
        <f t="shared" ref="F189:F190" si="239">D189+E189</f>
        <v>0</v>
      </c>
      <c r="G189" s="219"/>
      <c r="H189" s="93"/>
      <c r="I189" s="220">
        <f t="shared" ref="I189:I190" si="240">G189+H189</f>
        <v>0</v>
      </c>
      <c r="J189" s="93"/>
      <c r="K189" s="94"/>
      <c r="L189" s="57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105"/>
      <c r="F190" s="591">
        <f t="shared" si="239"/>
        <v>0</v>
      </c>
      <c r="G190" s="237"/>
      <c r="H190" s="104"/>
      <c r="I190" s="235">
        <f t="shared" si="240"/>
        <v>0</v>
      </c>
      <c r="J190" s="104"/>
      <c r="K190" s="105"/>
      <c r="L190" s="592">
        <f t="shared" si="241"/>
        <v>0</v>
      </c>
      <c r="M190" s="238"/>
      <c r="N190" s="105"/>
      <c r="O190" s="235">
        <f t="shared" si="242"/>
        <v>0</v>
      </c>
      <c r="P190" s="236"/>
    </row>
    <row r="191" spans="1:16" hidden="1" x14ac:dyDescent="0.25">
      <c r="A191" s="75">
        <v>4300</v>
      </c>
      <c r="B191" s="206" t="s">
        <v>212</v>
      </c>
      <c r="C191" s="76">
        <f t="shared" si="185"/>
        <v>0</v>
      </c>
      <c r="D191" s="207">
        <f>SUM(D192)</f>
        <v>0</v>
      </c>
      <c r="E191" s="85">
        <f t="shared" ref="E191:F191" si="243">SUM(E192)</f>
        <v>0</v>
      </c>
      <c r="F191" s="541">
        <f t="shared" si="243"/>
        <v>0</v>
      </c>
      <c r="G191" s="207">
        <f>SUM(G192)</f>
        <v>0</v>
      </c>
      <c r="H191" s="84">
        <f t="shared" ref="H191:I191" si="244">SUM(H192)</f>
        <v>0</v>
      </c>
      <c r="I191" s="208">
        <f t="shared" si="244"/>
        <v>0</v>
      </c>
      <c r="J191" s="84">
        <f>SUM(J192)</f>
        <v>0</v>
      </c>
      <c r="K191" s="85">
        <f t="shared" ref="K191:L191" si="245">SUM(K192)</f>
        <v>0</v>
      </c>
      <c r="L191" s="544">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247">
        <f t="shared" ref="E192:F192" si="247">SUM(E193:E193)</f>
        <v>0</v>
      </c>
      <c r="F192" s="569">
        <f t="shared" si="247"/>
        <v>0</v>
      </c>
      <c r="G192" s="246">
        <f>SUM(G193:G193)</f>
        <v>0</v>
      </c>
      <c r="H192" s="248">
        <f t="shared" ref="H192:I192" si="248">SUM(H193:H193)</f>
        <v>0</v>
      </c>
      <c r="I192" s="220">
        <f t="shared" si="248"/>
        <v>0</v>
      </c>
      <c r="J192" s="248">
        <f>SUM(J193:J193)</f>
        <v>0</v>
      </c>
      <c r="K192" s="247">
        <f t="shared" ref="K192:L192" si="249">SUM(K193:K193)</f>
        <v>0</v>
      </c>
      <c r="L192" s="57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105"/>
      <c r="F193" s="591">
        <f>D193+E193</f>
        <v>0</v>
      </c>
      <c r="G193" s="237"/>
      <c r="H193" s="104"/>
      <c r="I193" s="235">
        <f>G193+H193</f>
        <v>0</v>
      </c>
      <c r="J193" s="104"/>
      <c r="K193" s="105"/>
      <c r="L193" s="592">
        <f>J193+K193</f>
        <v>0</v>
      </c>
      <c r="M193" s="238"/>
      <c r="N193" s="105"/>
      <c r="O193" s="235">
        <f>M193+N193</f>
        <v>0</v>
      </c>
      <c r="P193" s="236"/>
    </row>
    <row r="194" spans="1:16" s="27" customFormat="1" ht="24" x14ac:dyDescent="0.25">
      <c r="A194" s="288"/>
      <c r="B194" s="21" t="s">
        <v>215</v>
      </c>
      <c r="C194" s="193">
        <f t="shared" si="185"/>
        <v>9223</v>
      </c>
      <c r="D194" s="194">
        <f>SUM(D195,D230,D269)</f>
        <v>6052</v>
      </c>
      <c r="E194" s="453">
        <f t="shared" ref="E194:F194" si="251">SUM(E195,E230,E269)</f>
        <v>0</v>
      </c>
      <c r="F194" s="504">
        <f t="shared" si="251"/>
        <v>6052</v>
      </c>
      <c r="G194" s="194">
        <f>SUM(G195,G230,G269)</f>
        <v>2271</v>
      </c>
      <c r="H194" s="530">
        <f t="shared" ref="H194:I194" si="252">SUM(H195,H230,H269)</f>
        <v>0</v>
      </c>
      <c r="I194" s="504">
        <f t="shared" si="252"/>
        <v>2271</v>
      </c>
      <c r="J194" s="196">
        <f>SUM(J195,J230,J269)</f>
        <v>900</v>
      </c>
      <c r="K194" s="453">
        <f t="shared" ref="K194:L194" si="253">SUM(K195,K230,K269)</f>
        <v>0</v>
      </c>
      <c r="L194" s="504">
        <f t="shared" si="253"/>
        <v>900</v>
      </c>
      <c r="M194" s="289">
        <f>SUM(M195,M230,M269)</f>
        <v>0</v>
      </c>
      <c r="N194" s="290">
        <f t="shared" ref="N194:O194" si="254">SUM(N195,N230,N269)</f>
        <v>0</v>
      </c>
      <c r="O194" s="291">
        <f t="shared" si="254"/>
        <v>0</v>
      </c>
      <c r="P194" s="292"/>
    </row>
    <row r="195" spans="1:16" x14ac:dyDescent="0.25">
      <c r="A195" s="199">
        <v>5000</v>
      </c>
      <c r="B195" s="199" t="s">
        <v>216</v>
      </c>
      <c r="C195" s="200">
        <f t="shared" si="185"/>
        <v>8323</v>
      </c>
      <c r="D195" s="201">
        <f>D196+D204</f>
        <v>6052</v>
      </c>
      <c r="E195" s="454">
        <f t="shared" ref="E195:F195" si="255">E196+E204</f>
        <v>0</v>
      </c>
      <c r="F195" s="505">
        <f t="shared" si="255"/>
        <v>6052</v>
      </c>
      <c r="G195" s="201">
        <f>G196+G204</f>
        <v>2271</v>
      </c>
      <c r="H195" s="567">
        <f t="shared" ref="H195:I195" si="256">H196+H204</f>
        <v>0</v>
      </c>
      <c r="I195" s="505">
        <f t="shared" si="256"/>
        <v>2271</v>
      </c>
      <c r="J195" s="203">
        <f>J196+J204</f>
        <v>0</v>
      </c>
      <c r="K195" s="454">
        <f t="shared" ref="K195:L195" si="257">K196+K204</f>
        <v>0</v>
      </c>
      <c r="L195" s="505">
        <f t="shared" si="257"/>
        <v>0</v>
      </c>
      <c r="M195" s="200">
        <f>M196+M204</f>
        <v>0</v>
      </c>
      <c r="N195" s="202">
        <f t="shared" ref="N195:O195" si="258">N196+N204</f>
        <v>0</v>
      </c>
      <c r="O195" s="204">
        <f t="shared" si="258"/>
        <v>0</v>
      </c>
      <c r="P195" s="205"/>
    </row>
    <row r="196" spans="1:16" x14ac:dyDescent="0.25">
      <c r="A196" s="75">
        <v>5100</v>
      </c>
      <c r="B196" s="206" t="s">
        <v>217</v>
      </c>
      <c r="C196" s="76">
        <f t="shared" si="185"/>
        <v>130</v>
      </c>
      <c r="D196" s="207">
        <f>D197+D198+D201+D202+D203</f>
        <v>130</v>
      </c>
      <c r="E196" s="455">
        <f t="shared" ref="E196:F196" si="259">E197+E198+E201+E202+E203</f>
        <v>0</v>
      </c>
      <c r="F196" s="506">
        <f t="shared" si="259"/>
        <v>130</v>
      </c>
      <c r="G196" s="207">
        <f>G197+G198+G201+G202+G203</f>
        <v>0</v>
      </c>
      <c r="H196" s="544">
        <f t="shared" ref="H196:I196" si="260">H197+H198+H201+H202+H203</f>
        <v>0</v>
      </c>
      <c r="I196" s="506">
        <f t="shared" si="260"/>
        <v>0</v>
      </c>
      <c r="J196" s="84">
        <f>J197+J198+J201+J202+J203</f>
        <v>0</v>
      </c>
      <c r="K196" s="455">
        <f t="shared" ref="K196:L196" si="261">K197+K198+K201+K202+K203</f>
        <v>0</v>
      </c>
      <c r="L196" s="506">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94"/>
      <c r="F197" s="569">
        <f>D197+E197</f>
        <v>0</v>
      </c>
      <c r="G197" s="219"/>
      <c r="H197" s="93"/>
      <c r="I197" s="220">
        <f>G197+H197</f>
        <v>0</v>
      </c>
      <c r="J197" s="93"/>
      <c r="K197" s="94"/>
      <c r="L197" s="570">
        <f>J197+K197</f>
        <v>0</v>
      </c>
      <c r="M197" s="221"/>
      <c r="N197" s="94"/>
      <c r="O197" s="220">
        <f>M197+N197</f>
        <v>0</v>
      </c>
      <c r="P197" s="222"/>
    </row>
    <row r="198" spans="1:16" ht="24" x14ac:dyDescent="0.25">
      <c r="A198" s="231">
        <v>5120</v>
      </c>
      <c r="B198" s="98" t="s">
        <v>219</v>
      </c>
      <c r="C198" s="99">
        <f t="shared" si="185"/>
        <v>130</v>
      </c>
      <c r="D198" s="232">
        <f>D199+D200</f>
        <v>130</v>
      </c>
      <c r="E198" s="459">
        <f t="shared" ref="E198:F198" si="263">E199+E200</f>
        <v>0</v>
      </c>
      <c r="F198" s="509">
        <f t="shared" si="263"/>
        <v>130</v>
      </c>
      <c r="G198" s="232">
        <f>G199+G200</f>
        <v>0</v>
      </c>
      <c r="H198" s="592">
        <f t="shared" ref="H198:I198" si="264">H199+H200</f>
        <v>0</v>
      </c>
      <c r="I198" s="509">
        <f t="shared" si="264"/>
        <v>0</v>
      </c>
      <c r="J198" s="234">
        <f>J199+J200</f>
        <v>0</v>
      </c>
      <c r="K198" s="459">
        <f t="shared" ref="K198:L198" si="265">K199+K200</f>
        <v>0</v>
      </c>
      <c r="L198" s="509">
        <f t="shared" si="265"/>
        <v>0</v>
      </c>
      <c r="M198" s="99">
        <f>M199+M200</f>
        <v>0</v>
      </c>
      <c r="N198" s="233">
        <f t="shared" ref="N198:O198" si="266">N199+N200</f>
        <v>0</v>
      </c>
      <c r="O198" s="235">
        <f t="shared" si="266"/>
        <v>0</v>
      </c>
      <c r="P198" s="236"/>
    </row>
    <row r="199" spans="1:16" x14ac:dyDescent="0.25">
      <c r="A199" s="119">
        <v>5121</v>
      </c>
      <c r="B199" s="98" t="s">
        <v>220</v>
      </c>
      <c r="C199" s="99">
        <f t="shared" si="185"/>
        <v>130</v>
      </c>
      <c r="D199" s="237">
        <v>130</v>
      </c>
      <c r="E199" s="458"/>
      <c r="F199" s="509">
        <f t="shared" ref="F199:F203" si="267">D199+E199</f>
        <v>130</v>
      </c>
      <c r="G199" s="237"/>
      <c r="H199" s="577"/>
      <c r="I199" s="509">
        <f t="shared" ref="I199:I203" si="268">G199+H199</f>
        <v>0</v>
      </c>
      <c r="J199" s="104"/>
      <c r="K199" s="458"/>
      <c r="L199" s="509">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105"/>
      <c r="F200" s="591">
        <f t="shared" si="267"/>
        <v>0</v>
      </c>
      <c r="G200" s="237"/>
      <c r="H200" s="104"/>
      <c r="I200" s="235">
        <f t="shared" si="268"/>
        <v>0</v>
      </c>
      <c r="J200" s="104"/>
      <c r="K200" s="105"/>
      <c r="L200" s="592">
        <f t="shared" si="269"/>
        <v>0</v>
      </c>
      <c r="M200" s="238"/>
      <c r="N200" s="105"/>
      <c r="O200" s="235">
        <f t="shared" si="270"/>
        <v>0</v>
      </c>
      <c r="P200" s="236"/>
    </row>
    <row r="201" spans="1:16" hidden="1" x14ac:dyDescent="0.25">
      <c r="A201" s="231">
        <v>5130</v>
      </c>
      <c r="B201" s="98" t="s">
        <v>222</v>
      </c>
      <c r="C201" s="99">
        <f t="shared" si="185"/>
        <v>0</v>
      </c>
      <c r="D201" s="237"/>
      <c r="E201" s="105"/>
      <c r="F201" s="591">
        <f t="shared" si="267"/>
        <v>0</v>
      </c>
      <c r="G201" s="237"/>
      <c r="H201" s="104"/>
      <c r="I201" s="235">
        <f t="shared" si="268"/>
        <v>0</v>
      </c>
      <c r="J201" s="104"/>
      <c r="K201" s="105"/>
      <c r="L201" s="592">
        <f t="shared" si="269"/>
        <v>0</v>
      </c>
      <c r="M201" s="238"/>
      <c r="N201" s="105"/>
      <c r="O201" s="235">
        <f t="shared" si="270"/>
        <v>0</v>
      </c>
      <c r="P201" s="236"/>
    </row>
    <row r="202" spans="1:16" hidden="1" x14ac:dyDescent="0.25">
      <c r="A202" s="231">
        <v>5140</v>
      </c>
      <c r="B202" s="98" t="s">
        <v>223</v>
      </c>
      <c r="C202" s="99">
        <f t="shared" si="185"/>
        <v>0</v>
      </c>
      <c r="D202" s="237"/>
      <c r="E202" s="105"/>
      <c r="F202" s="591">
        <f t="shared" si="267"/>
        <v>0</v>
      </c>
      <c r="G202" s="237"/>
      <c r="H202" s="104"/>
      <c r="I202" s="235">
        <f t="shared" si="268"/>
        <v>0</v>
      </c>
      <c r="J202" s="104"/>
      <c r="K202" s="105"/>
      <c r="L202" s="592">
        <f t="shared" si="269"/>
        <v>0</v>
      </c>
      <c r="M202" s="238"/>
      <c r="N202" s="105"/>
      <c r="O202" s="235">
        <f t="shared" si="270"/>
        <v>0</v>
      </c>
      <c r="P202" s="236"/>
    </row>
    <row r="203" spans="1:16" ht="24" hidden="1" x14ac:dyDescent="0.25">
      <c r="A203" s="231">
        <v>5170</v>
      </c>
      <c r="B203" s="98" t="s">
        <v>224</v>
      </c>
      <c r="C203" s="99">
        <f t="shared" si="185"/>
        <v>0</v>
      </c>
      <c r="D203" s="237"/>
      <c r="E203" s="105"/>
      <c r="F203" s="591">
        <f t="shared" si="267"/>
        <v>0</v>
      </c>
      <c r="G203" s="237"/>
      <c r="H203" s="104"/>
      <c r="I203" s="235">
        <f t="shared" si="268"/>
        <v>0</v>
      </c>
      <c r="J203" s="104"/>
      <c r="K203" s="105"/>
      <c r="L203" s="592">
        <f t="shared" si="269"/>
        <v>0</v>
      </c>
      <c r="M203" s="238"/>
      <c r="N203" s="105"/>
      <c r="O203" s="235">
        <f t="shared" si="270"/>
        <v>0</v>
      </c>
      <c r="P203" s="236"/>
    </row>
    <row r="204" spans="1:16" x14ac:dyDescent="0.25">
      <c r="A204" s="75">
        <v>5200</v>
      </c>
      <c r="B204" s="206" t="s">
        <v>225</v>
      </c>
      <c r="C204" s="76">
        <f t="shared" si="185"/>
        <v>8193</v>
      </c>
      <c r="D204" s="207">
        <f>D205+D215+D216+D225+D226+D227+D229</f>
        <v>5922</v>
      </c>
      <c r="E204" s="455">
        <f t="shared" ref="E204:F204" si="271">E205+E215+E216+E225+E226+E227+E229</f>
        <v>0</v>
      </c>
      <c r="F204" s="506">
        <f t="shared" si="271"/>
        <v>5922</v>
      </c>
      <c r="G204" s="207">
        <f>G205+G215+G216+G225+G226+G227+G229</f>
        <v>2271</v>
      </c>
      <c r="H204" s="544">
        <f t="shared" ref="H204:I204" si="272">H205+H215+H216+H225+H226+H227+H229</f>
        <v>0</v>
      </c>
      <c r="I204" s="506">
        <f t="shared" si="272"/>
        <v>2271</v>
      </c>
      <c r="J204" s="84">
        <f>J205+J215+J216+J225+J226+J227+J229</f>
        <v>0</v>
      </c>
      <c r="K204" s="455">
        <f t="shared" ref="K204:L204" si="273">K205+K215+K216+K225+K226+K227+K229</f>
        <v>0</v>
      </c>
      <c r="L204" s="506">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215">
        <f t="shared" ref="E205:F205" si="275">SUM(E206:E214)</f>
        <v>0</v>
      </c>
      <c r="F205" s="604">
        <f t="shared" si="275"/>
        <v>0</v>
      </c>
      <c r="G205" s="214">
        <f>SUM(G206:G214)</f>
        <v>0</v>
      </c>
      <c r="H205" s="216">
        <f t="shared" ref="H205:I205" si="276">SUM(H206:H214)</f>
        <v>0</v>
      </c>
      <c r="I205" s="217">
        <f t="shared" si="276"/>
        <v>0</v>
      </c>
      <c r="J205" s="216">
        <f>SUM(J206:J214)</f>
        <v>0</v>
      </c>
      <c r="K205" s="215">
        <f t="shared" ref="K205:L205" si="277">SUM(K206:K214)</f>
        <v>0</v>
      </c>
      <c r="L205" s="568">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94"/>
      <c r="F206" s="569">
        <f t="shared" ref="F206:F215" si="279">D206+E206</f>
        <v>0</v>
      </c>
      <c r="G206" s="219"/>
      <c r="H206" s="93"/>
      <c r="I206" s="220">
        <f t="shared" ref="I206:I215" si="280">G206+H206</f>
        <v>0</v>
      </c>
      <c r="J206" s="93"/>
      <c r="K206" s="94"/>
      <c r="L206" s="57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105"/>
      <c r="F207" s="591">
        <f t="shared" si="279"/>
        <v>0</v>
      </c>
      <c r="G207" s="237"/>
      <c r="H207" s="104"/>
      <c r="I207" s="235">
        <f t="shared" si="280"/>
        <v>0</v>
      </c>
      <c r="J207" s="104"/>
      <c r="K207" s="105"/>
      <c r="L207" s="592">
        <f t="shared" si="281"/>
        <v>0</v>
      </c>
      <c r="M207" s="238"/>
      <c r="N207" s="105"/>
      <c r="O207" s="235">
        <f t="shared" si="282"/>
        <v>0</v>
      </c>
      <c r="P207" s="236"/>
    </row>
    <row r="208" spans="1:16" hidden="1" x14ac:dyDescent="0.25">
      <c r="A208" s="119">
        <v>5213</v>
      </c>
      <c r="B208" s="98" t="s">
        <v>229</v>
      </c>
      <c r="C208" s="99">
        <f t="shared" si="185"/>
        <v>0</v>
      </c>
      <c r="D208" s="237"/>
      <c r="E208" s="105"/>
      <c r="F208" s="591">
        <f t="shared" si="279"/>
        <v>0</v>
      </c>
      <c r="G208" s="237"/>
      <c r="H208" s="104"/>
      <c r="I208" s="235">
        <f t="shared" si="280"/>
        <v>0</v>
      </c>
      <c r="J208" s="104"/>
      <c r="K208" s="105"/>
      <c r="L208" s="592">
        <f t="shared" si="281"/>
        <v>0</v>
      </c>
      <c r="M208" s="238"/>
      <c r="N208" s="105"/>
      <c r="O208" s="235">
        <f t="shared" si="282"/>
        <v>0</v>
      </c>
      <c r="P208" s="236"/>
    </row>
    <row r="209" spans="1:16" hidden="1" x14ac:dyDescent="0.25">
      <c r="A209" s="119">
        <v>5214</v>
      </c>
      <c r="B209" s="98" t="s">
        <v>230</v>
      </c>
      <c r="C209" s="99">
        <f t="shared" si="185"/>
        <v>0</v>
      </c>
      <c r="D209" s="237"/>
      <c r="E209" s="105"/>
      <c r="F209" s="591">
        <f t="shared" si="279"/>
        <v>0</v>
      </c>
      <c r="G209" s="237"/>
      <c r="H209" s="104"/>
      <c r="I209" s="235">
        <f t="shared" si="280"/>
        <v>0</v>
      </c>
      <c r="J209" s="104"/>
      <c r="K209" s="105"/>
      <c r="L209" s="592">
        <f t="shared" si="281"/>
        <v>0</v>
      </c>
      <c r="M209" s="238"/>
      <c r="N209" s="105"/>
      <c r="O209" s="235">
        <f t="shared" si="282"/>
        <v>0</v>
      </c>
      <c r="P209" s="236"/>
    </row>
    <row r="210" spans="1:16" hidden="1" x14ac:dyDescent="0.25">
      <c r="A210" s="119">
        <v>5215</v>
      </c>
      <c r="B210" s="98" t="s">
        <v>231</v>
      </c>
      <c r="C210" s="99">
        <f t="shared" si="185"/>
        <v>0</v>
      </c>
      <c r="D210" s="237"/>
      <c r="E210" s="105"/>
      <c r="F210" s="591">
        <f t="shared" si="279"/>
        <v>0</v>
      </c>
      <c r="G210" s="237"/>
      <c r="H210" s="104"/>
      <c r="I210" s="235">
        <f t="shared" si="280"/>
        <v>0</v>
      </c>
      <c r="J210" s="104"/>
      <c r="K210" s="105"/>
      <c r="L210" s="592">
        <f t="shared" si="281"/>
        <v>0</v>
      </c>
      <c r="M210" s="238"/>
      <c r="N210" s="105"/>
      <c r="O210" s="235">
        <f t="shared" si="282"/>
        <v>0</v>
      </c>
      <c r="P210" s="236"/>
    </row>
    <row r="211" spans="1:16" ht="14.25" hidden="1" customHeight="1" x14ac:dyDescent="0.25">
      <c r="A211" s="119">
        <v>5216</v>
      </c>
      <c r="B211" s="98" t="s">
        <v>232</v>
      </c>
      <c r="C211" s="99">
        <f t="shared" si="185"/>
        <v>0</v>
      </c>
      <c r="D211" s="237"/>
      <c r="E211" s="105"/>
      <c r="F211" s="591">
        <f t="shared" si="279"/>
        <v>0</v>
      </c>
      <c r="G211" s="237"/>
      <c r="H211" s="104"/>
      <c r="I211" s="235">
        <f t="shared" si="280"/>
        <v>0</v>
      </c>
      <c r="J211" s="104"/>
      <c r="K211" s="105"/>
      <c r="L211" s="592">
        <f t="shared" si="281"/>
        <v>0</v>
      </c>
      <c r="M211" s="238"/>
      <c r="N211" s="105"/>
      <c r="O211" s="235">
        <f t="shared" si="282"/>
        <v>0</v>
      </c>
      <c r="P211" s="236"/>
    </row>
    <row r="212" spans="1:16" hidden="1" x14ac:dyDescent="0.25">
      <c r="A212" s="119">
        <v>5217</v>
      </c>
      <c r="B212" s="98" t="s">
        <v>233</v>
      </c>
      <c r="C212" s="99">
        <f t="shared" si="185"/>
        <v>0</v>
      </c>
      <c r="D212" s="237"/>
      <c r="E212" s="105"/>
      <c r="F212" s="591">
        <f t="shared" si="279"/>
        <v>0</v>
      </c>
      <c r="G212" s="237"/>
      <c r="H212" s="104"/>
      <c r="I212" s="235">
        <f t="shared" si="280"/>
        <v>0</v>
      </c>
      <c r="J212" s="104"/>
      <c r="K212" s="105"/>
      <c r="L212" s="592">
        <f t="shared" si="281"/>
        <v>0</v>
      </c>
      <c r="M212" s="238"/>
      <c r="N212" s="105"/>
      <c r="O212" s="235">
        <f t="shared" si="282"/>
        <v>0</v>
      </c>
      <c r="P212" s="236"/>
    </row>
    <row r="213" spans="1:16" hidden="1" x14ac:dyDescent="0.25">
      <c r="A213" s="119">
        <v>5218</v>
      </c>
      <c r="B213" s="98" t="s">
        <v>234</v>
      </c>
      <c r="C213" s="99">
        <f t="shared" ref="C213:C276" si="283">F213+I213+L213+O213</f>
        <v>0</v>
      </c>
      <c r="D213" s="237"/>
      <c r="E213" s="105"/>
      <c r="F213" s="591">
        <f t="shared" si="279"/>
        <v>0</v>
      </c>
      <c r="G213" s="237"/>
      <c r="H213" s="104"/>
      <c r="I213" s="235">
        <f t="shared" si="280"/>
        <v>0</v>
      </c>
      <c r="J213" s="104"/>
      <c r="K213" s="105"/>
      <c r="L213" s="592">
        <f t="shared" si="281"/>
        <v>0</v>
      </c>
      <c r="M213" s="238"/>
      <c r="N213" s="105"/>
      <c r="O213" s="235">
        <f t="shared" si="282"/>
        <v>0</v>
      </c>
      <c r="P213" s="236"/>
    </row>
    <row r="214" spans="1:16" hidden="1" x14ac:dyDescent="0.25">
      <c r="A214" s="119">
        <v>5219</v>
      </c>
      <c r="B214" s="98" t="s">
        <v>235</v>
      </c>
      <c r="C214" s="99">
        <f t="shared" si="283"/>
        <v>0</v>
      </c>
      <c r="D214" s="237"/>
      <c r="E214" s="105"/>
      <c r="F214" s="591">
        <f t="shared" si="279"/>
        <v>0</v>
      </c>
      <c r="G214" s="237"/>
      <c r="H214" s="104"/>
      <c r="I214" s="235">
        <f t="shared" si="280"/>
        <v>0</v>
      </c>
      <c r="J214" s="104"/>
      <c r="K214" s="105"/>
      <c r="L214" s="592">
        <f t="shared" si="281"/>
        <v>0</v>
      </c>
      <c r="M214" s="238"/>
      <c r="N214" s="105"/>
      <c r="O214" s="235">
        <f t="shared" si="282"/>
        <v>0</v>
      </c>
      <c r="P214" s="236"/>
    </row>
    <row r="215" spans="1:16" ht="13.5" hidden="1" customHeight="1" x14ac:dyDescent="0.25">
      <c r="A215" s="231">
        <v>5220</v>
      </c>
      <c r="B215" s="98" t="s">
        <v>236</v>
      </c>
      <c r="C215" s="99">
        <f t="shared" si="283"/>
        <v>0</v>
      </c>
      <c r="D215" s="237"/>
      <c r="E215" s="105"/>
      <c r="F215" s="591">
        <f t="shared" si="279"/>
        <v>0</v>
      </c>
      <c r="G215" s="237"/>
      <c r="H215" s="104"/>
      <c r="I215" s="235">
        <f t="shared" si="280"/>
        <v>0</v>
      </c>
      <c r="J215" s="104"/>
      <c r="K215" s="105"/>
      <c r="L215" s="592">
        <f t="shared" si="281"/>
        <v>0</v>
      </c>
      <c r="M215" s="238"/>
      <c r="N215" s="105"/>
      <c r="O215" s="235">
        <f t="shared" si="282"/>
        <v>0</v>
      </c>
      <c r="P215" s="236"/>
    </row>
    <row r="216" spans="1:16" x14ac:dyDescent="0.25">
      <c r="A216" s="231">
        <v>5230</v>
      </c>
      <c r="B216" s="98" t="s">
        <v>237</v>
      </c>
      <c r="C216" s="99">
        <f t="shared" si="283"/>
        <v>8193</v>
      </c>
      <c r="D216" s="232">
        <f>SUM(D217:D224)</f>
        <v>5922</v>
      </c>
      <c r="E216" s="459">
        <f t="shared" ref="E216:F216" si="284">SUM(E217:E224)</f>
        <v>0</v>
      </c>
      <c r="F216" s="509">
        <f t="shared" si="284"/>
        <v>5922</v>
      </c>
      <c r="G216" s="232">
        <f>SUM(G217:G224)</f>
        <v>2271</v>
      </c>
      <c r="H216" s="592">
        <f t="shared" ref="H216:I216" si="285">SUM(H217:H224)</f>
        <v>0</v>
      </c>
      <c r="I216" s="509">
        <f t="shared" si="285"/>
        <v>2271</v>
      </c>
      <c r="J216" s="234">
        <f>SUM(J217:J224)</f>
        <v>0</v>
      </c>
      <c r="K216" s="459">
        <f t="shared" ref="K216:L216" si="286">SUM(K217:K224)</f>
        <v>0</v>
      </c>
      <c r="L216" s="509">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105"/>
      <c r="F217" s="591">
        <f t="shared" ref="F217:F226" si="288">D217+E217</f>
        <v>0</v>
      </c>
      <c r="G217" s="237"/>
      <c r="H217" s="104"/>
      <c r="I217" s="235">
        <f t="shared" ref="I217:I226" si="289">G217+H217</f>
        <v>0</v>
      </c>
      <c r="J217" s="104"/>
      <c r="K217" s="105"/>
      <c r="L217" s="592">
        <f t="shared" ref="L217:L226" si="290">J217+K217</f>
        <v>0</v>
      </c>
      <c r="M217" s="238"/>
      <c r="N217" s="105"/>
      <c r="O217" s="235">
        <f t="shared" ref="O217:O226" si="291">M217+N217</f>
        <v>0</v>
      </c>
      <c r="P217" s="236"/>
    </row>
    <row r="218" spans="1:16" x14ac:dyDescent="0.25">
      <c r="A218" s="56">
        <v>5232</v>
      </c>
      <c r="B218" s="223" t="s">
        <v>239</v>
      </c>
      <c r="C218" s="224">
        <f t="shared" si="283"/>
        <v>1762</v>
      </c>
      <c r="D218" s="225">
        <v>1762</v>
      </c>
      <c r="E218" s="460"/>
      <c r="F218" s="486">
        <f t="shared" si="288"/>
        <v>1762</v>
      </c>
      <c r="G218" s="225"/>
      <c r="H218" s="571"/>
      <c r="I218" s="486">
        <f t="shared" si="289"/>
        <v>0</v>
      </c>
      <c r="J218" s="227"/>
      <c r="K218" s="460"/>
      <c r="L218" s="486">
        <f t="shared" si="290"/>
        <v>0</v>
      </c>
      <c r="M218" s="229"/>
      <c r="N218" s="226"/>
      <c r="O218" s="228">
        <f t="shared" si="291"/>
        <v>0</v>
      </c>
      <c r="P218" s="230"/>
    </row>
    <row r="219" spans="1:16" x14ac:dyDescent="0.25">
      <c r="A219" s="119">
        <v>5233</v>
      </c>
      <c r="B219" s="98" t="s">
        <v>240</v>
      </c>
      <c r="C219" s="99">
        <f t="shared" si="283"/>
        <v>4031</v>
      </c>
      <c r="D219" s="237">
        <v>1760</v>
      </c>
      <c r="E219" s="458"/>
      <c r="F219" s="509">
        <f t="shared" si="288"/>
        <v>1760</v>
      </c>
      <c r="G219" s="237">
        <v>2271</v>
      </c>
      <c r="H219" s="577"/>
      <c r="I219" s="509">
        <f t="shared" si="289"/>
        <v>2271</v>
      </c>
      <c r="J219" s="104"/>
      <c r="K219" s="458"/>
      <c r="L219" s="509">
        <f t="shared" si="290"/>
        <v>0</v>
      </c>
      <c r="M219" s="238"/>
      <c r="N219" s="105"/>
      <c r="O219" s="235">
        <f t="shared" si="291"/>
        <v>0</v>
      </c>
      <c r="P219" s="236"/>
    </row>
    <row r="220" spans="1:16" ht="24" hidden="1" x14ac:dyDescent="0.25">
      <c r="A220" s="119">
        <v>5234</v>
      </c>
      <c r="B220" s="98" t="s">
        <v>241</v>
      </c>
      <c r="C220" s="99">
        <f t="shared" si="283"/>
        <v>0</v>
      </c>
      <c r="D220" s="237"/>
      <c r="E220" s="105"/>
      <c r="F220" s="591">
        <f t="shared" si="288"/>
        <v>0</v>
      </c>
      <c r="G220" s="237"/>
      <c r="H220" s="104"/>
      <c r="I220" s="235">
        <f t="shared" si="289"/>
        <v>0</v>
      </c>
      <c r="J220" s="104"/>
      <c r="K220" s="105"/>
      <c r="L220" s="592">
        <f t="shared" si="290"/>
        <v>0</v>
      </c>
      <c r="M220" s="238"/>
      <c r="N220" s="105"/>
      <c r="O220" s="235">
        <f t="shared" si="291"/>
        <v>0</v>
      </c>
      <c r="P220" s="236"/>
    </row>
    <row r="221" spans="1:16" ht="14.25" hidden="1" customHeight="1" x14ac:dyDescent="0.25">
      <c r="A221" s="119">
        <v>5236</v>
      </c>
      <c r="B221" s="98" t="s">
        <v>242</v>
      </c>
      <c r="C221" s="99">
        <f t="shared" si="283"/>
        <v>0</v>
      </c>
      <c r="D221" s="237"/>
      <c r="E221" s="105"/>
      <c r="F221" s="591">
        <f t="shared" si="288"/>
        <v>0</v>
      </c>
      <c r="G221" s="237"/>
      <c r="H221" s="104"/>
      <c r="I221" s="235">
        <f t="shared" si="289"/>
        <v>0</v>
      </c>
      <c r="J221" s="104"/>
      <c r="K221" s="105"/>
      <c r="L221" s="592">
        <f t="shared" si="290"/>
        <v>0</v>
      </c>
      <c r="M221" s="238"/>
      <c r="N221" s="105"/>
      <c r="O221" s="235">
        <f t="shared" si="291"/>
        <v>0</v>
      </c>
      <c r="P221" s="236"/>
    </row>
    <row r="222" spans="1:16" ht="14.25" hidden="1" customHeight="1" x14ac:dyDescent="0.25">
      <c r="A222" s="119">
        <v>5237</v>
      </c>
      <c r="B222" s="98" t="s">
        <v>243</v>
      </c>
      <c r="C222" s="99">
        <f t="shared" si="283"/>
        <v>0</v>
      </c>
      <c r="D222" s="237"/>
      <c r="E222" s="105"/>
      <c r="F222" s="591">
        <f t="shared" si="288"/>
        <v>0</v>
      </c>
      <c r="G222" s="237"/>
      <c r="H222" s="104"/>
      <c r="I222" s="235">
        <f t="shared" si="289"/>
        <v>0</v>
      </c>
      <c r="J222" s="104"/>
      <c r="K222" s="105"/>
      <c r="L222" s="592">
        <f t="shared" si="290"/>
        <v>0</v>
      </c>
      <c r="M222" s="238"/>
      <c r="N222" s="105"/>
      <c r="O222" s="235">
        <f t="shared" si="291"/>
        <v>0</v>
      </c>
      <c r="P222" s="236"/>
    </row>
    <row r="223" spans="1:16" ht="24" x14ac:dyDescent="0.25">
      <c r="A223" s="119">
        <v>5238</v>
      </c>
      <c r="B223" s="98" t="s">
        <v>244</v>
      </c>
      <c r="C223" s="99">
        <f t="shared" si="283"/>
        <v>2400</v>
      </c>
      <c r="D223" s="237">
        <v>2400</v>
      </c>
      <c r="E223" s="458"/>
      <c r="F223" s="509">
        <f t="shared" si="288"/>
        <v>2400</v>
      </c>
      <c r="G223" s="237"/>
      <c r="H223" s="577"/>
      <c r="I223" s="509">
        <f t="shared" si="289"/>
        <v>0</v>
      </c>
      <c r="J223" s="104"/>
      <c r="K223" s="458"/>
      <c r="L223" s="509">
        <f t="shared" si="290"/>
        <v>0</v>
      </c>
      <c r="M223" s="238"/>
      <c r="N223" s="105"/>
      <c r="O223" s="235">
        <f t="shared" si="291"/>
        <v>0</v>
      </c>
      <c r="P223" s="236"/>
    </row>
    <row r="224" spans="1:16" ht="24" hidden="1" x14ac:dyDescent="0.25">
      <c r="A224" s="119">
        <v>5239</v>
      </c>
      <c r="B224" s="98" t="s">
        <v>245</v>
      </c>
      <c r="C224" s="99">
        <f t="shared" si="283"/>
        <v>0</v>
      </c>
      <c r="D224" s="237"/>
      <c r="E224" s="105"/>
      <c r="F224" s="591">
        <f t="shared" si="288"/>
        <v>0</v>
      </c>
      <c r="G224" s="237"/>
      <c r="H224" s="104"/>
      <c r="I224" s="235">
        <f t="shared" si="289"/>
        <v>0</v>
      </c>
      <c r="J224" s="104"/>
      <c r="K224" s="105"/>
      <c r="L224" s="592">
        <f t="shared" si="290"/>
        <v>0</v>
      </c>
      <c r="M224" s="238"/>
      <c r="N224" s="105"/>
      <c r="O224" s="235">
        <f t="shared" si="291"/>
        <v>0</v>
      </c>
      <c r="P224" s="236"/>
    </row>
    <row r="225" spans="1:16" ht="24" hidden="1" x14ac:dyDescent="0.25">
      <c r="A225" s="231">
        <v>5240</v>
      </c>
      <c r="B225" s="98" t="s">
        <v>246</v>
      </c>
      <c r="C225" s="99">
        <f t="shared" si="283"/>
        <v>0</v>
      </c>
      <c r="D225" s="237"/>
      <c r="E225" s="105"/>
      <c r="F225" s="591">
        <f t="shared" si="288"/>
        <v>0</v>
      </c>
      <c r="G225" s="237"/>
      <c r="H225" s="104"/>
      <c r="I225" s="235">
        <f t="shared" si="289"/>
        <v>0</v>
      </c>
      <c r="J225" s="104"/>
      <c r="K225" s="105"/>
      <c r="L225" s="592">
        <f t="shared" si="290"/>
        <v>0</v>
      </c>
      <c r="M225" s="238"/>
      <c r="N225" s="105"/>
      <c r="O225" s="235">
        <f t="shared" si="291"/>
        <v>0</v>
      </c>
      <c r="P225" s="236"/>
    </row>
    <row r="226" spans="1:16" hidden="1" x14ac:dyDescent="0.25">
      <c r="A226" s="231">
        <v>5250</v>
      </c>
      <c r="B226" s="98" t="s">
        <v>247</v>
      </c>
      <c r="C226" s="99">
        <f t="shared" si="283"/>
        <v>0</v>
      </c>
      <c r="D226" s="237"/>
      <c r="E226" s="105"/>
      <c r="F226" s="591">
        <f t="shared" si="288"/>
        <v>0</v>
      </c>
      <c r="G226" s="237"/>
      <c r="H226" s="104"/>
      <c r="I226" s="235">
        <f t="shared" si="289"/>
        <v>0</v>
      </c>
      <c r="J226" s="104"/>
      <c r="K226" s="105"/>
      <c r="L226" s="592">
        <f t="shared" si="290"/>
        <v>0</v>
      </c>
      <c r="M226" s="238"/>
      <c r="N226" s="105"/>
      <c r="O226" s="235">
        <f t="shared" si="291"/>
        <v>0</v>
      </c>
      <c r="P226" s="236"/>
    </row>
    <row r="227" spans="1:16" hidden="1" x14ac:dyDescent="0.25">
      <c r="A227" s="231">
        <v>5260</v>
      </c>
      <c r="B227" s="98" t="s">
        <v>248</v>
      </c>
      <c r="C227" s="99">
        <f t="shared" si="283"/>
        <v>0</v>
      </c>
      <c r="D227" s="232">
        <f>SUM(D228)</f>
        <v>0</v>
      </c>
      <c r="E227" s="233">
        <f t="shared" ref="E227:F227" si="292">SUM(E228)</f>
        <v>0</v>
      </c>
      <c r="F227" s="591">
        <f t="shared" si="292"/>
        <v>0</v>
      </c>
      <c r="G227" s="232">
        <f>SUM(G228)</f>
        <v>0</v>
      </c>
      <c r="H227" s="234">
        <f t="shared" ref="H227:I227" si="293">SUM(H228)</f>
        <v>0</v>
      </c>
      <c r="I227" s="235">
        <f t="shared" si="293"/>
        <v>0</v>
      </c>
      <c r="J227" s="234">
        <f>SUM(J228)</f>
        <v>0</v>
      </c>
      <c r="K227" s="233">
        <f t="shared" ref="K227:L227" si="294">SUM(K228)</f>
        <v>0</v>
      </c>
      <c r="L227" s="592">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105"/>
      <c r="F228" s="591">
        <f t="shared" ref="F228:F229" si="296">D228+E228</f>
        <v>0</v>
      </c>
      <c r="G228" s="237"/>
      <c r="H228" s="104"/>
      <c r="I228" s="235">
        <f t="shared" ref="I228:I229" si="297">G228+H228</f>
        <v>0</v>
      </c>
      <c r="J228" s="104"/>
      <c r="K228" s="105"/>
      <c r="L228" s="592">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240"/>
      <c r="F229" s="604">
        <f t="shared" si="296"/>
        <v>0</v>
      </c>
      <c r="G229" s="239"/>
      <c r="H229" s="241"/>
      <c r="I229" s="217">
        <f t="shared" si="297"/>
        <v>0</v>
      </c>
      <c r="J229" s="241"/>
      <c r="K229" s="240"/>
      <c r="L229" s="568">
        <f t="shared" si="298"/>
        <v>0</v>
      </c>
      <c r="M229" s="242"/>
      <c r="N229" s="240"/>
      <c r="O229" s="217">
        <f t="shared" si="299"/>
        <v>0</v>
      </c>
      <c r="P229" s="218"/>
    </row>
    <row r="230" spans="1:16" hidden="1" x14ac:dyDescent="0.25">
      <c r="A230" s="199">
        <v>6000</v>
      </c>
      <c r="B230" s="199" t="s">
        <v>251</v>
      </c>
      <c r="C230" s="200">
        <f t="shared" si="283"/>
        <v>0</v>
      </c>
      <c r="D230" s="201">
        <f>D231+D251+D259</f>
        <v>0</v>
      </c>
      <c r="E230" s="202">
        <f t="shared" ref="E230:F230" si="300">E231+E251+E259</f>
        <v>0</v>
      </c>
      <c r="F230" s="605">
        <f t="shared" si="300"/>
        <v>0</v>
      </c>
      <c r="G230" s="201">
        <f>G231+G251+G259</f>
        <v>0</v>
      </c>
      <c r="H230" s="203">
        <f t="shared" ref="H230:I230" si="301">H231+H251+H259</f>
        <v>0</v>
      </c>
      <c r="I230" s="204">
        <f t="shared" si="301"/>
        <v>0</v>
      </c>
      <c r="J230" s="203">
        <f>J231+J251+J259</f>
        <v>0</v>
      </c>
      <c r="K230" s="202">
        <f t="shared" ref="K230:L230" si="302">K231+K251+K259</f>
        <v>0</v>
      </c>
      <c r="L230" s="567">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210">
        <f t="shared" ref="E231:F231" si="304">SUM(E232,E233,E235,E238,E244,E245,E246)</f>
        <v>0</v>
      </c>
      <c r="F231" s="608">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609">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94"/>
      <c r="F232" s="569">
        <f>D232+E232</f>
        <v>0</v>
      </c>
      <c r="G232" s="219"/>
      <c r="H232" s="93"/>
      <c r="I232" s="220">
        <f>G232+H232</f>
        <v>0</v>
      </c>
      <c r="J232" s="93"/>
      <c r="K232" s="94"/>
      <c r="L232" s="570">
        <f>J232+K232</f>
        <v>0</v>
      </c>
      <c r="M232" s="221"/>
      <c r="N232" s="94"/>
      <c r="O232" s="220">
        <f>M232+N232</f>
        <v>0</v>
      </c>
      <c r="P232" s="222"/>
    </row>
    <row r="233" spans="1:16" hidden="1" x14ac:dyDescent="0.25">
      <c r="A233" s="231">
        <v>6230</v>
      </c>
      <c r="B233" s="98" t="s">
        <v>254</v>
      </c>
      <c r="C233" s="99">
        <f t="shared" si="283"/>
        <v>0</v>
      </c>
      <c r="D233" s="232">
        <f t="shared" ref="D233:O233" si="308">SUM(D234)</f>
        <v>0</v>
      </c>
      <c r="E233" s="233">
        <f t="shared" si="308"/>
        <v>0</v>
      </c>
      <c r="F233" s="591">
        <f t="shared" si="308"/>
        <v>0</v>
      </c>
      <c r="G233" s="232">
        <f t="shared" si="308"/>
        <v>0</v>
      </c>
      <c r="H233" s="234">
        <f t="shared" si="308"/>
        <v>0</v>
      </c>
      <c r="I233" s="235">
        <f t="shared" si="308"/>
        <v>0</v>
      </c>
      <c r="J233" s="234">
        <f t="shared" si="308"/>
        <v>0</v>
      </c>
      <c r="K233" s="233">
        <f t="shared" si="308"/>
        <v>0</v>
      </c>
      <c r="L233" s="592">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94"/>
      <c r="F234" s="569">
        <f>D234+E234</f>
        <v>0</v>
      </c>
      <c r="G234" s="219"/>
      <c r="H234" s="93"/>
      <c r="I234" s="220">
        <f>G234+H234</f>
        <v>0</v>
      </c>
      <c r="J234" s="93"/>
      <c r="K234" s="94"/>
      <c r="L234" s="570">
        <f>J234+K234</f>
        <v>0</v>
      </c>
      <c r="M234" s="221"/>
      <c r="N234" s="94"/>
      <c r="O234" s="220">
        <f>M234+N234</f>
        <v>0</v>
      </c>
      <c r="P234" s="222"/>
    </row>
    <row r="235" spans="1:16" ht="24" hidden="1" x14ac:dyDescent="0.25">
      <c r="A235" s="231">
        <v>6240</v>
      </c>
      <c r="B235" s="98" t="s">
        <v>256</v>
      </c>
      <c r="C235" s="99">
        <f t="shared" si="283"/>
        <v>0</v>
      </c>
      <c r="D235" s="232">
        <f>SUM(D236:D237)</f>
        <v>0</v>
      </c>
      <c r="E235" s="233">
        <f t="shared" ref="E235:F235" si="309">SUM(E236:E237)</f>
        <v>0</v>
      </c>
      <c r="F235" s="591">
        <f t="shared" si="309"/>
        <v>0</v>
      </c>
      <c r="G235" s="232">
        <f>SUM(G236:G237)</f>
        <v>0</v>
      </c>
      <c r="H235" s="234">
        <f t="shared" ref="H235:I235" si="310">SUM(H236:H237)</f>
        <v>0</v>
      </c>
      <c r="I235" s="235">
        <f t="shared" si="310"/>
        <v>0</v>
      </c>
      <c r="J235" s="234">
        <f>SUM(J236:J237)</f>
        <v>0</v>
      </c>
      <c r="K235" s="233">
        <f t="shared" ref="K235:L235" si="311">SUM(K236:K237)</f>
        <v>0</v>
      </c>
      <c r="L235" s="592">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105"/>
      <c r="F236" s="591">
        <f t="shared" ref="F236:F237" si="313">D236+E236</f>
        <v>0</v>
      </c>
      <c r="G236" s="237"/>
      <c r="H236" s="104"/>
      <c r="I236" s="235">
        <f t="shared" ref="I236:I237" si="314">G236+H236</f>
        <v>0</v>
      </c>
      <c r="J236" s="104"/>
      <c r="K236" s="105"/>
      <c r="L236" s="592">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105"/>
      <c r="F237" s="591">
        <f t="shared" si="313"/>
        <v>0</v>
      </c>
      <c r="G237" s="237"/>
      <c r="H237" s="104"/>
      <c r="I237" s="235">
        <f t="shared" si="314"/>
        <v>0</v>
      </c>
      <c r="J237" s="104"/>
      <c r="K237" s="105"/>
      <c r="L237" s="592">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233">
        <f t="shared" ref="E238:F238" si="317">SUM(E239:E243)</f>
        <v>0</v>
      </c>
      <c r="F238" s="591">
        <f t="shared" si="317"/>
        <v>0</v>
      </c>
      <c r="G238" s="232">
        <f>SUM(G239:G243)</f>
        <v>0</v>
      </c>
      <c r="H238" s="234">
        <f t="shared" ref="H238:I238" si="318">SUM(H239:H243)</f>
        <v>0</v>
      </c>
      <c r="I238" s="235">
        <f t="shared" si="318"/>
        <v>0</v>
      </c>
      <c r="J238" s="234">
        <f>SUM(J239:J243)</f>
        <v>0</v>
      </c>
      <c r="K238" s="233">
        <f t="shared" ref="K238:L238" si="319">SUM(K239:K243)</f>
        <v>0</v>
      </c>
      <c r="L238" s="592">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105"/>
      <c r="F239" s="591">
        <f t="shared" ref="F239:F245" si="321">D239+E239</f>
        <v>0</v>
      </c>
      <c r="G239" s="237"/>
      <c r="H239" s="104"/>
      <c r="I239" s="235">
        <f t="shared" ref="I239:I245" si="322">G239+H239</f>
        <v>0</v>
      </c>
      <c r="J239" s="104"/>
      <c r="K239" s="105"/>
      <c r="L239" s="592">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105"/>
      <c r="F240" s="591">
        <f t="shared" si="321"/>
        <v>0</v>
      </c>
      <c r="G240" s="237"/>
      <c r="H240" s="104"/>
      <c r="I240" s="235">
        <f t="shared" si="322"/>
        <v>0</v>
      </c>
      <c r="J240" s="104"/>
      <c r="K240" s="105"/>
      <c r="L240" s="592">
        <f t="shared" si="323"/>
        <v>0</v>
      </c>
      <c r="M240" s="238"/>
      <c r="N240" s="105"/>
      <c r="O240" s="235">
        <f t="shared" si="324"/>
        <v>0</v>
      </c>
      <c r="P240" s="236"/>
    </row>
    <row r="241" spans="1:16" ht="24" hidden="1" x14ac:dyDescent="0.25">
      <c r="A241" s="119">
        <v>6254</v>
      </c>
      <c r="B241" s="98" t="s">
        <v>262</v>
      </c>
      <c r="C241" s="99">
        <f t="shared" si="283"/>
        <v>0</v>
      </c>
      <c r="D241" s="237"/>
      <c r="E241" s="105"/>
      <c r="F241" s="591">
        <f t="shared" si="321"/>
        <v>0</v>
      </c>
      <c r="G241" s="237"/>
      <c r="H241" s="104"/>
      <c r="I241" s="235">
        <f t="shared" si="322"/>
        <v>0</v>
      </c>
      <c r="J241" s="104"/>
      <c r="K241" s="105"/>
      <c r="L241" s="592">
        <f t="shared" si="323"/>
        <v>0</v>
      </c>
      <c r="M241" s="238"/>
      <c r="N241" s="105"/>
      <c r="O241" s="235">
        <f t="shared" si="324"/>
        <v>0</v>
      </c>
      <c r="P241" s="236"/>
    </row>
    <row r="242" spans="1:16" ht="24" hidden="1" x14ac:dyDescent="0.25">
      <c r="A242" s="119">
        <v>6255</v>
      </c>
      <c r="B242" s="98" t="s">
        <v>263</v>
      </c>
      <c r="C242" s="99">
        <f t="shared" si="283"/>
        <v>0</v>
      </c>
      <c r="D242" s="237"/>
      <c r="E242" s="105"/>
      <c r="F242" s="591">
        <f t="shared" si="321"/>
        <v>0</v>
      </c>
      <c r="G242" s="237"/>
      <c r="H242" s="104"/>
      <c r="I242" s="235">
        <f t="shared" si="322"/>
        <v>0</v>
      </c>
      <c r="J242" s="104"/>
      <c r="K242" s="105"/>
      <c r="L242" s="592">
        <f t="shared" si="323"/>
        <v>0</v>
      </c>
      <c r="M242" s="238"/>
      <c r="N242" s="105"/>
      <c r="O242" s="235">
        <f t="shared" si="324"/>
        <v>0</v>
      </c>
      <c r="P242" s="236"/>
    </row>
    <row r="243" spans="1:16" hidden="1" x14ac:dyDescent="0.25">
      <c r="A243" s="119">
        <v>6259</v>
      </c>
      <c r="B243" s="98" t="s">
        <v>264</v>
      </c>
      <c r="C243" s="99">
        <f t="shared" si="283"/>
        <v>0</v>
      </c>
      <c r="D243" s="237"/>
      <c r="E243" s="105"/>
      <c r="F243" s="591">
        <f t="shared" si="321"/>
        <v>0</v>
      </c>
      <c r="G243" s="237"/>
      <c r="H243" s="104"/>
      <c r="I243" s="235">
        <f t="shared" si="322"/>
        <v>0</v>
      </c>
      <c r="J243" s="104"/>
      <c r="K243" s="105"/>
      <c r="L243" s="592">
        <f t="shared" si="323"/>
        <v>0</v>
      </c>
      <c r="M243" s="238"/>
      <c r="N243" s="105"/>
      <c r="O243" s="235">
        <f t="shared" si="324"/>
        <v>0</v>
      </c>
      <c r="P243" s="236"/>
    </row>
    <row r="244" spans="1:16" ht="24" hidden="1" x14ac:dyDescent="0.25">
      <c r="A244" s="231">
        <v>6260</v>
      </c>
      <c r="B244" s="98" t="s">
        <v>265</v>
      </c>
      <c r="C244" s="99">
        <f t="shared" si="283"/>
        <v>0</v>
      </c>
      <c r="D244" s="237"/>
      <c r="E244" s="105"/>
      <c r="F244" s="591">
        <f t="shared" si="321"/>
        <v>0</v>
      </c>
      <c r="G244" s="237"/>
      <c r="H244" s="104"/>
      <c r="I244" s="235">
        <f t="shared" si="322"/>
        <v>0</v>
      </c>
      <c r="J244" s="104"/>
      <c r="K244" s="105"/>
      <c r="L244" s="592">
        <f t="shared" si="323"/>
        <v>0</v>
      </c>
      <c r="M244" s="238"/>
      <c r="N244" s="105"/>
      <c r="O244" s="235">
        <f t="shared" si="324"/>
        <v>0</v>
      </c>
      <c r="P244" s="236"/>
    </row>
    <row r="245" spans="1:16" hidden="1" x14ac:dyDescent="0.25">
      <c r="A245" s="231">
        <v>6270</v>
      </c>
      <c r="B245" s="98" t="s">
        <v>266</v>
      </c>
      <c r="C245" s="99">
        <f t="shared" si="283"/>
        <v>0</v>
      </c>
      <c r="D245" s="237"/>
      <c r="E245" s="105"/>
      <c r="F245" s="591">
        <f t="shared" si="321"/>
        <v>0</v>
      </c>
      <c r="G245" s="237"/>
      <c r="H245" s="104"/>
      <c r="I245" s="235">
        <f t="shared" si="322"/>
        <v>0</v>
      </c>
      <c r="J245" s="104"/>
      <c r="K245" s="105"/>
      <c r="L245" s="592">
        <f t="shared" si="323"/>
        <v>0</v>
      </c>
      <c r="M245" s="238"/>
      <c r="N245" s="105"/>
      <c r="O245" s="235">
        <f t="shared" si="324"/>
        <v>0</v>
      </c>
      <c r="P245" s="236"/>
    </row>
    <row r="246" spans="1:16" ht="24" hidden="1" x14ac:dyDescent="0.25">
      <c r="A246" s="342">
        <v>6290</v>
      </c>
      <c r="B246" s="87" t="s">
        <v>267</v>
      </c>
      <c r="C246" s="274">
        <f t="shared" si="283"/>
        <v>0</v>
      </c>
      <c r="D246" s="246">
        <f>SUM(D247:D250)</f>
        <v>0</v>
      </c>
      <c r="E246" s="247">
        <f t="shared" ref="E246:O246" si="325">SUM(E247:E250)</f>
        <v>0</v>
      </c>
      <c r="F246" s="569">
        <f t="shared" si="325"/>
        <v>0</v>
      </c>
      <c r="G246" s="246">
        <f t="shared" si="325"/>
        <v>0</v>
      </c>
      <c r="H246" s="248">
        <f t="shared" si="325"/>
        <v>0</v>
      </c>
      <c r="I246" s="220">
        <f t="shared" si="325"/>
        <v>0</v>
      </c>
      <c r="J246" s="248">
        <f t="shared" si="325"/>
        <v>0</v>
      </c>
      <c r="K246" s="247">
        <f t="shared" si="325"/>
        <v>0</v>
      </c>
      <c r="L246" s="57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105"/>
      <c r="F247" s="591">
        <f t="shared" ref="F247:F250" si="326">D247+E247</f>
        <v>0</v>
      </c>
      <c r="G247" s="237"/>
      <c r="H247" s="104"/>
      <c r="I247" s="235">
        <f t="shared" ref="I247:I250" si="327">G247+H247</f>
        <v>0</v>
      </c>
      <c r="J247" s="104"/>
      <c r="K247" s="105"/>
      <c r="L247" s="592">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105"/>
      <c r="F248" s="591">
        <f t="shared" si="326"/>
        <v>0</v>
      </c>
      <c r="G248" s="237"/>
      <c r="H248" s="104"/>
      <c r="I248" s="235">
        <f t="shared" si="327"/>
        <v>0</v>
      </c>
      <c r="J248" s="104"/>
      <c r="K248" s="105"/>
      <c r="L248" s="592">
        <f t="shared" si="328"/>
        <v>0</v>
      </c>
      <c r="M248" s="238"/>
      <c r="N248" s="105"/>
      <c r="O248" s="235">
        <f t="shared" si="329"/>
        <v>0</v>
      </c>
      <c r="P248" s="236"/>
    </row>
    <row r="249" spans="1:16" ht="72" hidden="1" x14ac:dyDescent="0.25">
      <c r="A249" s="119">
        <v>6296</v>
      </c>
      <c r="B249" s="98" t="s">
        <v>270</v>
      </c>
      <c r="C249" s="99">
        <f t="shared" si="283"/>
        <v>0</v>
      </c>
      <c r="D249" s="237"/>
      <c r="E249" s="105"/>
      <c r="F249" s="591">
        <f t="shared" si="326"/>
        <v>0</v>
      </c>
      <c r="G249" s="237"/>
      <c r="H249" s="104"/>
      <c r="I249" s="235">
        <f t="shared" si="327"/>
        <v>0</v>
      </c>
      <c r="J249" s="104"/>
      <c r="K249" s="105"/>
      <c r="L249" s="592">
        <f t="shared" si="328"/>
        <v>0</v>
      </c>
      <c r="M249" s="238"/>
      <c r="N249" s="105"/>
      <c r="O249" s="235">
        <f t="shared" si="329"/>
        <v>0</v>
      </c>
      <c r="P249" s="236"/>
    </row>
    <row r="250" spans="1:16" ht="39.75" hidden="1" customHeight="1" x14ac:dyDescent="0.25">
      <c r="A250" s="119">
        <v>6299</v>
      </c>
      <c r="B250" s="98" t="s">
        <v>271</v>
      </c>
      <c r="C250" s="99">
        <f t="shared" si="283"/>
        <v>0</v>
      </c>
      <c r="D250" s="237"/>
      <c r="E250" s="105"/>
      <c r="F250" s="591">
        <f t="shared" si="326"/>
        <v>0</v>
      </c>
      <c r="G250" s="237"/>
      <c r="H250" s="104"/>
      <c r="I250" s="235">
        <f t="shared" si="327"/>
        <v>0</v>
      </c>
      <c r="J250" s="104"/>
      <c r="K250" s="105"/>
      <c r="L250" s="592">
        <f t="shared" si="328"/>
        <v>0</v>
      </c>
      <c r="M250" s="238"/>
      <c r="N250" s="105"/>
      <c r="O250" s="235">
        <f t="shared" si="329"/>
        <v>0</v>
      </c>
      <c r="P250" s="236"/>
    </row>
    <row r="251" spans="1:16" hidden="1" x14ac:dyDescent="0.25">
      <c r="A251" s="75">
        <v>6300</v>
      </c>
      <c r="B251" s="206" t="s">
        <v>272</v>
      </c>
      <c r="C251" s="76">
        <f t="shared" si="283"/>
        <v>0</v>
      </c>
      <c r="D251" s="207">
        <f>SUM(D252,D257,D258)</f>
        <v>0</v>
      </c>
      <c r="E251" s="85">
        <f t="shared" ref="E251:O251" si="330">SUM(E252,E257,E258)</f>
        <v>0</v>
      </c>
      <c r="F251" s="541">
        <f t="shared" si="330"/>
        <v>0</v>
      </c>
      <c r="G251" s="207">
        <f t="shared" si="330"/>
        <v>0</v>
      </c>
      <c r="H251" s="84">
        <f t="shared" si="330"/>
        <v>0</v>
      </c>
      <c r="I251" s="208">
        <f t="shared" si="330"/>
        <v>0</v>
      </c>
      <c r="J251" s="84">
        <f t="shared" si="330"/>
        <v>0</v>
      </c>
      <c r="K251" s="85">
        <f t="shared" si="330"/>
        <v>0</v>
      </c>
      <c r="L251" s="544">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247">
        <f t="shared" ref="E252:O252" si="331">SUM(E253:E256)</f>
        <v>0</v>
      </c>
      <c r="F252" s="569">
        <f t="shared" si="331"/>
        <v>0</v>
      </c>
      <c r="G252" s="246">
        <f t="shared" si="331"/>
        <v>0</v>
      </c>
      <c r="H252" s="248">
        <f t="shared" si="331"/>
        <v>0</v>
      </c>
      <c r="I252" s="220">
        <f t="shared" si="331"/>
        <v>0</v>
      </c>
      <c r="J252" s="248">
        <f t="shared" si="331"/>
        <v>0</v>
      </c>
      <c r="K252" s="247">
        <f t="shared" si="331"/>
        <v>0</v>
      </c>
      <c r="L252" s="57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105"/>
      <c r="F253" s="591">
        <f t="shared" ref="F253:F258" si="332">D253+E253</f>
        <v>0</v>
      </c>
      <c r="G253" s="237"/>
      <c r="H253" s="104"/>
      <c r="I253" s="235">
        <f t="shared" ref="I253:I258" si="333">G253+H253</f>
        <v>0</v>
      </c>
      <c r="J253" s="104"/>
      <c r="K253" s="105"/>
      <c r="L253" s="592">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105"/>
      <c r="F254" s="591">
        <f t="shared" si="332"/>
        <v>0</v>
      </c>
      <c r="G254" s="237"/>
      <c r="H254" s="104"/>
      <c r="I254" s="235">
        <f t="shared" si="333"/>
        <v>0</v>
      </c>
      <c r="J254" s="104"/>
      <c r="K254" s="105"/>
      <c r="L254" s="592">
        <f t="shared" si="334"/>
        <v>0</v>
      </c>
      <c r="M254" s="238"/>
      <c r="N254" s="105"/>
      <c r="O254" s="235">
        <f t="shared" si="335"/>
        <v>0</v>
      </c>
      <c r="P254" s="236"/>
    </row>
    <row r="255" spans="1:16" ht="24" hidden="1" x14ac:dyDescent="0.25">
      <c r="A255" s="119">
        <v>6324</v>
      </c>
      <c r="B255" s="98" t="s">
        <v>276</v>
      </c>
      <c r="C255" s="99">
        <f t="shared" si="283"/>
        <v>0</v>
      </c>
      <c r="D255" s="237"/>
      <c r="E255" s="105"/>
      <c r="F255" s="591">
        <f t="shared" si="332"/>
        <v>0</v>
      </c>
      <c r="G255" s="237"/>
      <c r="H255" s="104"/>
      <c r="I255" s="235">
        <f t="shared" si="333"/>
        <v>0</v>
      </c>
      <c r="J255" s="104"/>
      <c r="K255" s="105"/>
      <c r="L255" s="592">
        <f t="shared" si="334"/>
        <v>0</v>
      </c>
      <c r="M255" s="238"/>
      <c r="N255" s="105"/>
      <c r="O255" s="235">
        <f t="shared" si="335"/>
        <v>0</v>
      </c>
      <c r="P255" s="236"/>
    </row>
    <row r="256" spans="1:16" hidden="1" x14ac:dyDescent="0.25">
      <c r="A256" s="47">
        <v>6329</v>
      </c>
      <c r="B256" s="87" t="s">
        <v>277</v>
      </c>
      <c r="C256" s="88">
        <f t="shared" si="283"/>
        <v>0</v>
      </c>
      <c r="D256" s="219"/>
      <c r="E256" s="94"/>
      <c r="F256" s="569">
        <f t="shared" si="332"/>
        <v>0</v>
      </c>
      <c r="G256" s="219"/>
      <c r="H256" s="93"/>
      <c r="I256" s="220">
        <f t="shared" si="333"/>
        <v>0</v>
      </c>
      <c r="J256" s="93"/>
      <c r="K256" s="94"/>
      <c r="L256" s="570">
        <f t="shared" si="334"/>
        <v>0</v>
      </c>
      <c r="M256" s="221"/>
      <c r="N256" s="94"/>
      <c r="O256" s="220">
        <f t="shared" si="335"/>
        <v>0</v>
      </c>
      <c r="P256" s="222"/>
    </row>
    <row r="257" spans="1:16" ht="24" hidden="1" x14ac:dyDescent="0.25">
      <c r="A257" s="293">
        <v>6330</v>
      </c>
      <c r="B257" s="294" t="s">
        <v>278</v>
      </c>
      <c r="C257" s="274">
        <f t="shared" si="283"/>
        <v>0</v>
      </c>
      <c r="D257" s="279"/>
      <c r="E257" s="280"/>
      <c r="F257" s="606">
        <f t="shared" si="332"/>
        <v>0</v>
      </c>
      <c r="G257" s="279"/>
      <c r="H257" s="281"/>
      <c r="I257" s="276">
        <f t="shared" si="333"/>
        <v>0</v>
      </c>
      <c r="J257" s="281"/>
      <c r="K257" s="280"/>
      <c r="L257" s="607">
        <f t="shared" si="334"/>
        <v>0</v>
      </c>
      <c r="M257" s="282"/>
      <c r="N257" s="280"/>
      <c r="O257" s="276">
        <f t="shared" si="335"/>
        <v>0</v>
      </c>
      <c r="P257" s="277"/>
    </row>
    <row r="258" spans="1:16" hidden="1" x14ac:dyDescent="0.25">
      <c r="A258" s="231">
        <v>6360</v>
      </c>
      <c r="B258" s="98" t="s">
        <v>279</v>
      </c>
      <c r="C258" s="99">
        <f t="shared" si="283"/>
        <v>0</v>
      </c>
      <c r="D258" s="237"/>
      <c r="E258" s="105"/>
      <c r="F258" s="591">
        <f t="shared" si="332"/>
        <v>0</v>
      </c>
      <c r="G258" s="237"/>
      <c r="H258" s="104"/>
      <c r="I258" s="235">
        <f t="shared" si="333"/>
        <v>0</v>
      </c>
      <c r="J258" s="104"/>
      <c r="K258" s="105"/>
      <c r="L258" s="592">
        <f t="shared" si="334"/>
        <v>0</v>
      </c>
      <c r="M258" s="238"/>
      <c r="N258" s="105"/>
      <c r="O258" s="235">
        <f t="shared" si="335"/>
        <v>0</v>
      </c>
      <c r="P258" s="236"/>
    </row>
    <row r="259" spans="1:16" ht="36" hidden="1" x14ac:dyDescent="0.25">
      <c r="A259" s="75">
        <v>6400</v>
      </c>
      <c r="B259" s="206" t="s">
        <v>280</v>
      </c>
      <c r="C259" s="76">
        <f t="shared" si="283"/>
        <v>0</v>
      </c>
      <c r="D259" s="207">
        <f>SUM(D260,D264)</f>
        <v>0</v>
      </c>
      <c r="E259" s="85">
        <f t="shared" ref="E259:O259" si="336">SUM(E260,E264)</f>
        <v>0</v>
      </c>
      <c r="F259" s="541">
        <f t="shared" si="336"/>
        <v>0</v>
      </c>
      <c r="G259" s="207">
        <f t="shared" si="336"/>
        <v>0</v>
      </c>
      <c r="H259" s="84">
        <f t="shared" si="336"/>
        <v>0</v>
      </c>
      <c r="I259" s="208">
        <f t="shared" si="336"/>
        <v>0</v>
      </c>
      <c r="J259" s="84">
        <f t="shared" si="336"/>
        <v>0</v>
      </c>
      <c r="K259" s="85">
        <f t="shared" si="336"/>
        <v>0</v>
      </c>
      <c r="L259" s="544">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247">
        <f t="shared" ref="E260:O260" si="337">SUM(E261:E263)</f>
        <v>0</v>
      </c>
      <c r="F260" s="569">
        <f t="shared" si="337"/>
        <v>0</v>
      </c>
      <c r="G260" s="246">
        <f t="shared" si="337"/>
        <v>0</v>
      </c>
      <c r="H260" s="248">
        <f t="shared" si="337"/>
        <v>0</v>
      </c>
      <c r="I260" s="220">
        <f t="shared" si="337"/>
        <v>0</v>
      </c>
      <c r="J260" s="248">
        <f t="shared" si="337"/>
        <v>0</v>
      </c>
      <c r="K260" s="247">
        <f t="shared" si="337"/>
        <v>0</v>
      </c>
      <c r="L260" s="57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105"/>
      <c r="F261" s="591">
        <f t="shared" ref="F261:F263" si="338">D261+E261</f>
        <v>0</v>
      </c>
      <c r="G261" s="237"/>
      <c r="H261" s="104"/>
      <c r="I261" s="235">
        <f t="shared" ref="I261:I263" si="339">G261+H261</f>
        <v>0</v>
      </c>
      <c r="J261" s="104"/>
      <c r="K261" s="105"/>
      <c r="L261" s="592">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105"/>
      <c r="F262" s="591">
        <f t="shared" si="338"/>
        <v>0</v>
      </c>
      <c r="G262" s="237"/>
      <c r="H262" s="104"/>
      <c r="I262" s="235">
        <f t="shared" si="339"/>
        <v>0</v>
      </c>
      <c r="J262" s="104"/>
      <c r="K262" s="105"/>
      <c r="L262" s="592">
        <f t="shared" si="340"/>
        <v>0</v>
      </c>
      <c r="M262" s="238"/>
      <c r="N262" s="105"/>
      <c r="O262" s="235">
        <f t="shared" si="341"/>
        <v>0</v>
      </c>
      <c r="P262" s="236"/>
    </row>
    <row r="263" spans="1:16" ht="36" hidden="1" x14ac:dyDescent="0.25">
      <c r="A263" s="119">
        <v>6419</v>
      </c>
      <c r="B263" s="98" t="s">
        <v>284</v>
      </c>
      <c r="C263" s="99">
        <f t="shared" si="283"/>
        <v>0</v>
      </c>
      <c r="D263" s="237"/>
      <c r="E263" s="105"/>
      <c r="F263" s="591">
        <f t="shared" si="338"/>
        <v>0</v>
      </c>
      <c r="G263" s="237"/>
      <c r="H263" s="104"/>
      <c r="I263" s="235">
        <f t="shared" si="339"/>
        <v>0</v>
      </c>
      <c r="J263" s="104"/>
      <c r="K263" s="105"/>
      <c r="L263" s="592">
        <f t="shared" si="340"/>
        <v>0</v>
      </c>
      <c r="M263" s="238"/>
      <c r="N263" s="105"/>
      <c r="O263" s="235">
        <f t="shared" si="341"/>
        <v>0</v>
      </c>
      <c r="P263" s="236"/>
    </row>
    <row r="264" spans="1:16" ht="36" hidden="1" x14ac:dyDescent="0.25">
      <c r="A264" s="231">
        <v>6420</v>
      </c>
      <c r="B264" s="98" t="s">
        <v>285</v>
      </c>
      <c r="C264" s="99">
        <f t="shared" si="283"/>
        <v>0</v>
      </c>
      <c r="D264" s="232">
        <f>SUM(D265:D268)</f>
        <v>0</v>
      </c>
      <c r="E264" s="233">
        <f t="shared" ref="E264:F264" si="342">SUM(E265:E268)</f>
        <v>0</v>
      </c>
      <c r="F264" s="591">
        <f t="shared" si="342"/>
        <v>0</v>
      </c>
      <c r="G264" s="232">
        <f>SUM(G265:G268)</f>
        <v>0</v>
      </c>
      <c r="H264" s="234">
        <f t="shared" ref="H264:I264" si="343">SUM(H265:H268)</f>
        <v>0</v>
      </c>
      <c r="I264" s="235">
        <f t="shared" si="343"/>
        <v>0</v>
      </c>
      <c r="J264" s="234">
        <f>SUM(J265:J268)</f>
        <v>0</v>
      </c>
      <c r="K264" s="233">
        <f t="shared" ref="K264:L264" si="344">SUM(K265:K268)</f>
        <v>0</v>
      </c>
      <c r="L264" s="592">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105"/>
      <c r="F265" s="591">
        <f t="shared" ref="F265:F268" si="346">D265+E265</f>
        <v>0</v>
      </c>
      <c r="G265" s="237"/>
      <c r="H265" s="104"/>
      <c r="I265" s="235">
        <f t="shared" ref="I265:I268" si="347">G265+H265</f>
        <v>0</v>
      </c>
      <c r="J265" s="104"/>
      <c r="K265" s="105"/>
      <c r="L265" s="592">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105"/>
      <c r="F266" s="591">
        <f t="shared" si="346"/>
        <v>0</v>
      </c>
      <c r="G266" s="237"/>
      <c r="H266" s="104"/>
      <c r="I266" s="235">
        <f t="shared" si="347"/>
        <v>0</v>
      </c>
      <c r="J266" s="104"/>
      <c r="K266" s="105"/>
      <c r="L266" s="592">
        <f t="shared" si="348"/>
        <v>0</v>
      </c>
      <c r="M266" s="238"/>
      <c r="N266" s="105"/>
      <c r="O266" s="235">
        <f t="shared" si="349"/>
        <v>0</v>
      </c>
      <c r="P266" s="236"/>
    </row>
    <row r="267" spans="1:16" ht="13.5" hidden="1" customHeight="1" x14ac:dyDescent="0.25">
      <c r="A267" s="119">
        <v>6423</v>
      </c>
      <c r="B267" s="98" t="s">
        <v>288</v>
      </c>
      <c r="C267" s="99">
        <f t="shared" si="283"/>
        <v>0</v>
      </c>
      <c r="D267" s="237"/>
      <c r="E267" s="105"/>
      <c r="F267" s="591">
        <f t="shared" si="346"/>
        <v>0</v>
      </c>
      <c r="G267" s="237"/>
      <c r="H267" s="104"/>
      <c r="I267" s="235">
        <f t="shared" si="347"/>
        <v>0</v>
      </c>
      <c r="J267" s="104"/>
      <c r="K267" s="105"/>
      <c r="L267" s="592">
        <f t="shared" si="348"/>
        <v>0</v>
      </c>
      <c r="M267" s="238"/>
      <c r="N267" s="105"/>
      <c r="O267" s="235">
        <f t="shared" si="349"/>
        <v>0</v>
      </c>
      <c r="P267" s="236"/>
    </row>
    <row r="268" spans="1:16" ht="36" hidden="1" x14ac:dyDescent="0.25">
      <c r="A268" s="119">
        <v>6424</v>
      </c>
      <c r="B268" s="98" t="s">
        <v>289</v>
      </c>
      <c r="C268" s="99">
        <f t="shared" si="283"/>
        <v>0</v>
      </c>
      <c r="D268" s="237"/>
      <c r="E268" s="105"/>
      <c r="F268" s="591">
        <f t="shared" si="346"/>
        <v>0</v>
      </c>
      <c r="G268" s="237"/>
      <c r="H268" s="104"/>
      <c r="I268" s="235">
        <f t="shared" si="347"/>
        <v>0</v>
      </c>
      <c r="J268" s="104"/>
      <c r="K268" s="105"/>
      <c r="L268" s="592">
        <f t="shared" si="348"/>
        <v>0</v>
      </c>
      <c r="M268" s="238"/>
      <c r="N268" s="105"/>
      <c r="O268" s="235">
        <f t="shared" si="349"/>
        <v>0</v>
      </c>
      <c r="P268" s="236"/>
    </row>
    <row r="269" spans="1:16" ht="36" x14ac:dyDescent="0.25">
      <c r="A269" s="295">
        <v>7000</v>
      </c>
      <c r="B269" s="295" t="s">
        <v>290</v>
      </c>
      <c r="C269" s="296">
        <f t="shared" si="283"/>
        <v>900</v>
      </c>
      <c r="D269" s="297">
        <f>SUM(D270,D281)</f>
        <v>0</v>
      </c>
      <c r="E269" s="468">
        <f t="shared" ref="E269:F269" si="350">SUM(E270,E281)</f>
        <v>0</v>
      </c>
      <c r="F269" s="514">
        <f t="shared" si="350"/>
        <v>0</v>
      </c>
      <c r="G269" s="297">
        <f>SUM(G270,G281)</f>
        <v>0</v>
      </c>
      <c r="H269" s="611">
        <f t="shared" ref="H269:I269" si="351">SUM(H270,H281)</f>
        <v>0</v>
      </c>
      <c r="I269" s="514">
        <f t="shared" si="351"/>
        <v>0</v>
      </c>
      <c r="J269" s="299">
        <f>SUM(J270,J281)</f>
        <v>900</v>
      </c>
      <c r="K269" s="468">
        <f t="shared" ref="K269:L269" si="352">SUM(K270,K281)</f>
        <v>0</v>
      </c>
      <c r="L269" s="514">
        <f t="shared" si="352"/>
        <v>900</v>
      </c>
      <c r="M269" s="301">
        <f>SUM(M270,M281)</f>
        <v>0</v>
      </c>
      <c r="N269" s="302">
        <f t="shared" ref="N269:O269" si="353">SUM(N270,N281)</f>
        <v>0</v>
      </c>
      <c r="O269" s="303">
        <f t="shared" si="353"/>
        <v>0</v>
      </c>
      <c r="P269" s="304"/>
    </row>
    <row r="270" spans="1:16" ht="24" x14ac:dyDescent="0.25">
      <c r="A270" s="75">
        <v>7200</v>
      </c>
      <c r="B270" s="206" t="s">
        <v>291</v>
      </c>
      <c r="C270" s="76">
        <f t="shared" si="283"/>
        <v>900</v>
      </c>
      <c r="D270" s="207">
        <f>SUM(D271,D272,D275,D276,D280)</f>
        <v>0</v>
      </c>
      <c r="E270" s="455">
        <f t="shared" ref="E270:F270" si="354">SUM(E271,E272,E275,E276,E280)</f>
        <v>0</v>
      </c>
      <c r="F270" s="506">
        <f t="shared" si="354"/>
        <v>0</v>
      </c>
      <c r="G270" s="207">
        <f>SUM(G271,G272,G275,G276,G280)</f>
        <v>0</v>
      </c>
      <c r="H270" s="544">
        <f t="shared" ref="H270:I270" si="355">SUM(H271,H272,H275,H276,H280)</f>
        <v>0</v>
      </c>
      <c r="I270" s="506">
        <f t="shared" si="355"/>
        <v>0</v>
      </c>
      <c r="J270" s="84">
        <f>SUM(J271,J272,J275,J276,J280)</f>
        <v>900</v>
      </c>
      <c r="K270" s="455">
        <f t="shared" ref="K270:L270" si="356">SUM(K271,K272,K275,K276,K280)</f>
        <v>0</v>
      </c>
      <c r="L270" s="506">
        <f t="shared" si="356"/>
        <v>900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94"/>
      <c r="F271" s="569">
        <f>D271+E271</f>
        <v>0</v>
      </c>
      <c r="G271" s="219"/>
      <c r="H271" s="93"/>
      <c r="I271" s="220">
        <f>G271+H271</f>
        <v>0</v>
      </c>
      <c r="J271" s="93"/>
      <c r="K271" s="94"/>
      <c r="L271" s="57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233">
        <f t="shared" ref="E272:F272" si="358">SUM(E273:E274)</f>
        <v>0</v>
      </c>
      <c r="F272" s="591">
        <f t="shared" si="358"/>
        <v>0</v>
      </c>
      <c r="G272" s="232">
        <f>SUM(G273:G274)</f>
        <v>0</v>
      </c>
      <c r="H272" s="234">
        <f t="shared" ref="H272:I272" si="359">SUM(H273:H274)</f>
        <v>0</v>
      </c>
      <c r="I272" s="235">
        <f t="shared" si="359"/>
        <v>0</v>
      </c>
      <c r="J272" s="234">
        <f>SUM(J273:J274)</f>
        <v>0</v>
      </c>
      <c r="K272" s="233">
        <f t="shared" ref="K272:L272" si="360">SUM(K273:K274)</f>
        <v>0</v>
      </c>
      <c r="L272" s="592">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105"/>
      <c r="F273" s="591">
        <f t="shared" ref="F273:F275" si="362">D273+E273</f>
        <v>0</v>
      </c>
      <c r="G273" s="237"/>
      <c r="H273" s="104"/>
      <c r="I273" s="235">
        <f t="shared" ref="I273:I275" si="363">G273+H273</f>
        <v>0</v>
      </c>
      <c r="J273" s="104"/>
      <c r="K273" s="105"/>
      <c r="L273" s="592">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105"/>
      <c r="F274" s="591">
        <f t="shared" si="362"/>
        <v>0</v>
      </c>
      <c r="G274" s="237"/>
      <c r="H274" s="104"/>
      <c r="I274" s="235">
        <f t="shared" si="363"/>
        <v>0</v>
      </c>
      <c r="J274" s="104"/>
      <c r="K274" s="105"/>
      <c r="L274" s="592">
        <f t="shared" si="364"/>
        <v>0</v>
      </c>
      <c r="M274" s="238"/>
      <c r="N274" s="105"/>
      <c r="O274" s="235">
        <f t="shared" si="365"/>
        <v>0</v>
      </c>
      <c r="P274" s="236"/>
    </row>
    <row r="275" spans="1:16" ht="24" x14ac:dyDescent="0.25">
      <c r="A275" s="368">
        <v>7230</v>
      </c>
      <c r="B275" s="223" t="s">
        <v>296</v>
      </c>
      <c r="C275" s="224">
        <f t="shared" si="283"/>
        <v>900</v>
      </c>
      <c r="D275" s="225"/>
      <c r="E275" s="460"/>
      <c r="F275" s="486">
        <f t="shared" si="362"/>
        <v>0</v>
      </c>
      <c r="G275" s="225"/>
      <c r="H275" s="571"/>
      <c r="I275" s="486">
        <f t="shared" si="363"/>
        <v>0</v>
      </c>
      <c r="J275" s="227">
        <v>900</v>
      </c>
      <c r="K275" s="460"/>
      <c r="L275" s="486">
        <f t="shared" si="364"/>
        <v>900</v>
      </c>
      <c r="M275" s="229"/>
      <c r="N275" s="226"/>
      <c r="O275" s="228">
        <f t="shared" si="365"/>
        <v>0</v>
      </c>
      <c r="P275" s="230"/>
    </row>
    <row r="276" spans="1:16" ht="24" hidden="1" x14ac:dyDescent="0.25">
      <c r="A276" s="231">
        <v>7240</v>
      </c>
      <c r="B276" s="98" t="s">
        <v>297</v>
      </c>
      <c r="C276" s="99">
        <f t="shared" si="283"/>
        <v>0</v>
      </c>
      <c r="D276" s="232">
        <f t="shared" ref="D276:O276" si="366">SUM(D277:D279)</f>
        <v>0</v>
      </c>
      <c r="E276" s="233">
        <f t="shared" si="366"/>
        <v>0</v>
      </c>
      <c r="F276" s="591">
        <f t="shared" si="366"/>
        <v>0</v>
      </c>
      <c r="G276" s="232">
        <f t="shared" si="366"/>
        <v>0</v>
      </c>
      <c r="H276" s="234">
        <f t="shared" si="366"/>
        <v>0</v>
      </c>
      <c r="I276" s="235">
        <f t="shared" si="366"/>
        <v>0</v>
      </c>
      <c r="J276" s="234">
        <f>SUM(J277:J279)</f>
        <v>0</v>
      </c>
      <c r="K276" s="233">
        <f t="shared" ref="K276:L276" si="367">SUM(K277:K279)</f>
        <v>0</v>
      </c>
      <c r="L276" s="592">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105"/>
      <c r="F277" s="591">
        <f t="shared" ref="F277:F280" si="369">D277+E277</f>
        <v>0</v>
      </c>
      <c r="G277" s="237"/>
      <c r="H277" s="104"/>
      <c r="I277" s="235">
        <f t="shared" ref="I277:I280" si="370">G277+H277</f>
        <v>0</v>
      </c>
      <c r="J277" s="104"/>
      <c r="K277" s="105"/>
      <c r="L277" s="592">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105"/>
      <c r="F278" s="591">
        <f t="shared" si="369"/>
        <v>0</v>
      </c>
      <c r="G278" s="237"/>
      <c r="H278" s="104"/>
      <c r="I278" s="235">
        <f t="shared" si="370"/>
        <v>0</v>
      </c>
      <c r="J278" s="104"/>
      <c r="K278" s="105"/>
      <c r="L278" s="592">
        <f t="shared" si="371"/>
        <v>0</v>
      </c>
      <c r="M278" s="238"/>
      <c r="N278" s="105"/>
      <c r="O278" s="235">
        <f t="shared" si="372"/>
        <v>0</v>
      </c>
      <c r="P278" s="236"/>
    </row>
    <row r="279" spans="1:16" ht="36" hidden="1" x14ac:dyDescent="0.25">
      <c r="A279" s="119">
        <v>7247</v>
      </c>
      <c r="B279" s="98" t="s">
        <v>300</v>
      </c>
      <c r="C279" s="99">
        <f t="shared" si="368"/>
        <v>0</v>
      </c>
      <c r="D279" s="237"/>
      <c r="E279" s="105"/>
      <c r="F279" s="591">
        <f t="shared" si="369"/>
        <v>0</v>
      </c>
      <c r="G279" s="237"/>
      <c r="H279" s="104"/>
      <c r="I279" s="235">
        <f t="shared" si="370"/>
        <v>0</v>
      </c>
      <c r="J279" s="104"/>
      <c r="K279" s="105"/>
      <c r="L279" s="592">
        <f t="shared" si="371"/>
        <v>0</v>
      </c>
      <c r="M279" s="238"/>
      <c r="N279" s="105"/>
      <c r="O279" s="235">
        <f t="shared" si="372"/>
        <v>0</v>
      </c>
      <c r="P279" s="236"/>
    </row>
    <row r="280" spans="1:16" ht="24" hidden="1" x14ac:dyDescent="0.25">
      <c r="A280" s="342">
        <v>7260</v>
      </c>
      <c r="B280" s="87" t="s">
        <v>301</v>
      </c>
      <c r="C280" s="88">
        <f t="shared" si="368"/>
        <v>0</v>
      </c>
      <c r="D280" s="219"/>
      <c r="E280" s="94"/>
      <c r="F280" s="569">
        <f t="shared" si="369"/>
        <v>0</v>
      </c>
      <c r="G280" s="219"/>
      <c r="H280" s="93"/>
      <c r="I280" s="220">
        <f t="shared" si="370"/>
        <v>0</v>
      </c>
      <c r="J280" s="93"/>
      <c r="K280" s="94"/>
      <c r="L280" s="57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249">
        <f t="shared" si="373"/>
        <v>0</v>
      </c>
      <c r="F281" s="142">
        <f t="shared" si="373"/>
        <v>0</v>
      </c>
      <c r="G281" s="306">
        <f t="shared" si="373"/>
        <v>0</v>
      </c>
      <c r="H281" s="307">
        <f t="shared" si="373"/>
        <v>0</v>
      </c>
      <c r="I281" s="250">
        <f t="shared" si="373"/>
        <v>0</v>
      </c>
      <c r="J281" s="307">
        <f t="shared" si="373"/>
        <v>0</v>
      </c>
      <c r="K281" s="249">
        <f t="shared" si="373"/>
        <v>0</v>
      </c>
      <c r="L281" s="612">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116"/>
      <c r="F282" s="559">
        <f>D282+E282</f>
        <v>0</v>
      </c>
      <c r="G282" s="308"/>
      <c r="H282" s="115"/>
      <c r="I282" s="270">
        <f>G282+H282</f>
        <v>0</v>
      </c>
      <c r="J282" s="115"/>
      <c r="K282" s="116"/>
      <c r="L282" s="613">
        <f>J282+K282</f>
        <v>0</v>
      </c>
      <c r="M282" s="309"/>
      <c r="N282" s="116"/>
      <c r="O282" s="270">
        <f>M282+N282</f>
        <v>0</v>
      </c>
      <c r="P282" s="271"/>
    </row>
    <row r="283" spans="1:16" hidden="1" x14ac:dyDescent="0.25">
      <c r="A283" s="254"/>
      <c r="B283" s="98" t="s">
        <v>304</v>
      </c>
      <c r="C283" s="99">
        <f t="shared" si="368"/>
        <v>0</v>
      </c>
      <c r="D283" s="232">
        <f>SUM(D284:D285)</f>
        <v>0</v>
      </c>
      <c r="E283" s="233">
        <f t="shared" ref="E283:F283" si="374">SUM(E284:E285)</f>
        <v>0</v>
      </c>
      <c r="F283" s="591">
        <f t="shared" si="374"/>
        <v>0</v>
      </c>
      <c r="G283" s="232">
        <f>SUM(G284:G285)</f>
        <v>0</v>
      </c>
      <c r="H283" s="234">
        <f t="shared" ref="H283:I283" si="375">SUM(H284:H285)</f>
        <v>0</v>
      </c>
      <c r="I283" s="235">
        <f t="shared" si="375"/>
        <v>0</v>
      </c>
      <c r="J283" s="234">
        <f>SUM(J284:J285)</f>
        <v>0</v>
      </c>
      <c r="K283" s="233">
        <f t="shared" ref="K283:L283" si="376">SUM(K284:K285)</f>
        <v>0</v>
      </c>
      <c r="L283" s="592">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105"/>
      <c r="F284" s="591">
        <f t="shared" ref="F284:F285" si="378">D284+E284</f>
        <v>0</v>
      </c>
      <c r="G284" s="237"/>
      <c r="H284" s="104"/>
      <c r="I284" s="235">
        <f t="shared" ref="I284:I285" si="379">G284+H284</f>
        <v>0</v>
      </c>
      <c r="J284" s="104"/>
      <c r="K284" s="105"/>
      <c r="L284" s="592">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94"/>
      <c r="F285" s="569">
        <f t="shared" si="378"/>
        <v>0</v>
      </c>
      <c r="G285" s="219"/>
      <c r="H285" s="93"/>
      <c r="I285" s="220">
        <f t="shared" si="379"/>
        <v>0</v>
      </c>
      <c r="J285" s="93"/>
      <c r="K285" s="94"/>
      <c r="L285" s="570">
        <f t="shared" si="380"/>
        <v>0</v>
      </c>
      <c r="M285" s="221"/>
      <c r="N285" s="94"/>
      <c r="O285" s="220">
        <f t="shared" si="381"/>
        <v>0</v>
      </c>
      <c r="P285" s="222"/>
    </row>
    <row r="286" spans="1:16" ht="12.75" thickBot="1" x14ac:dyDescent="0.3">
      <c r="A286" s="311"/>
      <c r="B286" s="311" t="s">
        <v>309</v>
      </c>
      <c r="C286" s="312">
        <f t="shared" si="368"/>
        <v>729300</v>
      </c>
      <c r="D286" s="313">
        <f t="shared" ref="D286:O286" si="382">SUM(D283,D269,D230,D195,D187,D173,D75,D53)</f>
        <v>517086</v>
      </c>
      <c r="E286" s="471">
        <f t="shared" si="382"/>
        <v>0</v>
      </c>
      <c r="F286" s="517">
        <f t="shared" si="382"/>
        <v>517086</v>
      </c>
      <c r="G286" s="313">
        <f t="shared" si="382"/>
        <v>189188</v>
      </c>
      <c r="H286" s="614">
        <f t="shared" si="382"/>
        <v>0</v>
      </c>
      <c r="I286" s="517">
        <f t="shared" si="382"/>
        <v>189188</v>
      </c>
      <c r="J286" s="315">
        <f t="shared" si="382"/>
        <v>23026</v>
      </c>
      <c r="K286" s="471">
        <f t="shared" si="382"/>
        <v>0</v>
      </c>
      <c r="L286" s="517">
        <f t="shared" si="382"/>
        <v>23026</v>
      </c>
      <c r="M286" s="312">
        <f t="shared" si="382"/>
        <v>0</v>
      </c>
      <c r="N286" s="314">
        <f t="shared" si="382"/>
        <v>0</v>
      </c>
      <c r="O286" s="316">
        <f t="shared" si="382"/>
        <v>0</v>
      </c>
      <c r="P286" s="317"/>
    </row>
    <row r="287" spans="1:16" s="27" customFormat="1" ht="13.5" thickTop="1" thickBot="1" x14ac:dyDescent="0.3">
      <c r="A287" s="1253" t="s">
        <v>310</v>
      </c>
      <c r="B287" s="1254"/>
      <c r="C287" s="318">
        <f t="shared" si="368"/>
        <v>-3373</v>
      </c>
      <c r="D287" s="319">
        <f>SUM(D24,D25,D41)-D51</f>
        <v>0</v>
      </c>
      <c r="E287" s="472">
        <f t="shared" ref="E287:F287" si="383">SUM(E24,E25,E41)-E51</f>
        <v>0</v>
      </c>
      <c r="F287" s="518">
        <f t="shared" si="383"/>
        <v>0</v>
      </c>
      <c r="G287" s="319">
        <f>SUM(G24,G25,G41)-G51</f>
        <v>0</v>
      </c>
      <c r="H287" s="615">
        <f t="shared" ref="H287:I287" si="384">SUM(H24,H25,H41)-H51</f>
        <v>0</v>
      </c>
      <c r="I287" s="518">
        <f t="shared" si="384"/>
        <v>0</v>
      </c>
      <c r="J287" s="321">
        <f>(J26+J43)-J51</f>
        <v>-3373</v>
      </c>
      <c r="K287" s="472">
        <f t="shared" ref="K287:L287" si="385">(K26+K43)-K51</f>
        <v>0</v>
      </c>
      <c r="L287" s="518">
        <f t="shared" si="385"/>
        <v>-3373</v>
      </c>
      <c r="M287" s="318">
        <f>M45-M51</f>
        <v>0</v>
      </c>
      <c r="N287" s="320">
        <f t="shared" ref="N287:O287" si="386">N45-N51</f>
        <v>0</v>
      </c>
      <c r="O287" s="322">
        <f t="shared" si="386"/>
        <v>0</v>
      </c>
      <c r="P287" s="323"/>
    </row>
    <row r="288" spans="1:16" s="27" customFormat="1" ht="12.75" thickTop="1" x14ac:dyDescent="0.25">
      <c r="A288" s="1255" t="s">
        <v>311</v>
      </c>
      <c r="B288" s="1256"/>
      <c r="C288" s="324">
        <f t="shared" si="368"/>
        <v>3373</v>
      </c>
      <c r="D288" s="325">
        <f t="shared" ref="D288:O288" si="387">SUM(D289,D290)-D297+D298</f>
        <v>0</v>
      </c>
      <c r="E288" s="473">
        <f t="shared" si="387"/>
        <v>0</v>
      </c>
      <c r="F288" s="519">
        <f t="shared" si="387"/>
        <v>0</v>
      </c>
      <c r="G288" s="325">
        <f t="shared" si="387"/>
        <v>0</v>
      </c>
      <c r="H288" s="616">
        <f t="shared" si="387"/>
        <v>0</v>
      </c>
      <c r="I288" s="519">
        <f t="shared" si="387"/>
        <v>0</v>
      </c>
      <c r="J288" s="327">
        <f t="shared" si="387"/>
        <v>3373</v>
      </c>
      <c r="K288" s="473">
        <f t="shared" si="387"/>
        <v>0</v>
      </c>
      <c r="L288" s="519">
        <f t="shared" si="387"/>
        <v>3373</v>
      </c>
      <c r="M288" s="324">
        <f t="shared" si="387"/>
        <v>0</v>
      </c>
      <c r="N288" s="326">
        <f t="shared" si="387"/>
        <v>0</v>
      </c>
      <c r="O288" s="328">
        <f t="shared" si="387"/>
        <v>0</v>
      </c>
      <c r="P288" s="329"/>
    </row>
    <row r="289" spans="1:16" s="27" customFormat="1" ht="12.75" thickBot="1" x14ac:dyDescent="0.3">
      <c r="A289" s="177" t="s">
        <v>312</v>
      </c>
      <c r="B289" s="177" t="s">
        <v>313</v>
      </c>
      <c r="C289" s="178">
        <f t="shared" si="368"/>
        <v>3373</v>
      </c>
      <c r="D289" s="179">
        <f t="shared" ref="D289:O289" si="388">D21-D283</f>
        <v>0</v>
      </c>
      <c r="E289" s="451">
        <f t="shared" si="388"/>
        <v>0</v>
      </c>
      <c r="F289" s="502">
        <f t="shared" si="388"/>
        <v>0</v>
      </c>
      <c r="G289" s="179">
        <f t="shared" si="388"/>
        <v>0</v>
      </c>
      <c r="H289" s="565">
        <f t="shared" si="388"/>
        <v>0</v>
      </c>
      <c r="I289" s="502">
        <f t="shared" si="388"/>
        <v>0</v>
      </c>
      <c r="J289" s="181">
        <f t="shared" si="388"/>
        <v>3373</v>
      </c>
      <c r="K289" s="451">
        <f t="shared" si="388"/>
        <v>0</v>
      </c>
      <c r="L289" s="502">
        <f t="shared" si="388"/>
        <v>3373</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326">
        <f t="shared" si="389"/>
        <v>0</v>
      </c>
      <c r="F290" s="617">
        <f t="shared" si="389"/>
        <v>0</v>
      </c>
      <c r="G290" s="325">
        <f t="shared" si="389"/>
        <v>0</v>
      </c>
      <c r="H290" s="327">
        <f t="shared" si="389"/>
        <v>0</v>
      </c>
      <c r="I290" s="328">
        <f t="shared" si="389"/>
        <v>0</v>
      </c>
      <c r="J290" s="327">
        <f t="shared" si="389"/>
        <v>0</v>
      </c>
      <c r="K290" s="326">
        <f t="shared" si="389"/>
        <v>0</v>
      </c>
      <c r="L290" s="616">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116"/>
      <c r="F291" s="559">
        <f t="shared" ref="F291:F298" si="390">D291+E291</f>
        <v>0</v>
      </c>
      <c r="G291" s="308"/>
      <c r="H291" s="115"/>
      <c r="I291" s="270">
        <f t="shared" ref="I291:I298" si="391">G291+H291</f>
        <v>0</v>
      </c>
      <c r="J291" s="115"/>
      <c r="K291" s="116"/>
      <c r="L291" s="613">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105"/>
      <c r="F292" s="591">
        <f t="shared" si="390"/>
        <v>0</v>
      </c>
      <c r="G292" s="237"/>
      <c r="H292" s="104"/>
      <c r="I292" s="235">
        <f t="shared" si="391"/>
        <v>0</v>
      </c>
      <c r="J292" s="104"/>
      <c r="K292" s="105"/>
      <c r="L292" s="592">
        <f t="shared" si="392"/>
        <v>0</v>
      </c>
      <c r="M292" s="238"/>
      <c r="N292" s="105"/>
      <c r="O292" s="235">
        <f t="shared" si="393"/>
        <v>0</v>
      </c>
      <c r="P292" s="236"/>
    </row>
    <row r="293" spans="1:16" ht="12.75" hidden="1" thickTop="1" x14ac:dyDescent="0.25">
      <c r="A293" s="254" t="s">
        <v>320</v>
      </c>
      <c r="B293" s="97" t="s">
        <v>321</v>
      </c>
      <c r="C293" s="99">
        <f t="shared" si="368"/>
        <v>0</v>
      </c>
      <c r="D293" s="237"/>
      <c r="E293" s="105"/>
      <c r="F293" s="591">
        <f t="shared" si="390"/>
        <v>0</v>
      </c>
      <c r="G293" s="237"/>
      <c r="H293" s="104"/>
      <c r="I293" s="235">
        <f t="shared" si="391"/>
        <v>0</v>
      </c>
      <c r="J293" s="104"/>
      <c r="K293" s="105"/>
      <c r="L293" s="592">
        <f t="shared" si="392"/>
        <v>0</v>
      </c>
      <c r="M293" s="238"/>
      <c r="N293" s="105"/>
      <c r="O293" s="235">
        <f t="shared" si="393"/>
        <v>0</v>
      </c>
      <c r="P293" s="236"/>
    </row>
    <row r="294" spans="1:16" ht="24.75" hidden="1" thickTop="1" x14ac:dyDescent="0.25">
      <c r="A294" s="254" t="s">
        <v>322</v>
      </c>
      <c r="B294" s="97" t="s">
        <v>323</v>
      </c>
      <c r="C294" s="99">
        <f>F294+I294+L294+O294</f>
        <v>0</v>
      </c>
      <c r="D294" s="237"/>
      <c r="E294" s="105"/>
      <c r="F294" s="591">
        <f t="shared" si="390"/>
        <v>0</v>
      </c>
      <c r="G294" s="237"/>
      <c r="H294" s="104"/>
      <c r="I294" s="235">
        <f t="shared" si="391"/>
        <v>0</v>
      </c>
      <c r="J294" s="104"/>
      <c r="K294" s="105"/>
      <c r="L294" s="592">
        <f t="shared" si="392"/>
        <v>0</v>
      </c>
      <c r="M294" s="238"/>
      <c r="N294" s="105"/>
      <c r="O294" s="235">
        <f t="shared" si="393"/>
        <v>0</v>
      </c>
      <c r="P294" s="236"/>
    </row>
    <row r="295" spans="1:16" ht="12.75" hidden="1" thickTop="1" x14ac:dyDescent="0.25">
      <c r="A295" s="254" t="s">
        <v>324</v>
      </c>
      <c r="B295" s="97" t="s">
        <v>325</v>
      </c>
      <c r="C295" s="99">
        <f t="shared" si="368"/>
        <v>0</v>
      </c>
      <c r="D295" s="237"/>
      <c r="E295" s="105"/>
      <c r="F295" s="591">
        <f t="shared" si="390"/>
        <v>0</v>
      </c>
      <c r="G295" s="237"/>
      <c r="H295" s="104"/>
      <c r="I295" s="235">
        <f t="shared" si="391"/>
        <v>0</v>
      </c>
      <c r="J295" s="104"/>
      <c r="K295" s="105"/>
      <c r="L295" s="592">
        <f t="shared" si="392"/>
        <v>0</v>
      </c>
      <c r="M295" s="238"/>
      <c r="N295" s="105"/>
      <c r="O295" s="235">
        <f t="shared" si="393"/>
        <v>0</v>
      </c>
      <c r="P295" s="236"/>
    </row>
    <row r="296" spans="1:16" ht="24.75" hidden="1" thickTop="1" x14ac:dyDescent="0.25">
      <c r="A296" s="332" t="s">
        <v>326</v>
      </c>
      <c r="B296" s="333" t="s">
        <v>327</v>
      </c>
      <c r="C296" s="274">
        <f t="shared" si="368"/>
        <v>0</v>
      </c>
      <c r="D296" s="279"/>
      <c r="E296" s="280"/>
      <c r="F296" s="606">
        <f t="shared" si="390"/>
        <v>0</v>
      </c>
      <c r="G296" s="279"/>
      <c r="H296" s="281"/>
      <c r="I296" s="276">
        <f t="shared" si="391"/>
        <v>0</v>
      </c>
      <c r="J296" s="281"/>
      <c r="K296" s="280"/>
      <c r="L296" s="607">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336"/>
      <c r="F297" s="618">
        <f t="shared" si="390"/>
        <v>0</v>
      </c>
      <c r="G297" s="335"/>
      <c r="H297" s="337"/>
      <c r="I297" s="322">
        <f t="shared" si="391"/>
        <v>0</v>
      </c>
      <c r="J297" s="337"/>
      <c r="K297" s="336"/>
      <c r="L297" s="615">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266"/>
      <c r="F298" s="541">
        <f t="shared" si="390"/>
        <v>0</v>
      </c>
      <c r="G298" s="265"/>
      <c r="H298" s="267"/>
      <c r="I298" s="208">
        <f t="shared" si="391"/>
        <v>0</v>
      </c>
      <c r="J298" s="267"/>
      <c r="K298" s="266"/>
      <c r="L298" s="544">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sheetData>
  <sheetProtection algorithmName="SHA-512" hashValue="SsVFGZ2FI2JCWed/Krqrs6AE+ySVTpZP0eTmEH+HdSm146twHAx1zB9MmMEJ/Ko5skp5u1sXvb6gIQ3Bd6mNjA==" saltValue="6zv2S/V4uxdWwMyLoXeU2A==" spinCount="100000" sheet="1" objects="1" scenarios="1"/>
  <autoFilter ref="A18:P298">
    <filterColumn colId="2">
      <filters blank="1">
        <filter val="1 030"/>
        <filter val="1 041"/>
        <filter val="1 124"/>
        <filter val="1 156"/>
        <filter val="1 668"/>
        <filter val="1 762"/>
        <filter val="120 062"/>
        <filter val="13 660"/>
        <filter val="130"/>
        <filter val="133"/>
        <filter val="143"/>
        <filter val="159 438"/>
        <filter val="166"/>
        <filter val="18 839"/>
        <filter val="19 520"/>
        <filter val="2 138"/>
        <filter val="2 400"/>
        <filter val="2 668"/>
        <filter val="22 184"/>
        <filter val="227"/>
        <filter val="24 906"/>
        <filter val="25 390"/>
        <filter val="253"/>
        <filter val="254"/>
        <filter val="26 180"/>
        <filter val="3 373"/>
        <filter val="-3 373"/>
        <filter val="3 435"/>
        <filter val="3 565"/>
        <filter val="3 680"/>
        <filter val="3 816"/>
        <filter val="3 981"/>
        <filter val="31 310"/>
        <filter val="336"/>
        <filter val="39 376"/>
        <filter val="4 031"/>
        <filter val="4 153"/>
        <filter val="4 270"/>
        <filter val="4 766"/>
        <filter val="4 822"/>
        <filter val="42 153"/>
        <filter val="427 952"/>
        <filter val="43 126"/>
        <filter val="45 270"/>
        <filter val="473 216"/>
        <filter val="48"/>
        <filter val="52"/>
        <filter val="561"/>
        <filter val="576"/>
        <filter val="580"/>
        <filter val="6 022"/>
        <filter val="6 361"/>
        <filter val="6 856"/>
        <filter val="632 654"/>
        <filter val="660"/>
        <filter val="685"/>
        <filter val="7 160"/>
        <filter val="706 274"/>
        <filter val="720 077"/>
        <filter val="729 300"/>
        <filter val="737"/>
        <filter val="742"/>
        <filter val="8 193"/>
        <filter val="8 323"/>
        <filter val="810"/>
        <filter val="823"/>
        <filter val="87 423"/>
        <filter val="9 029"/>
        <filter val="9 223"/>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Roman,Regular"&amp;9 156.pielikums Jūrmalas pilsētas domes
2019.gada 21.februāra saistošajiem noteikumiem Nr.8
(protokols Nr.2, 34.punkts)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3" sqref="S3"/>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377</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378</v>
      </c>
      <c r="D3" s="1296"/>
      <c r="E3" s="1296"/>
      <c r="F3" s="1296"/>
      <c r="G3" s="1296"/>
      <c r="H3" s="1296"/>
      <c r="I3" s="1296"/>
      <c r="J3" s="1296"/>
      <c r="K3" s="1296"/>
      <c r="L3" s="1296"/>
      <c r="M3" s="1296"/>
      <c r="N3" s="1296"/>
      <c r="O3" s="1296"/>
      <c r="P3" s="1297"/>
      <c r="Q3" s="525"/>
    </row>
    <row r="4" spans="1:17" ht="12.75" customHeight="1" x14ac:dyDescent="0.25">
      <c r="A4" s="5" t="s">
        <v>4</v>
      </c>
      <c r="B4" s="6"/>
      <c r="C4" s="1296" t="s">
        <v>379</v>
      </c>
      <c r="D4" s="1296"/>
      <c r="E4" s="1296"/>
      <c r="F4" s="1296"/>
      <c r="G4" s="1296"/>
      <c r="H4" s="1296"/>
      <c r="I4" s="1296"/>
      <c r="J4" s="1296"/>
      <c r="K4" s="1296"/>
      <c r="L4" s="1296"/>
      <c r="M4" s="1296"/>
      <c r="N4" s="1296"/>
      <c r="O4" s="1296"/>
      <c r="P4" s="1297"/>
      <c r="Q4" s="525"/>
    </row>
    <row r="5" spans="1:17" ht="12.75" customHeight="1" x14ac:dyDescent="0.25">
      <c r="A5" s="7" t="s">
        <v>6</v>
      </c>
      <c r="B5" s="8"/>
      <c r="C5" s="1291" t="s">
        <v>380</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6.25" customHeight="1" x14ac:dyDescent="0.25">
      <c r="A7" s="7" t="s">
        <v>10</v>
      </c>
      <c r="B7" s="8"/>
      <c r="C7" s="1296" t="s">
        <v>408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383</v>
      </c>
      <c r="D9" s="1291"/>
      <c r="E9" s="1291"/>
      <c r="F9" s="1291"/>
      <c r="G9" s="1291"/>
      <c r="H9" s="1291"/>
      <c r="I9" s="1291"/>
      <c r="J9" s="1291"/>
      <c r="K9" s="1291"/>
      <c r="L9" s="1291"/>
      <c r="M9" s="1291"/>
      <c r="N9" s="1291"/>
      <c r="O9" s="1291"/>
      <c r="P9" s="1292"/>
      <c r="Q9" s="525"/>
    </row>
    <row r="10" spans="1:17" ht="12.75" customHeight="1" x14ac:dyDescent="0.25">
      <c r="A10" s="7"/>
      <c r="B10" s="8" t="s">
        <v>15</v>
      </c>
      <c r="C10" s="1291" t="s">
        <v>384</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385</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729300</v>
      </c>
      <c r="D20" s="33">
        <f>SUM(D21,D24,D25,D41,D43)</f>
        <v>517086</v>
      </c>
      <c r="E20" s="432">
        <f>SUM(E21,E24,E25,E41,E43)</f>
        <v>0</v>
      </c>
      <c r="F20" s="483">
        <f>SUM(F21,F24,F25,F41,F43)</f>
        <v>517086</v>
      </c>
      <c r="G20" s="33">
        <f>SUM(G21,G24,G43)</f>
        <v>189188</v>
      </c>
      <c r="H20" s="35">
        <f>SUM(H21,H24,H43)</f>
        <v>0</v>
      </c>
      <c r="I20" s="36">
        <f>SUM(I21,I24,I43)</f>
        <v>189188</v>
      </c>
      <c r="J20" s="35">
        <f>SUM(J21,J26,J43)</f>
        <v>23026</v>
      </c>
      <c r="K20" s="34">
        <f>SUM(K21,K26,K43)</f>
        <v>0</v>
      </c>
      <c r="L20" s="36">
        <f>SUM(L21,L26,L43)</f>
        <v>23026</v>
      </c>
      <c r="M20" s="32">
        <f>SUM(M21,M45)</f>
        <v>0</v>
      </c>
      <c r="N20" s="34">
        <f>SUM(N21,N45)</f>
        <v>0</v>
      </c>
      <c r="O20" s="36">
        <f>SUM(O21,O45)</f>
        <v>0</v>
      </c>
      <c r="P20" s="37"/>
    </row>
    <row r="21" spans="1:16" ht="12.75" thickTop="1" x14ac:dyDescent="0.25">
      <c r="A21" s="38"/>
      <c r="B21" s="39" t="s">
        <v>41</v>
      </c>
      <c r="C21" s="40">
        <f t="shared" ref="C21:C84" si="0">F21+I21+L21+O21</f>
        <v>3373</v>
      </c>
      <c r="D21" s="41">
        <f t="shared" ref="D21:O21" si="1">SUM(D22:D23)</f>
        <v>0</v>
      </c>
      <c r="E21" s="433">
        <f t="shared" si="1"/>
        <v>0</v>
      </c>
      <c r="F21" s="484">
        <f t="shared" si="1"/>
        <v>0</v>
      </c>
      <c r="G21" s="41">
        <f t="shared" si="1"/>
        <v>0</v>
      </c>
      <c r="H21" s="43">
        <f t="shared" si="1"/>
        <v>0</v>
      </c>
      <c r="I21" s="44">
        <f t="shared" si="1"/>
        <v>0</v>
      </c>
      <c r="J21" s="43">
        <f t="shared" si="1"/>
        <v>3373</v>
      </c>
      <c r="K21" s="42">
        <f t="shared" si="1"/>
        <v>0</v>
      </c>
      <c r="L21" s="44">
        <f t="shared" si="1"/>
        <v>3373</v>
      </c>
      <c r="M21" s="40">
        <f t="shared" si="1"/>
        <v>0</v>
      </c>
      <c r="N21" s="42">
        <f t="shared" si="1"/>
        <v>0</v>
      </c>
      <c r="O21" s="44">
        <f t="shared" si="1"/>
        <v>0</v>
      </c>
      <c r="P21" s="45"/>
    </row>
    <row r="22" spans="1:16" hidden="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x14ac:dyDescent="0.25">
      <c r="A23" s="619"/>
      <c r="B23" s="620" t="s">
        <v>43</v>
      </c>
      <c r="C23" s="621">
        <f t="shared" si="0"/>
        <v>3373</v>
      </c>
      <c r="D23" s="622"/>
      <c r="E23" s="623"/>
      <c r="F23" s="624">
        <f>D23+E23</f>
        <v>0</v>
      </c>
      <c r="G23" s="622"/>
      <c r="H23" s="625"/>
      <c r="I23" s="626">
        <f>G23+H23</f>
        <v>0</v>
      </c>
      <c r="J23" s="625">
        <v>3373</v>
      </c>
      <c r="K23" s="627"/>
      <c r="L23" s="626">
        <f>J23+K23</f>
        <v>3373</v>
      </c>
      <c r="M23" s="628"/>
      <c r="N23" s="627"/>
      <c r="O23" s="626">
        <f>M23+N23</f>
        <v>0</v>
      </c>
      <c r="P23" s="63"/>
    </row>
    <row r="24" spans="1:16" s="27" customFormat="1" ht="24.75" thickBot="1" x14ac:dyDescent="0.3">
      <c r="A24" s="347">
        <v>19300</v>
      </c>
      <c r="B24" s="347" t="s">
        <v>44</v>
      </c>
      <c r="C24" s="348">
        <f>F24+I24</f>
        <v>706274</v>
      </c>
      <c r="D24" s="349">
        <v>517086</v>
      </c>
      <c r="E24" s="436"/>
      <c r="F24" s="487">
        <f>D24+E24</f>
        <v>517086</v>
      </c>
      <c r="G24" s="349">
        <v>189188</v>
      </c>
      <c r="H24" s="350"/>
      <c r="I24" s="351">
        <f>G24+H24</f>
        <v>189188</v>
      </c>
      <c r="J24" s="352" t="s">
        <v>45</v>
      </c>
      <c r="K24" s="353" t="s">
        <v>45</v>
      </c>
      <c r="L24" s="355" t="s">
        <v>45</v>
      </c>
      <c r="M24" s="354" t="s">
        <v>45</v>
      </c>
      <c r="N24" s="353" t="s">
        <v>45</v>
      </c>
      <c r="O24" s="355" t="s">
        <v>45</v>
      </c>
      <c r="P24" s="230"/>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19520</v>
      </c>
      <c r="D26" s="78" t="s">
        <v>45</v>
      </c>
      <c r="E26" s="438" t="s">
        <v>45</v>
      </c>
      <c r="F26" s="489" t="s">
        <v>45</v>
      </c>
      <c r="G26" s="78" t="s">
        <v>45</v>
      </c>
      <c r="H26" s="79" t="s">
        <v>45</v>
      </c>
      <c r="I26" s="80" t="s">
        <v>45</v>
      </c>
      <c r="J26" s="84">
        <f>SUM(J27,J31,J33,J36)</f>
        <v>19520</v>
      </c>
      <c r="K26" s="85">
        <f>SUM(K27,K31,K33,K36)</f>
        <v>0</v>
      </c>
      <c r="L26" s="208">
        <f>SUM(L27,L31,L33,L36)</f>
        <v>19520</v>
      </c>
      <c r="M26" s="82" t="s">
        <v>45</v>
      </c>
      <c r="N26" s="81" t="s">
        <v>45</v>
      </c>
      <c r="O26" s="80" t="s">
        <v>45</v>
      </c>
      <c r="P26" s="83"/>
    </row>
    <row r="27" spans="1:16" s="27" customFormat="1" ht="24" hidden="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idden="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 hidden="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2"/>
        <v>0</v>
      </c>
      <c r="D33" s="78" t="s">
        <v>45</v>
      </c>
      <c r="E33" s="438" t="s">
        <v>45</v>
      </c>
      <c r="F33" s="489" t="s">
        <v>45</v>
      </c>
      <c r="G33" s="78" t="s">
        <v>45</v>
      </c>
      <c r="H33" s="79" t="s">
        <v>45</v>
      </c>
      <c r="I33" s="80" t="s">
        <v>45</v>
      </c>
      <c r="J33" s="84">
        <f>SUM(J34:J35)</f>
        <v>0</v>
      </c>
      <c r="K33" s="85">
        <f>SUM(K34:K35)</f>
        <v>0</v>
      </c>
      <c r="L33" s="208">
        <f>SUM(L34:L35)</f>
        <v>0</v>
      </c>
      <c r="M33" s="82" t="s">
        <v>45</v>
      </c>
      <c r="N33" s="81" t="s">
        <v>45</v>
      </c>
      <c r="O33" s="80" t="s">
        <v>45</v>
      </c>
      <c r="P33" s="83"/>
    </row>
    <row r="34" spans="1:16" hidden="1" x14ac:dyDescent="0.25">
      <c r="A34" s="47">
        <v>21381</v>
      </c>
      <c r="B34" s="87" t="s">
        <v>55</v>
      </c>
      <c r="C34" s="88">
        <f t="shared" si="2"/>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2"/>
        <v>19520</v>
      </c>
      <c r="D36" s="78" t="s">
        <v>45</v>
      </c>
      <c r="E36" s="438" t="s">
        <v>45</v>
      </c>
      <c r="F36" s="489" t="s">
        <v>45</v>
      </c>
      <c r="G36" s="78" t="s">
        <v>45</v>
      </c>
      <c r="H36" s="79" t="s">
        <v>45</v>
      </c>
      <c r="I36" s="80" t="s">
        <v>45</v>
      </c>
      <c r="J36" s="84">
        <f>SUM(J37:J40)</f>
        <v>19520</v>
      </c>
      <c r="K36" s="85">
        <f>SUM(K37:K40)</f>
        <v>0</v>
      </c>
      <c r="L36" s="208">
        <f>SUM(L37:L40)</f>
        <v>19520</v>
      </c>
      <c r="M36" s="82" t="s">
        <v>45</v>
      </c>
      <c r="N36" s="81" t="s">
        <v>45</v>
      </c>
      <c r="O36" s="80" t="s">
        <v>45</v>
      </c>
      <c r="P36" s="83"/>
    </row>
    <row r="37" spans="1:16" ht="24" hidden="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356">
        <v>21399</v>
      </c>
      <c r="B40" s="357" t="s">
        <v>61</v>
      </c>
      <c r="C40" s="358">
        <f t="shared" si="2"/>
        <v>19520</v>
      </c>
      <c r="D40" s="359" t="s">
        <v>45</v>
      </c>
      <c r="E40" s="442" t="s">
        <v>45</v>
      </c>
      <c r="F40" s="493" t="s">
        <v>45</v>
      </c>
      <c r="G40" s="359" t="s">
        <v>45</v>
      </c>
      <c r="H40" s="361" t="s">
        <v>45</v>
      </c>
      <c r="I40" s="362" t="s">
        <v>45</v>
      </c>
      <c r="J40" s="363">
        <v>19520</v>
      </c>
      <c r="K40" s="364"/>
      <c r="L40" s="494">
        <f>J40+K40</f>
        <v>19520</v>
      </c>
      <c r="M40" s="365" t="s">
        <v>45</v>
      </c>
      <c r="N40" s="360" t="s">
        <v>45</v>
      </c>
      <c r="O40" s="362" t="s">
        <v>45</v>
      </c>
      <c r="P40" s="629"/>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x14ac:dyDescent="0.25">
      <c r="A43" s="86">
        <v>21490</v>
      </c>
      <c r="B43" s="75" t="s">
        <v>64</v>
      </c>
      <c r="C43" s="143">
        <f>F43+I43+L43</f>
        <v>133</v>
      </c>
      <c r="D43" s="144">
        <f>D44</f>
        <v>0</v>
      </c>
      <c r="E43" s="480">
        <f t="shared" ref="E43:L43" si="3">E44</f>
        <v>0</v>
      </c>
      <c r="F43" s="524">
        <f t="shared" si="3"/>
        <v>0</v>
      </c>
      <c r="G43" s="144">
        <f t="shared" si="3"/>
        <v>0</v>
      </c>
      <c r="H43" s="146">
        <f t="shared" si="3"/>
        <v>0</v>
      </c>
      <c r="I43" s="147">
        <f t="shared" si="3"/>
        <v>0</v>
      </c>
      <c r="J43" s="146">
        <f t="shared" si="3"/>
        <v>133</v>
      </c>
      <c r="K43" s="145">
        <f t="shared" si="3"/>
        <v>0</v>
      </c>
      <c r="L43" s="147">
        <f t="shared" si="3"/>
        <v>133</v>
      </c>
      <c r="M43" s="82" t="s">
        <v>45</v>
      </c>
      <c r="N43" s="81" t="s">
        <v>45</v>
      </c>
      <c r="O43" s="80" t="s">
        <v>45</v>
      </c>
      <c r="P43" s="83"/>
    </row>
    <row r="44" spans="1:16" s="27" customFormat="1" ht="24" x14ac:dyDescent="0.25">
      <c r="A44" s="119">
        <v>21499</v>
      </c>
      <c r="B44" s="98" t="s">
        <v>65</v>
      </c>
      <c r="C44" s="148">
        <f>F44+I44+L44</f>
        <v>133</v>
      </c>
      <c r="D44" s="149"/>
      <c r="E44" s="481"/>
      <c r="F44" s="516">
        <f>D44+E44</f>
        <v>0</v>
      </c>
      <c r="G44" s="149"/>
      <c r="H44" s="151"/>
      <c r="I44" s="152">
        <f>G44+H44</f>
        <v>0</v>
      </c>
      <c r="J44" s="151">
        <v>133</v>
      </c>
      <c r="K44" s="150"/>
      <c r="L44" s="152">
        <f>J44+K44</f>
        <v>133</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 hidden="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729300</v>
      </c>
      <c r="D50" s="179">
        <f t="shared" ref="D50:O50" si="4">SUM(D51,D283)</f>
        <v>517086</v>
      </c>
      <c r="E50" s="451">
        <f t="shared" si="4"/>
        <v>0</v>
      </c>
      <c r="F50" s="502">
        <f t="shared" si="4"/>
        <v>517086</v>
      </c>
      <c r="G50" s="179">
        <f t="shared" si="4"/>
        <v>189188</v>
      </c>
      <c r="H50" s="181">
        <f t="shared" si="4"/>
        <v>0</v>
      </c>
      <c r="I50" s="182">
        <f t="shared" si="4"/>
        <v>189188</v>
      </c>
      <c r="J50" s="181">
        <f t="shared" si="4"/>
        <v>23026</v>
      </c>
      <c r="K50" s="180">
        <f t="shared" si="4"/>
        <v>0</v>
      </c>
      <c r="L50" s="182">
        <f t="shared" si="4"/>
        <v>23026</v>
      </c>
      <c r="M50" s="178">
        <f t="shared" si="4"/>
        <v>0</v>
      </c>
      <c r="N50" s="180">
        <f t="shared" si="4"/>
        <v>0</v>
      </c>
      <c r="O50" s="182">
        <f t="shared" si="4"/>
        <v>0</v>
      </c>
      <c r="P50" s="183"/>
    </row>
    <row r="51" spans="1:16" s="27" customFormat="1" ht="36.75" thickTop="1" x14ac:dyDescent="0.25">
      <c r="A51" s="184"/>
      <c r="B51" s="185" t="s">
        <v>71</v>
      </c>
      <c r="C51" s="186">
        <f t="shared" si="0"/>
        <v>729300</v>
      </c>
      <c r="D51" s="187">
        <f t="shared" ref="D51:O51" si="5">SUM(D52,D194)</f>
        <v>517086</v>
      </c>
      <c r="E51" s="452">
        <f t="shared" si="5"/>
        <v>0</v>
      </c>
      <c r="F51" s="503">
        <f t="shared" si="5"/>
        <v>517086</v>
      </c>
      <c r="G51" s="187">
        <f t="shared" si="5"/>
        <v>189188</v>
      </c>
      <c r="H51" s="189">
        <f t="shared" si="5"/>
        <v>0</v>
      </c>
      <c r="I51" s="190">
        <f t="shared" si="5"/>
        <v>189188</v>
      </c>
      <c r="J51" s="189">
        <f t="shared" si="5"/>
        <v>23026</v>
      </c>
      <c r="K51" s="188">
        <f t="shared" si="5"/>
        <v>0</v>
      </c>
      <c r="L51" s="190">
        <f t="shared" si="5"/>
        <v>23026</v>
      </c>
      <c r="M51" s="186">
        <f t="shared" si="5"/>
        <v>0</v>
      </c>
      <c r="N51" s="188">
        <f t="shared" si="5"/>
        <v>0</v>
      </c>
      <c r="O51" s="190">
        <f t="shared" si="5"/>
        <v>0</v>
      </c>
      <c r="P51" s="191"/>
    </row>
    <row r="52" spans="1:16" s="27" customFormat="1" ht="24" x14ac:dyDescent="0.25">
      <c r="A52" s="192"/>
      <c r="B52" s="20" t="s">
        <v>72</v>
      </c>
      <c r="C52" s="193">
        <f t="shared" si="0"/>
        <v>720077</v>
      </c>
      <c r="D52" s="194">
        <f t="shared" ref="D52:O52" si="6">SUM(D53,D75,D173,D187)</f>
        <v>511034</v>
      </c>
      <c r="E52" s="453">
        <f t="shared" si="6"/>
        <v>0</v>
      </c>
      <c r="F52" s="504">
        <f t="shared" si="6"/>
        <v>511034</v>
      </c>
      <c r="G52" s="194">
        <f t="shared" si="6"/>
        <v>186917</v>
      </c>
      <c r="H52" s="196">
        <f t="shared" si="6"/>
        <v>0</v>
      </c>
      <c r="I52" s="197">
        <f t="shared" si="6"/>
        <v>186917</v>
      </c>
      <c r="J52" s="196">
        <f t="shared" si="6"/>
        <v>22126</v>
      </c>
      <c r="K52" s="195">
        <f t="shared" si="6"/>
        <v>0</v>
      </c>
      <c r="L52" s="197">
        <f t="shared" si="6"/>
        <v>22126</v>
      </c>
      <c r="M52" s="193">
        <f t="shared" si="6"/>
        <v>0</v>
      </c>
      <c r="N52" s="195">
        <f t="shared" si="6"/>
        <v>0</v>
      </c>
      <c r="O52" s="197">
        <f t="shared" si="6"/>
        <v>0</v>
      </c>
      <c r="P52" s="198"/>
    </row>
    <row r="53" spans="1:16" s="27" customFormat="1" x14ac:dyDescent="0.25">
      <c r="A53" s="199">
        <v>1000</v>
      </c>
      <c r="B53" s="199" t="s">
        <v>73</v>
      </c>
      <c r="C53" s="200">
        <f t="shared" si="0"/>
        <v>632654</v>
      </c>
      <c r="D53" s="201">
        <f t="shared" ref="D53:O53" si="7">SUM(D54,D67)</f>
        <v>447482</v>
      </c>
      <c r="E53" s="454">
        <f t="shared" si="7"/>
        <v>0</v>
      </c>
      <c r="F53" s="505">
        <f t="shared" si="7"/>
        <v>447482</v>
      </c>
      <c r="G53" s="201">
        <f t="shared" si="7"/>
        <v>185172</v>
      </c>
      <c r="H53" s="203">
        <f t="shared" si="7"/>
        <v>0</v>
      </c>
      <c r="I53" s="204">
        <f t="shared" si="7"/>
        <v>185172</v>
      </c>
      <c r="J53" s="203">
        <f t="shared" si="7"/>
        <v>0</v>
      </c>
      <c r="K53" s="202">
        <f t="shared" si="7"/>
        <v>0</v>
      </c>
      <c r="L53" s="204">
        <f t="shared" si="7"/>
        <v>0</v>
      </c>
      <c r="M53" s="200">
        <f t="shared" si="7"/>
        <v>0</v>
      </c>
      <c r="N53" s="202">
        <f t="shared" si="7"/>
        <v>0</v>
      </c>
      <c r="O53" s="204">
        <f t="shared" si="7"/>
        <v>0</v>
      </c>
      <c r="P53" s="205"/>
    </row>
    <row r="54" spans="1:16" x14ac:dyDescent="0.25">
      <c r="A54" s="75">
        <v>1100</v>
      </c>
      <c r="B54" s="206" t="s">
        <v>74</v>
      </c>
      <c r="C54" s="76">
        <f t="shared" si="0"/>
        <v>473277</v>
      </c>
      <c r="D54" s="207">
        <f t="shared" ref="D54:O54" si="8">SUM(D55,D58,D66)</f>
        <v>325610</v>
      </c>
      <c r="E54" s="455">
        <f t="shared" si="8"/>
        <v>0</v>
      </c>
      <c r="F54" s="506">
        <f t="shared" si="8"/>
        <v>325610</v>
      </c>
      <c r="G54" s="207">
        <f t="shared" si="8"/>
        <v>147606</v>
      </c>
      <c r="H54" s="84">
        <f t="shared" si="8"/>
        <v>61</v>
      </c>
      <c r="I54" s="208">
        <f t="shared" si="8"/>
        <v>147667</v>
      </c>
      <c r="J54" s="84">
        <f t="shared" si="8"/>
        <v>0</v>
      </c>
      <c r="K54" s="85">
        <f t="shared" si="8"/>
        <v>0</v>
      </c>
      <c r="L54" s="208">
        <f t="shared" si="8"/>
        <v>0</v>
      </c>
      <c r="M54" s="209">
        <f t="shared" si="8"/>
        <v>0</v>
      </c>
      <c r="N54" s="210">
        <f t="shared" si="8"/>
        <v>0</v>
      </c>
      <c r="O54" s="211">
        <f t="shared" si="8"/>
        <v>0</v>
      </c>
      <c r="P54" s="212"/>
    </row>
    <row r="55" spans="1:16" x14ac:dyDescent="0.25">
      <c r="A55" s="213">
        <v>1110</v>
      </c>
      <c r="B55" s="157" t="s">
        <v>75</v>
      </c>
      <c r="C55" s="163">
        <f t="shared" si="0"/>
        <v>428165</v>
      </c>
      <c r="D55" s="214">
        <f t="shared" ref="D55:O55" si="9">SUM(D56:D57)</f>
        <v>285112</v>
      </c>
      <c r="E55" s="456">
        <f t="shared" si="9"/>
        <v>0</v>
      </c>
      <c r="F55" s="507">
        <f t="shared" si="9"/>
        <v>285112</v>
      </c>
      <c r="G55" s="214">
        <f t="shared" si="9"/>
        <v>142840</v>
      </c>
      <c r="H55" s="216">
        <f t="shared" si="9"/>
        <v>213</v>
      </c>
      <c r="I55" s="217">
        <f t="shared" si="9"/>
        <v>143053</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s="252" customFormat="1" ht="42.75" customHeight="1" x14ac:dyDescent="0.25">
      <c r="A57" s="119">
        <v>1119</v>
      </c>
      <c r="B57" s="98" t="s">
        <v>77</v>
      </c>
      <c r="C57" s="99">
        <f t="shared" si="0"/>
        <v>428165</v>
      </c>
      <c r="D57" s="237">
        <v>285112</v>
      </c>
      <c r="E57" s="458"/>
      <c r="F57" s="509">
        <f>D57+E57</f>
        <v>285112</v>
      </c>
      <c r="G57" s="237">
        <v>142840</v>
      </c>
      <c r="H57" s="104">
        <v>213</v>
      </c>
      <c r="I57" s="235">
        <f>G57+H57</f>
        <v>143053</v>
      </c>
      <c r="J57" s="104"/>
      <c r="K57" s="105"/>
      <c r="L57" s="235">
        <f>J57+K57</f>
        <v>0</v>
      </c>
      <c r="M57" s="238"/>
      <c r="N57" s="105"/>
      <c r="O57" s="235">
        <f>M57+N57</f>
        <v>0</v>
      </c>
      <c r="P57" s="245" t="s">
        <v>866</v>
      </c>
    </row>
    <row r="58" spans="1:16" x14ac:dyDescent="0.25">
      <c r="A58" s="231">
        <v>1140</v>
      </c>
      <c r="B58" s="98" t="s">
        <v>78</v>
      </c>
      <c r="C58" s="99">
        <f t="shared" si="0"/>
        <v>42974</v>
      </c>
      <c r="D58" s="232">
        <f t="shared" ref="D58:O58" si="10">SUM(D59:D65)</f>
        <v>38360</v>
      </c>
      <c r="E58" s="459">
        <f t="shared" si="10"/>
        <v>0</v>
      </c>
      <c r="F58" s="509">
        <f t="shared" si="10"/>
        <v>38360</v>
      </c>
      <c r="G58" s="232">
        <f t="shared" si="10"/>
        <v>4766</v>
      </c>
      <c r="H58" s="234">
        <f t="shared" si="10"/>
        <v>-152</v>
      </c>
      <c r="I58" s="235">
        <f t="shared" si="10"/>
        <v>4614</v>
      </c>
      <c r="J58" s="234">
        <f t="shared" si="10"/>
        <v>0</v>
      </c>
      <c r="K58" s="233">
        <f t="shared" si="10"/>
        <v>0</v>
      </c>
      <c r="L58" s="235">
        <f t="shared" si="10"/>
        <v>0</v>
      </c>
      <c r="M58" s="99">
        <f t="shared" si="10"/>
        <v>0</v>
      </c>
      <c r="N58" s="233">
        <f t="shared" si="10"/>
        <v>0</v>
      </c>
      <c r="O58" s="235">
        <f t="shared" si="10"/>
        <v>0</v>
      </c>
      <c r="P58" s="236"/>
    </row>
    <row r="59" spans="1:16" x14ac:dyDescent="0.25">
      <c r="A59" s="119">
        <v>1141</v>
      </c>
      <c r="B59" s="98" t="s">
        <v>79</v>
      </c>
      <c r="C59" s="99">
        <f t="shared" si="0"/>
        <v>4153</v>
      </c>
      <c r="D59" s="237">
        <v>4153</v>
      </c>
      <c r="E59" s="458"/>
      <c r="F59" s="509">
        <f t="shared" ref="F59:F66" si="11">D59+E59</f>
        <v>4153</v>
      </c>
      <c r="G59" s="237"/>
      <c r="H59" s="104"/>
      <c r="I59" s="235">
        <f t="shared" ref="I59:I66" si="12">G59+H59</f>
        <v>0</v>
      </c>
      <c r="J59" s="104"/>
      <c r="K59" s="105"/>
      <c r="L59" s="235">
        <f t="shared" ref="L59:L66" si="13">J59+K59</f>
        <v>0</v>
      </c>
      <c r="M59" s="238"/>
      <c r="N59" s="105"/>
      <c r="O59" s="235">
        <f t="shared" ref="O59:O66" si="14">M59+N59</f>
        <v>0</v>
      </c>
      <c r="P59" s="236"/>
    </row>
    <row r="60" spans="1:16" ht="24" x14ac:dyDescent="0.25">
      <c r="A60" s="56">
        <v>1142</v>
      </c>
      <c r="B60" s="223" t="s">
        <v>80</v>
      </c>
      <c r="C60" s="224">
        <f t="shared" si="0"/>
        <v>1156</v>
      </c>
      <c r="D60" s="225">
        <v>1156</v>
      </c>
      <c r="E60" s="460"/>
      <c r="F60" s="486">
        <f t="shared" si="11"/>
        <v>1156</v>
      </c>
      <c r="G60" s="225"/>
      <c r="H60" s="227"/>
      <c r="I60" s="228">
        <f t="shared" si="12"/>
        <v>0</v>
      </c>
      <c r="J60" s="227"/>
      <c r="K60" s="226"/>
      <c r="L60" s="228">
        <f>J60+K60</f>
        <v>0</v>
      </c>
      <c r="M60" s="229"/>
      <c r="N60" s="226"/>
      <c r="O60" s="228">
        <f t="shared" si="14"/>
        <v>0</v>
      </c>
      <c r="P60" s="230"/>
    </row>
    <row r="61" spans="1:16" ht="64.5" customHeight="1" x14ac:dyDescent="0.25">
      <c r="A61" s="119">
        <v>1145</v>
      </c>
      <c r="B61" s="98" t="s">
        <v>81</v>
      </c>
      <c r="C61" s="99">
        <f t="shared" si="0"/>
        <v>4614</v>
      </c>
      <c r="D61" s="237">
        <v>2550</v>
      </c>
      <c r="E61" s="458"/>
      <c r="F61" s="509">
        <f t="shared" si="11"/>
        <v>2550</v>
      </c>
      <c r="G61" s="237">
        <v>2216</v>
      </c>
      <c r="H61" s="104">
        <v>-152</v>
      </c>
      <c r="I61" s="235">
        <f t="shared" si="12"/>
        <v>2064</v>
      </c>
      <c r="J61" s="104"/>
      <c r="K61" s="105"/>
      <c r="L61" s="235">
        <f t="shared" si="13"/>
        <v>0</v>
      </c>
      <c r="M61" s="238"/>
      <c r="N61" s="105"/>
      <c r="O61" s="235">
        <f>M61+N61</f>
        <v>0</v>
      </c>
      <c r="P61" s="245" t="s">
        <v>867</v>
      </c>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x14ac:dyDescent="0.25">
      <c r="A63" s="56">
        <v>1147</v>
      </c>
      <c r="B63" s="223" t="s">
        <v>83</v>
      </c>
      <c r="C63" s="224">
        <f t="shared" si="0"/>
        <v>3680</v>
      </c>
      <c r="D63" s="225">
        <v>3680</v>
      </c>
      <c r="E63" s="460"/>
      <c r="F63" s="486">
        <f t="shared" si="11"/>
        <v>3680</v>
      </c>
      <c r="G63" s="225"/>
      <c r="H63" s="227"/>
      <c r="I63" s="228">
        <f t="shared" si="12"/>
        <v>0</v>
      </c>
      <c r="J63" s="227"/>
      <c r="K63" s="226"/>
      <c r="L63" s="228">
        <f t="shared" si="13"/>
        <v>0</v>
      </c>
      <c r="M63" s="229"/>
      <c r="N63" s="226"/>
      <c r="O63" s="228">
        <f t="shared" si="14"/>
        <v>0</v>
      </c>
      <c r="P63" s="230"/>
    </row>
    <row r="64" spans="1:16" x14ac:dyDescent="0.25">
      <c r="A64" s="119">
        <v>1148</v>
      </c>
      <c r="B64" s="98" t="s">
        <v>84</v>
      </c>
      <c r="C64" s="99">
        <f t="shared" si="0"/>
        <v>25390</v>
      </c>
      <c r="D64" s="237">
        <v>25390</v>
      </c>
      <c r="E64" s="458"/>
      <c r="F64" s="509">
        <f t="shared" si="11"/>
        <v>25390</v>
      </c>
      <c r="G64" s="237"/>
      <c r="H64" s="104"/>
      <c r="I64" s="235">
        <f t="shared" si="12"/>
        <v>0</v>
      </c>
      <c r="J64" s="104"/>
      <c r="K64" s="105"/>
      <c r="L64" s="235">
        <f t="shared" si="13"/>
        <v>0</v>
      </c>
      <c r="M64" s="238"/>
      <c r="N64" s="105"/>
      <c r="O64" s="235">
        <f t="shared" si="14"/>
        <v>0</v>
      </c>
      <c r="P64" s="236"/>
    </row>
    <row r="65" spans="1:16" s="252" customFormat="1" ht="27.75" customHeight="1" x14ac:dyDescent="0.25">
      <c r="A65" s="56">
        <v>1149</v>
      </c>
      <c r="B65" s="223" t="s">
        <v>85</v>
      </c>
      <c r="C65" s="224">
        <f>F65+I65+L65+O65</f>
        <v>3981</v>
      </c>
      <c r="D65" s="225">
        <v>1431</v>
      </c>
      <c r="E65" s="460"/>
      <c r="F65" s="486">
        <f t="shared" si="11"/>
        <v>1431</v>
      </c>
      <c r="G65" s="225">
        <v>2550</v>
      </c>
      <c r="H65" s="227"/>
      <c r="I65" s="228">
        <f t="shared" si="12"/>
        <v>2550</v>
      </c>
      <c r="J65" s="227"/>
      <c r="K65" s="226"/>
      <c r="L65" s="228">
        <f t="shared" si="13"/>
        <v>0</v>
      </c>
      <c r="M65" s="229"/>
      <c r="N65" s="226"/>
      <c r="O65" s="228">
        <f t="shared" si="14"/>
        <v>0</v>
      </c>
      <c r="P65" s="230"/>
    </row>
    <row r="66" spans="1:16" ht="36" x14ac:dyDescent="0.25">
      <c r="A66" s="419">
        <v>1150</v>
      </c>
      <c r="B66" s="420" t="s">
        <v>87</v>
      </c>
      <c r="C66" s="421">
        <f>F66+I66+L66+O66</f>
        <v>2138</v>
      </c>
      <c r="D66" s="422">
        <v>2138</v>
      </c>
      <c r="E66" s="461"/>
      <c r="F66" s="510">
        <f t="shared" si="11"/>
        <v>2138</v>
      </c>
      <c r="G66" s="422"/>
      <c r="H66" s="424"/>
      <c r="I66" s="425">
        <f t="shared" si="12"/>
        <v>0</v>
      </c>
      <c r="J66" s="424"/>
      <c r="K66" s="423"/>
      <c r="L66" s="425">
        <f t="shared" si="13"/>
        <v>0</v>
      </c>
      <c r="M66" s="426"/>
      <c r="N66" s="423"/>
      <c r="O66" s="425">
        <f t="shared" si="14"/>
        <v>0</v>
      </c>
      <c r="P66" s="601"/>
    </row>
    <row r="67" spans="1:16" ht="24" x14ac:dyDescent="0.25">
      <c r="A67" s="380">
        <v>1200</v>
      </c>
      <c r="B67" s="580" t="s">
        <v>88</v>
      </c>
      <c r="C67" s="381">
        <f t="shared" si="0"/>
        <v>159377</v>
      </c>
      <c r="D67" s="581">
        <f t="shared" ref="D67:O67" si="15">SUM(D68:D69)</f>
        <v>121872</v>
      </c>
      <c r="E67" s="582">
        <f t="shared" si="15"/>
        <v>0</v>
      </c>
      <c r="F67" s="488">
        <f t="shared" si="15"/>
        <v>121872</v>
      </c>
      <c r="G67" s="581">
        <f t="shared" si="15"/>
        <v>37566</v>
      </c>
      <c r="H67" s="584">
        <f t="shared" si="15"/>
        <v>-61</v>
      </c>
      <c r="I67" s="586">
        <f t="shared" si="15"/>
        <v>37505</v>
      </c>
      <c r="J67" s="584">
        <f t="shared" si="15"/>
        <v>0</v>
      </c>
      <c r="K67" s="585">
        <f t="shared" si="15"/>
        <v>0</v>
      </c>
      <c r="L67" s="586">
        <f t="shared" si="15"/>
        <v>0</v>
      </c>
      <c r="M67" s="381">
        <f t="shared" si="15"/>
        <v>0</v>
      </c>
      <c r="N67" s="585">
        <f t="shared" si="15"/>
        <v>0</v>
      </c>
      <c r="O67" s="586">
        <f t="shared" si="15"/>
        <v>0</v>
      </c>
      <c r="P67" s="587"/>
    </row>
    <row r="68" spans="1:16" ht="24" x14ac:dyDescent="0.25">
      <c r="A68" s="428">
        <v>1210</v>
      </c>
      <c r="B68" s="257" t="s">
        <v>89</v>
      </c>
      <c r="C68" s="258">
        <f t="shared" si="0"/>
        <v>120062</v>
      </c>
      <c r="D68" s="259">
        <v>84110</v>
      </c>
      <c r="E68" s="462"/>
      <c r="F68" s="511">
        <f>D68+E68</f>
        <v>84110</v>
      </c>
      <c r="G68" s="259">
        <v>35952</v>
      </c>
      <c r="H68" s="261"/>
      <c r="I68" s="262">
        <f>G68+H68</f>
        <v>35952</v>
      </c>
      <c r="J68" s="261"/>
      <c r="K68" s="260"/>
      <c r="L68" s="262">
        <f>J68+K68</f>
        <v>0</v>
      </c>
      <c r="M68" s="263"/>
      <c r="N68" s="260"/>
      <c r="O68" s="262">
        <f>M68+N68</f>
        <v>0</v>
      </c>
      <c r="P68" s="264"/>
    </row>
    <row r="69" spans="1:16" ht="24" x14ac:dyDescent="0.25">
      <c r="A69" s="368">
        <v>1220</v>
      </c>
      <c r="B69" s="223" t="s">
        <v>90</v>
      </c>
      <c r="C69" s="224">
        <f t="shared" si="0"/>
        <v>39315</v>
      </c>
      <c r="D69" s="572">
        <f t="shared" ref="D69:O69" si="16">SUM(D70:D74)</f>
        <v>37762</v>
      </c>
      <c r="E69" s="573">
        <f t="shared" si="16"/>
        <v>0</v>
      </c>
      <c r="F69" s="486">
        <f t="shared" si="16"/>
        <v>37762</v>
      </c>
      <c r="G69" s="572">
        <f t="shared" si="16"/>
        <v>1614</v>
      </c>
      <c r="H69" s="575">
        <f t="shared" si="16"/>
        <v>-61</v>
      </c>
      <c r="I69" s="228">
        <f t="shared" si="16"/>
        <v>1553</v>
      </c>
      <c r="J69" s="575">
        <f t="shared" si="16"/>
        <v>0</v>
      </c>
      <c r="K69" s="576">
        <f t="shared" si="16"/>
        <v>0</v>
      </c>
      <c r="L69" s="228">
        <f t="shared" si="16"/>
        <v>0</v>
      </c>
      <c r="M69" s="224">
        <f t="shared" si="16"/>
        <v>0</v>
      </c>
      <c r="N69" s="576">
        <f t="shared" si="16"/>
        <v>0</v>
      </c>
      <c r="O69" s="228">
        <f t="shared" si="16"/>
        <v>0</v>
      </c>
      <c r="P69" s="253"/>
    </row>
    <row r="70" spans="1:16" s="252" customFormat="1" ht="48" x14ac:dyDescent="0.25">
      <c r="A70" s="119">
        <v>1221</v>
      </c>
      <c r="B70" s="98" t="s">
        <v>91</v>
      </c>
      <c r="C70" s="99">
        <f t="shared" si="0"/>
        <v>24845</v>
      </c>
      <c r="D70" s="237">
        <v>23292</v>
      </c>
      <c r="E70" s="458"/>
      <c r="F70" s="509">
        <f>D70+E70</f>
        <v>23292</v>
      </c>
      <c r="G70" s="237">
        <v>1614</v>
      </c>
      <c r="H70" s="104">
        <v>-61</v>
      </c>
      <c r="I70" s="235">
        <f>G70+H70</f>
        <v>1553</v>
      </c>
      <c r="J70" s="104"/>
      <c r="K70" s="105"/>
      <c r="L70" s="235">
        <f>J70+K70</f>
        <v>0</v>
      </c>
      <c r="M70" s="238"/>
      <c r="N70" s="105"/>
      <c r="O70" s="235">
        <f>M70+N70</f>
        <v>0</v>
      </c>
      <c r="P70" s="73" t="s">
        <v>868</v>
      </c>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x14ac:dyDescent="0.25">
      <c r="A73" s="119">
        <v>1227</v>
      </c>
      <c r="B73" s="98" t="s">
        <v>94</v>
      </c>
      <c r="C73" s="99">
        <f t="shared" si="0"/>
        <v>13660</v>
      </c>
      <c r="D73" s="237">
        <v>13660</v>
      </c>
      <c r="E73" s="458"/>
      <c r="F73" s="509">
        <f>D73+E73</f>
        <v>13660</v>
      </c>
      <c r="G73" s="237"/>
      <c r="H73" s="104"/>
      <c r="I73" s="235">
        <f>G73+H73</f>
        <v>0</v>
      </c>
      <c r="J73" s="104"/>
      <c r="K73" s="105"/>
      <c r="L73" s="235">
        <f>J73+K73</f>
        <v>0</v>
      </c>
      <c r="M73" s="238"/>
      <c r="N73" s="105"/>
      <c r="O73" s="235">
        <f>M73+N73</f>
        <v>0</v>
      </c>
      <c r="P73" s="236"/>
    </row>
    <row r="74" spans="1:16" ht="48" x14ac:dyDescent="0.25">
      <c r="A74" s="56">
        <v>1228</v>
      </c>
      <c r="B74" s="223" t="s">
        <v>96</v>
      </c>
      <c r="C74" s="224">
        <f t="shared" si="0"/>
        <v>810</v>
      </c>
      <c r="D74" s="225">
        <v>810</v>
      </c>
      <c r="E74" s="460">
        <v>0</v>
      </c>
      <c r="F74" s="486">
        <f>D74+E74</f>
        <v>810</v>
      </c>
      <c r="G74" s="225"/>
      <c r="H74" s="227"/>
      <c r="I74" s="228">
        <f>G74+H74</f>
        <v>0</v>
      </c>
      <c r="J74" s="227"/>
      <c r="K74" s="226"/>
      <c r="L74" s="228">
        <f>J74+K74</f>
        <v>0</v>
      </c>
      <c r="M74" s="229"/>
      <c r="N74" s="226"/>
      <c r="O74" s="228">
        <f>M74+N74</f>
        <v>0</v>
      </c>
      <c r="P74" s="230"/>
    </row>
    <row r="75" spans="1:16" x14ac:dyDescent="0.25">
      <c r="A75" s="199">
        <v>2000</v>
      </c>
      <c r="B75" s="199" t="s">
        <v>97</v>
      </c>
      <c r="C75" s="200">
        <f t="shared" si="0"/>
        <v>87423</v>
      </c>
      <c r="D75" s="201">
        <f t="shared" ref="D75:O75" si="17">SUM(D76,D83,D130,D164,D165,D172)</f>
        <v>63552</v>
      </c>
      <c r="E75" s="454">
        <f t="shared" si="17"/>
        <v>0</v>
      </c>
      <c r="F75" s="505">
        <f t="shared" si="17"/>
        <v>63552</v>
      </c>
      <c r="G75" s="201">
        <f t="shared" si="17"/>
        <v>1745</v>
      </c>
      <c r="H75" s="203">
        <f t="shared" si="17"/>
        <v>0</v>
      </c>
      <c r="I75" s="204">
        <f t="shared" si="17"/>
        <v>1745</v>
      </c>
      <c r="J75" s="203">
        <f t="shared" si="17"/>
        <v>22126</v>
      </c>
      <c r="K75" s="202">
        <f t="shared" si="17"/>
        <v>0</v>
      </c>
      <c r="L75" s="204">
        <f t="shared" si="17"/>
        <v>22126</v>
      </c>
      <c r="M75" s="200">
        <f t="shared" si="17"/>
        <v>0</v>
      </c>
      <c r="N75" s="202">
        <f t="shared" si="17"/>
        <v>0</v>
      </c>
      <c r="O75" s="204">
        <f t="shared" si="17"/>
        <v>0</v>
      </c>
      <c r="P75" s="205"/>
    </row>
    <row r="76" spans="1:16" ht="24" hidden="1" x14ac:dyDescent="0.25">
      <c r="A76" s="75">
        <v>2100</v>
      </c>
      <c r="B76" s="206" t="s">
        <v>98</v>
      </c>
      <c r="C76" s="76">
        <f t="shared" si="0"/>
        <v>0</v>
      </c>
      <c r="D76" s="207">
        <f t="shared" ref="D76:O76" si="18">SUM(D77,D80)</f>
        <v>0</v>
      </c>
      <c r="E76" s="455">
        <f t="shared" si="18"/>
        <v>0</v>
      </c>
      <c r="F76" s="506">
        <f t="shared" si="18"/>
        <v>0</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hidden="1" x14ac:dyDescent="0.25">
      <c r="A77" s="342">
        <v>2110</v>
      </c>
      <c r="B77" s="87" t="s">
        <v>99</v>
      </c>
      <c r="C77" s="88">
        <f t="shared" si="0"/>
        <v>0</v>
      </c>
      <c r="D77" s="246">
        <f t="shared" ref="D77:O77" si="19">SUM(D78:D79)</f>
        <v>0</v>
      </c>
      <c r="E77" s="463">
        <f t="shared" si="19"/>
        <v>0</v>
      </c>
      <c r="F77" s="508">
        <f t="shared" si="19"/>
        <v>0</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hidden="1" x14ac:dyDescent="0.25">
      <c r="A79" s="119">
        <v>2112</v>
      </c>
      <c r="B79" s="98" t="s">
        <v>101</v>
      </c>
      <c r="C79" s="99">
        <f t="shared" si="0"/>
        <v>0</v>
      </c>
      <c r="D79" s="237"/>
      <c r="E79" s="458"/>
      <c r="F79" s="509">
        <f>D79+E79</f>
        <v>0</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45270</v>
      </c>
      <c r="D83" s="207">
        <f t="shared" ref="D83:O83" si="21">SUM(D84,D89,D95,D103,D112,D116,D122,D128)</f>
        <v>44094</v>
      </c>
      <c r="E83" s="455">
        <f t="shared" si="21"/>
        <v>0</v>
      </c>
      <c r="F83" s="506">
        <f t="shared" si="21"/>
        <v>44094</v>
      </c>
      <c r="G83" s="207">
        <f t="shared" si="21"/>
        <v>770</v>
      </c>
      <c r="H83" s="84">
        <f t="shared" si="21"/>
        <v>0</v>
      </c>
      <c r="I83" s="208">
        <f t="shared" si="21"/>
        <v>770</v>
      </c>
      <c r="J83" s="84">
        <f t="shared" si="21"/>
        <v>406</v>
      </c>
      <c r="K83" s="85">
        <f t="shared" si="21"/>
        <v>0</v>
      </c>
      <c r="L83" s="208">
        <f t="shared" si="21"/>
        <v>406</v>
      </c>
      <c r="M83" s="122">
        <f t="shared" si="21"/>
        <v>0</v>
      </c>
      <c r="N83" s="249">
        <f t="shared" si="21"/>
        <v>0</v>
      </c>
      <c r="O83" s="250">
        <f t="shared" si="21"/>
        <v>0</v>
      </c>
      <c r="P83" s="251"/>
    </row>
    <row r="84" spans="1:16" ht="24" x14ac:dyDescent="0.25">
      <c r="A84" s="213">
        <v>2210</v>
      </c>
      <c r="B84" s="157" t="s">
        <v>104</v>
      </c>
      <c r="C84" s="163">
        <f t="shared" si="0"/>
        <v>1124</v>
      </c>
      <c r="D84" s="214">
        <f t="shared" ref="D84:O84" si="22">SUM(D85:D88)</f>
        <v>991</v>
      </c>
      <c r="E84" s="456">
        <f t="shared" si="22"/>
        <v>0</v>
      </c>
      <c r="F84" s="507">
        <f t="shared" si="22"/>
        <v>991</v>
      </c>
      <c r="G84" s="214">
        <f t="shared" si="22"/>
        <v>0</v>
      </c>
      <c r="H84" s="216">
        <f t="shared" si="22"/>
        <v>0</v>
      </c>
      <c r="I84" s="217">
        <f t="shared" si="22"/>
        <v>0</v>
      </c>
      <c r="J84" s="216">
        <f t="shared" si="22"/>
        <v>133</v>
      </c>
      <c r="K84" s="215">
        <f t="shared" si="22"/>
        <v>0</v>
      </c>
      <c r="L84" s="217">
        <f t="shared" si="22"/>
        <v>133</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x14ac:dyDescent="0.25">
      <c r="A86" s="119">
        <v>2212</v>
      </c>
      <c r="B86" s="98" t="s">
        <v>106</v>
      </c>
      <c r="C86" s="99">
        <f t="shared" si="23"/>
        <v>823</v>
      </c>
      <c r="D86" s="237">
        <v>823</v>
      </c>
      <c r="E86" s="458"/>
      <c r="F86" s="509">
        <f>D86+E86</f>
        <v>823</v>
      </c>
      <c r="G86" s="237"/>
      <c r="H86" s="104"/>
      <c r="I86" s="235">
        <f>G86+H86</f>
        <v>0</v>
      </c>
      <c r="J86" s="104"/>
      <c r="K86" s="105"/>
      <c r="L86" s="235">
        <f>J86+K86</f>
        <v>0</v>
      </c>
      <c r="M86" s="238"/>
      <c r="N86" s="105"/>
      <c r="O86" s="235">
        <f>M86+N86</f>
        <v>0</v>
      </c>
      <c r="P86" s="236"/>
    </row>
    <row r="87" spans="1:16" ht="24" x14ac:dyDescent="0.25">
      <c r="A87" s="119">
        <v>2214</v>
      </c>
      <c r="B87" s="98" t="s">
        <v>107</v>
      </c>
      <c r="C87" s="99">
        <f t="shared" si="23"/>
        <v>253</v>
      </c>
      <c r="D87" s="237">
        <v>120</v>
      </c>
      <c r="E87" s="458"/>
      <c r="F87" s="509">
        <f>D87+E87</f>
        <v>120</v>
      </c>
      <c r="G87" s="237"/>
      <c r="H87" s="104"/>
      <c r="I87" s="235">
        <f>G87+H87</f>
        <v>0</v>
      </c>
      <c r="J87" s="104">
        <v>133</v>
      </c>
      <c r="K87" s="105"/>
      <c r="L87" s="235">
        <f>J87+K87</f>
        <v>133</v>
      </c>
      <c r="M87" s="238"/>
      <c r="N87" s="105"/>
      <c r="O87" s="235">
        <f>M87+N87</f>
        <v>0</v>
      </c>
      <c r="P87" s="236"/>
    </row>
    <row r="88" spans="1:16" x14ac:dyDescent="0.25">
      <c r="A88" s="119">
        <v>2219</v>
      </c>
      <c r="B88" s="98" t="s">
        <v>108</v>
      </c>
      <c r="C88" s="99">
        <f t="shared" si="23"/>
        <v>48</v>
      </c>
      <c r="D88" s="237">
        <v>48</v>
      </c>
      <c r="E88" s="458"/>
      <c r="F88" s="509">
        <f>D88+E88</f>
        <v>48</v>
      </c>
      <c r="G88" s="237"/>
      <c r="H88" s="104"/>
      <c r="I88" s="235">
        <f>G88+H88</f>
        <v>0</v>
      </c>
      <c r="J88" s="104"/>
      <c r="K88" s="105"/>
      <c r="L88" s="235">
        <f>J88+K88</f>
        <v>0</v>
      </c>
      <c r="M88" s="238"/>
      <c r="N88" s="105"/>
      <c r="O88" s="235">
        <f>M88+N88</f>
        <v>0</v>
      </c>
      <c r="P88" s="236"/>
    </row>
    <row r="89" spans="1:16" ht="24" x14ac:dyDescent="0.25">
      <c r="A89" s="231">
        <v>2220</v>
      </c>
      <c r="B89" s="98" t="s">
        <v>109</v>
      </c>
      <c r="C89" s="99">
        <f t="shared" si="23"/>
        <v>31310</v>
      </c>
      <c r="D89" s="232">
        <f t="shared" ref="D89:O89" si="24">SUM(D90:D94)</f>
        <v>31310</v>
      </c>
      <c r="E89" s="459">
        <f t="shared" si="24"/>
        <v>0</v>
      </c>
      <c r="F89" s="509">
        <f t="shared" si="24"/>
        <v>31310</v>
      </c>
      <c r="G89" s="232">
        <f t="shared" si="24"/>
        <v>0</v>
      </c>
      <c r="H89" s="234">
        <f t="shared" si="24"/>
        <v>0</v>
      </c>
      <c r="I89" s="235">
        <f t="shared" si="24"/>
        <v>0</v>
      </c>
      <c r="J89" s="234">
        <f t="shared" si="24"/>
        <v>0</v>
      </c>
      <c r="K89" s="233">
        <f t="shared" si="24"/>
        <v>0</v>
      </c>
      <c r="L89" s="235">
        <f t="shared" si="24"/>
        <v>0</v>
      </c>
      <c r="M89" s="99">
        <f t="shared" si="24"/>
        <v>0</v>
      </c>
      <c r="N89" s="233">
        <f t="shared" si="24"/>
        <v>0</v>
      </c>
      <c r="O89" s="235">
        <f t="shared" si="24"/>
        <v>0</v>
      </c>
      <c r="P89" s="236"/>
    </row>
    <row r="90" spans="1:16" ht="24" x14ac:dyDescent="0.25">
      <c r="A90" s="56">
        <v>2221</v>
      </c>
      <c r="B90" s="223" t="s">
        <v>110</v>
      </c>
      <c r="C90" s="224">
        <f t="shared" si="23"/>
        <v>18839</v>
      </c>
      <c r="D90" s="225">
        <v>18839</v>
      </c>
      <c r="E90" s="460"/>
      <c r="F90" s="486">
        <f>D90+E90</f>
        <v>18839</v>
      </c>
      <c r="G90" s="225"/>
      <c r="H90" s="227"/>
      <c r="I90" s="228">
        <f>G90+H90</f>
        <v>0</v>
      </c>
      <c r="J90" s="227"/>
      <c r="K90" s="226"/>
      <c r="L90" s="228">
        <f>J90+K90</f>
        <v>0</v>
      </c>
      <c r="M90" s="229"/>
      <c r="N90" s="226"/>
      <c r="O90" s="228">
        <f>M90+N90</f>
        <v>0</v>
      </c>
      <c r="P90" s="230"/>
    </row>
    <row r="91" spans="1:16" x14ac:dyDescent="0.25">
      <c r="A91" s="56">
        <v>2222</v>
      </c>
      <c r="B91" s="223" t="s">
        <v>112</v>
      </c>
      <c r="C91" s="224">
        <f t="shared" si="23"/>
        <v>4270</v>
      </c>
      <c r="D91" s="225">
        <v>4270</v>
      </c>
      <c r="E91" s="460"/>
      <c r="F91" s="486">
        <f>D91+E91</f>
        <v>4270</v>
      </c>
      <c r="G91" s="225"/>
      <c r="H91" s="227"/>
      <c r="I91" s="228">
        <f>G91+H91</f>
        <v>0</v>
      </c>
      <c r="J91" s="227"/>
      <c r="K91" s="226"/>
      <c r="L91" s="228">
        <f>J91+K91</f>
        <v>0</v>
      </c>
      <c r="M91" s="229"/>
      <c r="N91" s="226"/>
      <c r="O91" s="228">
        <f>M91+N91</f>
        <v>0</v>
      </c>
      <c r="P91" s="230"/>
    </row>
    <row r="92" spans="1:16" x14ac:dyDescent="0.25">
      <c r="A92" s="56">
        <v>2223</v>
      </c>
      <c r="B92" s="223" t="s">
        <v>113</v>
      </c>
      <c r="C92" s="224">
        <f t="shared" si="23"/>
        <v>7160</v>
      </c>
      <c r="D92" s="225">
        <v>7160</v>
      </c>
      <c r="E92" s="460"/>
      <c r="F92" s="486">
        <f>D92+E92</f>
        <v>7160</v>
      </c>
      <c r="G92" s="225"/>
      <c r="H92" s="227"/>
      <c r="I92" s="228">
        <f>G92+H92</f>
        <v>0</v>
      </c>
      <c r="J92" s="227"/>
      <c r="K92" s="226"/>
      <c r="L92" s="228">
        <f>J92+K92</f>
        <v>0</v>
      </c>
      <c r="M92" s="229"/>
      <c r="N92" s="226"/>
      <c r="O92" s="228">
        <f>M92+N92</f>
        <v>0</v>
      </c>
      <c r="P92" s="230"/>
    </row>
    <row r="93" spans="1:16" ht="48" x14ac:dyDescent="0.25">
      <c r="A93" s="56">
        <v>2224</v>
      </c>
      <c r="B93" s="223" t="s">
        <v>114</v>
      </c>
      <c r="C93" s="224">
        <f t="shared" si="23"/>
        <v>1041</v>
      </c>
      <c r="D93" s="225">
        <v>1041</v>
      </c>
      <c r="E93" s="460"/>
      <c r="F93" s="486">
        <f>D93+E93</f>
        <v>1041</v>
      </c>
      <c r="G93" s="225"/>
      <c r="H93" s="227"/>
      <c r="I93" s="228">
        <f>G93+H93</f>
        <v>0</v>
      </c>
      <c r="J93" s="227"/>
      <c r="K93" s="226"/>
      <c r="L93" s="228">
        <f>J93+K93</f>
        <v>0</v>
      </c>
      <c r="M93" s="229"/>
      <c r="N93" s="226"/>
      <c r="O93" s="228">
        <f>M93+N93</f>
        <v>0</v>
      </c>
      <c r="P93" s="230"/>
    </row>
    <row r="94" spans="1:16" ht="24" hidden="1" x14ac:dyDescent="0.25">
      <c r="A94" s="56">
        <v>2229</v>
      </c>
      <c r="B94" s="223" t="s">
        <v>115</v>
      </c>
      <c r="C94" s="224">
        <f t="shared" si="23"/>
        <v>0</v>
      </c>
      <c r="D94" s="225"/>
      <c r="E94" s="460"/>
      <c r="F94" s="486">
        <f>D94+E94</f>
        <v>0</v>
      </c>
      <c r="G94" s="225"/>
      <c r="H94" s="227"/>
      <c r="I94" s="228">
        <f>G94+H94</f>
        <v>0</v>
      </c>
      <c r="J94" s="227"/>
      <c r="K94" s="226"/>
      <c r="L94" s="228">
        <f>J94+K94</f>
        <v>0</v>
      </c>
      <c r="M94" s="229"/>
      <c r="N94" s="226"/>
      <c r="O94" s="228">
        <f>M94+N94</f>
        <v>0</v>
      </c>
      <c r="P94" s="253"/>
    </row>
    <row r="95" spans="1:16" ht="36" x14ac:dyDescent="0.25">
      <c r="A95" s="368">
        <v>2230</v>
      </c>
      <c r="B95" s="223" t="s">
        <v>116</v>
      </c>
      <c r="C95" s="224">
        <f t="shared" si="23"/>
        <v>1668</v>
      </c>
      <c r="D95" s="572">
        <f t="shared" ref="D95:O95" si="25">SUM(D96:D102)</f>
        <v>1668</v>
      </c>
      <c r="E95" s="573">
        <f t="shared" si="25"/>
        <v>0</v>
      </c>
      <c r="F95" s="486">
        <f t="shared" si="25"/>
        <v>1668</v>
      </c>
      <c r="G95" s="572">
        <f t="shared" si="25"/>
        <v>0</v>
      </c>
      <c r="H95" s="575">
        <f t="shared" si="25"/>
        <v>0</v>
      </c>
      <c r="I95" s="228">
        <f t="shared" si="25"/>
        <v>0</v>
      </c>
      <c r="J95" s="575">
        <f t="shared" si="25"/>
        <v>0</v>
      </c>
      <c r="K95" s="576">
        <f t="shared" si="25"/>
        <v>0</v>
      </c>
      <c r="L95" s="228">
        <f t="shared" si="25"/>
        <v>0</v>
      </c>
      <c r="M95" s="224">
        <f t="shared" si="25"/>
        <v>0</v>
      </c>
      <c r="N95" s="576">
        <f t="shared" si="25"/>
        <v>0</v>
      </c>
      <c r="O95" s="228">
        <f t="shared" si="25"/>
        <v>0</v>
      </c>
      <c r="P95" s="253"/>
    </row>
    <row r="96" spans="1:16" ht="24" hidden="1" x14ac:dyDescent="0.25">
      <c r="A96" s="56">
        <v>2231</v>
      </c>
      <c r="B96" s="223" t="s">
        <v>117</v>
      </c>
      <c r="C96" s="224">
        <f t="shared" si="23"/>
        <v>0</v>
      </c>
      <c r="D96" s="225"/>
      <c r="E96" s="460"/>
      <c r="F96" s="486">
        <f t="shared" ref="F96:F102" si="26">D96+E96</f>
        <v>0</v>
      </c>
      <c r="G96" s="225"/>
      <c r="H96" s="227"/>
      <c r="I96" s="228">
        <f t="shared" ref="I96:I102" si="27">G96+H96</f>
        <v>0</v>
      </c>
      <c r="J96" s="227"/>
      <c r="K96" s="226"/>
      <c r="L96" s="228">
        <f t="shared" ref="L96:L102" si="28">J96+K96</f>
        <v>0</v>
      </c>
      <c r="M96" s="229"/>
      <c r="N96" s="226"/>
      <c r="O96" s="228">
        <f t="shared" ref="O96:O102" si="29">M96+N96</f>
        <v>0</v>
      </c>
      <c r="P96" s="253"/>
    </row>
    <row r="97" spans="1:16" ht="24.75" hidden="1" customHeight="1" x14ac:dyDescent="0.25">
      <c r="A97" s="56">
        <v>2232</v>
      </c>
      <c r="B97" s="223" t="s">
        <v>118</v>
      </c>
      <c r="C97" s="224">
        <f t="shared" si="23"/>
        <v>0</v>
      </c>
      <c r="D97" s="225"/>
      <c r="E97" s="460"/>
      <c r="F97" s="486">
        <f t="shared" si="26"/>
        <v>0</v>
      </c>
      <c r="G97" s="225"/>
      <c r="H97" s="227"/>
      <c r="I97" s="228">
        <f t="shared" si="27"/>
        <v>0</v>
      </c>
      <c r="J97" s="227"/>
      <c r="K97" s="226"/>
      <c r="L97" s="228">
        <f t="shared" si="28"/>
        <v>0</v>
      </c>
      <c r="M97" s="229"/>
      <c r="N97" s="226"/>
      <c r="O97" s="228">
        <f t="shared" si="29"/>
        <v>0</v>
      </c>
      <c r="P97" s="253"/>
    </row>
    <row r="98" spans="1:16" ht="24" hidden="1" x14ac:dyDescent="0.25">
      <c r="A98" s="256">
        <v>2233</v>
      </c>
      <c r="B98" s="257" t="s">
        <v>119</v>
      </c>
      <c r="C98" s="258">
        <f t="shared" si="23"/>
        <v>0</v>
      </c>
      <c r="D98" s="259"/>
      <c r="E98" s="462"/>
      <c r="F98" s="511">
        <f t="shared" si="26"/>
        <v>0</v>
      </c>
      <c r="G98" s="259"/>
      <c r="H98" s="261"/>
      <c r="I98" s="262">
        <f t="shared" si="27"/>
        <v>0</v>
      </c>
      <c r="J98" s="261"/>
      <c r="K98" s="260"/>
      <c r="L98" s="262">
        <f t="shared" si="28"/>
        <v>0</v>
      </c>
      <c r="M98" s="263"/>
      <c r="N98" s="260"/>
      <c r="O98" s="262">
        <f t="shared" si="29"/>
        <v>0</v>
      </c>
      <c r="P98" s="589"/>
    </row>
    <row r="99" spans="1:16" ht="36" hidden="1" x14ac:dyDescent="0.25">
      <c r="A99" s="56">
        <v>2234</v>
      </c>
      <c r="B99" s="223" t="s">
        <v>120</v>
      </c>
      <c r="C99" s="224">
        <f t="shared" si="23"/>
        <v>0</v>
      </c>
      <c r="D99" s="225"/>
      <c r="E99" s="460"/>
      <c r="F99" s="486">
        <f t="shared" si="26"/>
        <v>0</v>
      </c>
      <c r="G99" s="225"/>
      <c r="H99" s="227"/>
      <c r="I99" s="228">
        <f t="shared" si="27"/>
        <v>0</v>
      </c>
      <c r="J99" s="227"/>
      <c r="K99" s="226"/>
      <c r="L99" s="228">
        <f t="shared" si="28"/>
        <v>0</v>
      </c>
      <c r="M99" s="229"/>
      <c r="N99" s="226"/>
      <c r="O99" s="228">
        <f t="shared" si="29"/>
        <v>0</v>
      </c>
      <c r="P99" s="253"/>
    </row>
    <row r="100" spans="1:16" ht="24" hidden="1" x14ac:dyDescent="0.25">
      <c r="A100" s="56">
        <v>2235</v>
      </c>
      <c r="B100" s="223" t="s">
        <v>121</v>
      </c>
      <c r="C100" s="224">
        <f t="shared" si="23"/>
        <v>0</v>
      </c>
      <c r="D100" s="225"/>
      <c r="E100" s="460"/>
      <c r="F100" s="486">
        <f t="shared" si="26"/>
        <v>0</v>
      </c>
      <c r="G100" s="225"/>
      <c r="H100" s="227"/>
      <c r="I100" s="228">
        <f t="shared" si="27"/>
        <v>0</v>
      </c>
      <c r="J100" s="227"/>
      <c r="K100" s="226"/>
      <c r="L100" s="228">
        <f t="shared" si="28"/>
        <v>0</v>
      </c>
      <c r="M100" s="229"/>
      <c r="N100" s="226"/>
      <c r="O100" s="228">
        <f t="shared" si="29"/>
        <v>0</v>
      </c>
      <c r="P100" s="253"/>
    </row>
    <row r="101" spans="1:16" hidden="1" x14ac:dyDescent="0.25">
      <c r="A101" s="56">
        <v>2236</v>
      </c>
      <c r="B101" s="223" t="s">
        <v>122</v>
      </c>
      <c r="C101" s="224">
        <f t="shared" si="23"/>
        <v>0</v>
      </c>
      <c r="D101" s="225"/>
      <c r="E101" s="460"/>
      <c r="F101" s="486">
        <f t="shared" si="26"/>
        <v>0</v>
      </c>
      <c r="G101" s="225"/>
      <c r="H101" s="227"/>
      <c r="I101" s="228">
        <f t="shared" si="27"/>
        <v>0</v>
      </c>
      <c r="J101" s="227"/>
      <c r="K101" s="226"/>
      <c r="L101" s="228">
        <f t="shared" si="28"/>
        <v>0</v>
      </c>
      <c r="M101" s="229"/>
      <c r="N101" s="226"/>
      <c r="O101" s="228">
        <f t="shared" si="29"/>
        <v>0</v>
      </c>
      <c r="P101" s="253"/>
    </row>
    <row r="102" spans="1:16" ht="24" x14ac:dyDescent="0.25">
      <c r="A102" s="56">
        <v>2239</v>
      </c>
      <c r="B102" s="223" t="s">
        <v>123</v>
      </c>
      <c r="C102" s="224">
        <f t="shared" si="23"/>
        <v>1668</v>
      </c>
      <c r="D102" s="225">
        <v>1668</v>
      </c>
      <c r="E102" s="460"/>
      <c r="F102" s="486">
        <f t="shared" si="26"/>
        <v>1668</v>
      </c>
      <c r="G102" s="225"/>
      <c r="H102" s="227"/>
      <c r="I102" s="228">
        <f t="shared" si="27"/>
        <v>0</v>
      </c>
      <c r="J102" s="227"/>
      <c r="K102" s="226"/>
      <c r="L102" s="228">
        <f t="shared" si="28"/>
        <v>0</v>
      </c>
      <c r="M102" s="229"/>
      <c r="N102" s="226"/>
      <c r="O102" s="228">
        <f t="shared" si="29"/>
        <v>0</v>
      </c>
      <c r="P102" s="253"/>
    </row>
    <row r="103" spans="1:16" ht="36" x14ac:dyDescent="0.25">
      <c r="A103" s="368">
        <v>2240</v>
      </c>
      <c r="B103" s="223" t="s">
        <v>124</v>
      </c>
      <c r="C103" s="224">
        <f t="shared" si="23"/>
        <v>9029</v>
      </c>
      <c r="D103" s="572">
        <f t="shared" ref="D103:O103" si="30">SUM(D104:D111)</f>
        <v>9029</v>
      </c>
      <c r="E103" s="573">
        <f t="shared" si="30"/>
        <v>0</v>
      </c>
      <c r="F103" s="486">
        <f t="shared" si="30"/>
        <v>9029</v>
      </c>
      <c r="G103" s="572">
        <f t="shared" si="30"/>
        <v>0</v>
      </c>
      <c r="H103" s="575">
        <f t="shared" si="30"/>
        <v>0</v>
      </c>
      <c r="I103" s="228">
        <f t="shared" si="30"/>
        <v>0</v>
      </c>
      <c r="J103" s="575">
        <f t="shared" si="30"/>
        <v>0</v>
      </c>
      <c r="K103" s="576">
        <f t="shared" si="30"/>
        <v>0</v>
      </c>
      <c r="L103" s="228">
        <f t="shared" si="30"/>
        <v>0</v>
      </c>
      <c r="M103" s="224">
        <f t="shared" si="30"/>
        <v>0</v>
      </c>
      <c r="N103" s="576">
        <f t="shared" si="30"/>
        <v>0</v>
      </c>
      <c r="O103" s="228">
        <f t="shared" si="30"/>
        <v>0</v>
      </c>
      <c r="P103" s="253"/>
    </row>
    <row r="104" spans="1:16" hidden="1" x14ac:dyDescent="0.25">
      <c r="A104" s="56">
        <v>2241</v>
      </c>
      <c r="B104" s="223" t="s">
        <v>125</v>
      </c>
      <c r="C104" s="224">
        <f t="shared" si="23"/>
        <v>0</v>
      </c>
      <c r="D104" s="225"/>
      <c r="E104" s="460"/>
      <c r="F104" s="486">
        <f t="shared" ref="F104:F111" si="31">D104+E104</f>
        <v>0</v>
      </c>
      <c r="G104" s="225"/>
      <c r="H104" s="227"/>
      <c r="I104" s="228">
        <f t="shared" ref="I104:I111" si="32">G104+H104</f>
        <v>0</v>
      </c>
      <c r="J104" s="227"/>
      <c r="K104" s="226"/>
      <c r="L104" s="228">
        <f t="shared" ref="L104:L111" si="33">J104+K104</f>
        <v>0</v>
      </c>
      <c r="M104" s="229"/>
      <c r="N104" s="226"/>
      <c r="O104" s="228">
        <f t="shared" ref="O104:O111" si="34">M104+N104</f>
        <v>0</v>
      </c>
      <c r="P104" s="253"/>
    </row>
    <row r="105" spans="1:16" ht="24" hidden="1" x14ac:dyDescent="0.25">
      <c r="A105" s="56">
        <v>2242</v>
      </c>
      <c r="B105" s="223" t="s">
        <v>126</v>
      </c>
      <c r="C105" s="224">
        <f t="shared" si="23"/>
        <v>0</v>
      </c>
      <c r="D105" s="225"/>
      <c r="E105" s="460"/>
      <c r="F105" s="486">
        <f t="shared" si="31"/>
        <v>0</v>
      </c>
      <c r="G105" s="225"/>
      <c r="H105" s="227"/>
      <c r="I105" s="228">
        <f t="shared" si="32"/>
        <v>0</v>
      </c>
      <c r="J105" s="227"/>
      <c r="K105" s="226"/>
      <c r="L105" s="228">
        <f t="shared" si="33"/>
        <v>0</v>
      </c>
      <c r="M105" s="229"/>
      <c r="N105" s="226"/>
      <c r="O105" s="228">
        <f t="shared" si="34"/>
        <v>0</v>
      </c>
      <c r="P105" s="253"/>
    </row>
    <row r="106" spans="1:16" ht="24" x14ac:dyDescent="0.25">
      <c r="A106" s="56">
        <v>2243</v>
      </c>
      <c r="B106" s="223" t="s">
        <v>127</v>
      </c>
      <c r="C106" s="224">
        <f t="shared" si="23"/>
        <v>2668</v>
      </c>
      <c r="D106" s="225">
        <v>2668</v>
      </c>
      <c r="E106" s="460"/>
      <c r="F106" s="486">
        <f t="shared" si="31"/>
        <v>2668</v>
      </c>
      <c r="G106" s="225"/>
      <c r="H106" s="227"/>
      <c r="I106" s="228">
        <f t="shared" si="32"/>
        <v>0</v>
      </c>
      <c r="J106" s="227"/>
      <c r="K106" s="226"/>
      <c r="L106" s="228">
        <f t="shared" si="33"/>
        <v>0</v>
      </c>
      <c r="M106" s="229"/>
      <c r="N106" s="226"/>
      <c r="O106" s="228">
        <f t="shared" si="34"/>
        <v>0</v>
      </c>
      <c r="P106" s="230"/>
    </row>
    <row r="107" spans="1:16" x14ac:dyDescent="0.25">
      <c r="A107" s="119">
        <v>2244</v>
      </c>
      <c r="B107" s="98" t="s">
        <v>128</v>
      </c>
      <c r="C107" s="99">
        <f t="shared" si="23"/>
        <v>6361</v>
      </c>
      <c r="D107" s="237">
        <v>6361</v>
      </c>
      <c r="E107" s="458"/>
      <c r="F107" s="509">
        <f t="shared" si="31"/>
        <v>6361</v>
      </c>
      <c r="G107" s="237"/>
      <c r="H107" s="104"/>
      <c r="I107" s="235">
        <f t="shared" si="32"/>
        <v>0</v>
      </c>
      <c r="J107" s="104"/>
      <c r="K107" s="105"/>
      <c r="L107" s="235">
        <f t="shared" si="33"/>
        <v>0</v>
      </c>
      <c r="M107" s="238"/>
      <c r="N107" s="105"/>
      <c r="O107" s="235">
        <f t="shared" si="34"/>
        <v>0</v>
      </c>
      <c r="P107" s="236"/>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x14ac:dyDescent="0.25">
      <c r="A112" s="231">
        <v>2250</v>
      </c>
      <c r="B112" s="98" t="s">
        <v>133</v>
      </c>
      <c r="C112" s="99">
        <f t="shared" si="23"/>
        <v>742</v>
      </c>
      <c r="D112" s="232">
        <f t="shared" ref="D112:O112" si="35">SUM(D113:D115)</f>
        <v>742</v>
      </c>
      <c r="E112" s="459">
        <f t="shared" si="35"/>
        <v>0</v>
      </c>
      <c r="F112" s="509">
        <f t="shared" si="35"/>
        <v>742</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x14ac:dyDescent="0.25">
      <c r="A113" s="119">
        <v>2251</v>
      </c>
      <c r="B113" s="98" t="s">
        <v>134</v>
      </c>
      <c r="C113" s="99">
        <f t="shared" si="23"/>
        <v>166</v>
      </c>
      <c r="D113" s="237">
        <v>166</v>
      </c>
      <c r="E113" s="458"/>
      <c r="F113" s="509">
        <f>D113+E113</f>
        <v>166</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x14ac:dyDescent="0.25">
      <c r="A115" s="119">
        <v>2259</v>
      </c>
      <c r="B115" s="98" t="s">
        <v>136</v>
      </c>
      <c r="C115" s="99">
        <f t="shared" si="23"/>
        <v>576</v>
      </c>
      <c r="D115" s="237">
        <v>576</v>
      </c>
      <c r="E115" s="458"/>
      <c r="F115" s="509">
        <f>D115+E115</f>
        <v>576</v>
      </c>
      <c r="G115" s="237"/>
      <c r="H115" s="104"/>
      <c r="I115" s="235">
        <f>G115+H115</f>
        <v>0</v>
      </c>
      <c r="J115" s="104"/>
      <c r="K115" s="105"/>
      <c r="L115" s="235">
        <f>J115+K115</f>
        <v>0</v>
      </c>
      <c r="M115" s="238"/>
      <c r="N115" s="105"/>
      <c r="O115" s="235">
        <f>M115+N115</f>
        <v>0</v>
      </c>
      <c r="P115" s="236"/>
    </row>
    <row r="116" spans="1:16" x14ac:dyDescent="0.25">
      <c r="A116" s="231">
        <v>2260</v>
      </c>
      <c r="B116" s="98" t="s">
        <v>137</v>
      </c>
      <c r="C116" s="99">
        <f t="shared" si="23"/>
        <v>737</v>
      </c>
      <c r="D116" s="232">
        <f t="shared" ref="D116:O116" si="36">SUM(D117:D121)</f>
        <v>277</v>
      </c>
      <c r="E116" s="459">
        <f t="shared" si="36"/>
        <v>0</v>
      </c>
      <c r="F116" s="509">
        <f t="shared" si="36"/>
        <v>277</v>
      </c>
      <c r="G116" s="232">
        <f t="shared" si="36"/>
        <v>460</v>
      </c>
      <c r="H116" s="234">
        <f t="shared" si="36"/>
        <v>0</v>
      </c>
      <c r="I116" s="235">
        <f t="shared" si="36"/>
        <v>460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x14ac:dyDescent="0.25">
      <c r="A118" s="56">
        <v>2262</v>
      </c>
      <c r="B118" s="223" t="s">
        <v>139</v>
      </c>
      <c r="C118" s="224">
        <f t="shared" si="23"/>
        <v>685</v>
      </c>
      <c r="D118" s="225">
        <v>225</v>
      </c>
      <c r="E118" s="460"/>
      <c r="F118" s="486">
        <f>D118+E118</f>
        <v>225</v>
      </c>
      <c r="G118" s="225">
        <v>460</v>
      </c>
      <c r="H118" s="227"/>
      <c r="I118" s="228">
        <f>G118+H118</f>
        <v>460</v>
      </c>
      <c r="J118" s="227"/>
      <c r="K118" s="226"/>
      <c r="L118" s="228">
        <f>J118+K118</f>
        <v>0</v>
      </c>
      <c r="M118" s="229"/>
      <c r="N118" s="226"/>
      <c r="O118" s="228">
        <f>M118+N118</f>
        <v>0</v>
      </c>
      <c r="P118" s="230"/>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x14ac:dyDescent="0.25">
      <c r="A121" s="119">
        <v>2269</v>
      </c>
      <c r="B121" s="98" t="s">
        <v>142</v>
      </c>
      <c r="C121" s="99">
        <f t="shared" si="23"/>
        <v>52</v>
      </c>
      <c r="D121" s="237">
        <v>52</v>
      </c>
      <c r="E121" s="458"/>
      <c r="F121" s="509">
        <f>D121+E121</f>
        <v>52</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660</v>
      </c>
      <c r="D122" s="232">
        <f t="shared" ref="D122:O122" si="37">SUM(D123:D127)</f>
        <v>77</v>
      </c>
      <c r="E122" s="459">
        <f t="shared" si="37"/>
        <v>0</v>
      </c>
      <c r="F122" s="509">
        <f t="shared" si="37"/>
        <v>77</v>
      </c>
      <c r="G122" s="232">
        <f t="shared" si="37"/>
        <v>310</v>
      </c>
      <c r="H122" s="234">
        <f t="shared" si="37"/>
        <v>0</v>
      </c>
      <c r="I122" s="235">
        <f t="shared" si="37"/>
        <v>310</v>
      </c>
      <c r="J122" s="234">
        <f t="shared" si="37"/>
        <v>273</v>
      </c>
      <c r="K122" s="233">
        <f t="shared" si="37"/>
        <v>0</v>
      </c>
      <c r="L122" s="235">
        <f t="shared" si="37"/>
        <v>273</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56">
        <v>2275</v>
      </c>
      <c r="B125" s="223" t="s">
        <v>146</v>
      </c>
      <c r="C125" s="224">
        <f t="shared" si="23"/>
        <v>0</v>
      </c>
      <c r="D125" s="225">
        <v>0</v>
      </c>
      <c r="E125" s="460"/>
      <c r="F125" s="486">
        <f>D125+E125</f>
        <v>0</v>
      </c>
      <c r="G125" s="225"/>
      <c r="H125" s="227"/>
      <c r="I125" s="228">
        <f>G125+H125</f>
        <v>0</v>
      </c>
      <c r="J125" s="227"/>
      <c r="K125" s="226"/>
      <c r="L125" s="228">
        <f>J125+K125</f>
        <v>0</v>
      </c>
      <c r="M125" s="229"/>
      <c r="N125" s="226"/>
      <c r="O125" s="228">
        <f>M125+N125</f>
        <v>0</v>
      </c>
      <c r="P125" s="955"/>
    </row>
    <row r="126" spans="1:16" ht="36" hidden="1" x14ac:dyDescent="0.25">
      <c r="A126" s="56">
        <v>2276</v>
      </c>
      <c r="B126" s="223" t="s">
        <v>147</v>
      </c>
      <c r="C126" s="224">
        <f t="shared" si="23"/>
        <v>0</v>
      </c>
      <c r="D126" s="225"/>
      <c r="E126" s="460"/>
      <c r="F126" s="486">
        <f>D126+E126</f>
        <v>0</v>
      </c>
      <c r="G126" s="225"/>
      <c r="H126" s="227"/>
      <c r="I126" s="228">
        <f>G126+H126</f>
        <v>0</v>
      </c>
      <c r="J126" s="227"/>
      <c r="K126" s="226"/>
      <c r="L126" s="228">
        <f>J126+K126</f>
        <v>0</v>
      </c>
      <c r="M126" s="229"/>
      <c r="N126" s="226"/>
      <c r="O126" s="228">
        <f>M126+N126</f>
        <v>0</v>
      </c>
      <c r="P126" s="601"/>
    </row>
    <row r="127" spans="1:16" ht="24" x14ac:dyDescent="0.25">
      <c r="A127" s="56">
        <v>2279</v>
      </c>
      <c r="B127" s="223" t="s">
        <v>148</v>
      </c>
      <c r="C127" s="224">
        <f t="shared" si="23"/>
        <v>660</v>
      </c>
      <c r="D127" s="225">
        <v>77</v>
      </c>
      <c r="E127" s="460"/>
      <c r="F127" s="486">
        <f>D127+E127</f>
        <v>77</v>
      </c>
      <c r="G127" s="225">
        <v>310</v>
      </c>
      <c r="H127" s="227"/>
      <c r="I127" s="228">
        <f>G127+H127</f>
        <v>310</v>
      </c>
      <c r="J127" s="227">
        <v>273</v>
      </c>
      <c r="K127" s="226"/>
      <c r="L127" s="228">
        <f>J127+K127</f>
        <v>273</v>
      </c>
      <c r="M127" s="229"/>
      <c r="N127" s="226"/>
      <c r="O127" s="228">
        <f>M127+N127</f>
        <v>0</v>
      </c>
      <c r="P127" s="230"/>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6" x14ac:dyDescent="0.25">
      <c r="A130" s="75">
        <v>2300</v>
      </c>
      <c r="B130" s="206" t="s">
        <v>151</v>
      </c>
      <c r="C130" s="76">
        <f t="shared" si="23"/>
        <v>42153</v>
      </c>
      <c r="D130" s="207">
        <f t="shared" ref="D130:O130" si="39">SUM(D131,D136,D140,D141,D144,D151,D159,D160,D163)</f>
        <v>19458</v>
      </c>
      <c r="E130" s="455">
        <f t="shared" si="39"/>
        <v>0</v>
      </c>
      <c r="F130" s="506">
        <f t="shared" si="39"/>
        <v>19458</v>
      </c>
      <c r="G130" s="207">
        <f t="shared" si="39"/>
        <v>975</v>
      </c>
      <c r="H130" s="84">
        <f t="shared" si="39"/>
        <v>0</v>
      </c>
      <c r="I130" s="208">
        <f t="shared" si="39"/>
        <v>975</v>
      </c>
      <c r="J130" s="84">
        <f t="shared" si="39"/>
        <v>21720</v>
      </c>
      <c r="K130" s="85">
        <f t="shared" si="39"/>
        <v>0</v>
      </c>
      <c r="L130" s="208">
        <f t="shared" si="39"/>
        <v>21720</v>
      </c>
      <c r="M130" s="76">
        <f t="shared" si="39"/>
        <v>0</v>
      </c>
      <c r="N130" s="85">
        <f t="shared" si="39"/>
        <v>0</v>
      </c>
      <c r="O130" s="208">
        <f t="shared" si="39"/>
        <v>0</v>
      </c>
      <c r="P130" s="243"/>
    </row>
    <row r="131" spans="1:16" ht="24" x14ac:dyDescent="0.25">
      <c r="A131" s="342">
        <v>2310</v>
      </c>
      <c r="B131" s="87" t="s">
        <v>152</v>
      </c>
      <c r="C131" s="88">
        <f t="shared" si="23"/>
        <v>6856</v>
      </c>
      <c r="D131" s="246">
        <f t="shared" ref="D131:O131" si="40">SUM(D132:D135)</f>
        <v>6856</v>
      </c>
      <c r="E131" s="463">
        <f t="shared" si="40"/>
        <v>0</v>
      </c>
      <c r="F131" s="508">
        <f t="shared" si="40"/>
        <v>6856</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x14ac:dyDescent="0.25">
      <c r="A132" s="119">
        <v>2311</v>
      </c>
      <c r="B132" s="98" t="s">
        <v>153</v>
      </c>
      <c r="C132" s="99">
        <f t="shared" si="23"/>
        <v>580</v>
      </c>
      <c r="D132" s="237">
        <v>580</v>
      </c>
      <c r="E132" s="458"/>
      <c r="F132" s="509">
        <f>D132+E132</f>
        <v>580</v>
      </c>
      <c r="G132" s="237"/>
      <c r="H132" s="104"/>
      <c r="I132" s="235">
        <f>G132+H132</f>
        <v>0</v>
      </c>
      <c r="J132" s="104"/>
      <c r="K132" s="105"/>
      <c r="L132" s="235">
        <f>J132+K132</f>
        <v>0</v>
      </c>
      <c r="M132" s="238"/>
      <c r="N132" s="105"/>
      <c r="O132" s="235">
        <f>M132+N132</f>
        <v>0</v>
      </c>
      <c r="P132" s="236"/>
    </row>
    <row r="133" spans="1:16" x14ac:dyDescent="0.25">
      <c r="A133" s="56">
        <v>2312</v>
      </c>
      <c r="B133" s="223" t="s">
        <v>154</v>
      </c>
      <c r="C133" s="224">
        <f t="shared" si="23"/>
        <v>6022</v>
      </c>
      <c r="D133" s="225">
        <v>6022</v>
      </c>
      <c r="E133" s="460"/>
      <c r="F133" s="486">
        <f>D133+E133</f>
        <v>6022</v>
      </c>
      <c r="G133" s="225"/>
      <c r="H133" s="227"/>
      <c r="I133" s="228">
        <f>G133+H133</f>
        <v>0</v>
      </c>
      <c r="J133" s="227"/>
      <c r="K133" s="226"/>
      <c r="L133" s="228">
        <f>J133+K133</f>
        <v>0</v>
      </c>
      <c r="M133" s="229"/>
      <c r="N133" s="226"/>
      <c r="O133" s="228">
        <f>M133+N133</f>
        <v>0</v>
      </c>
      <c r="P133" s="230"/>
    </row>
    <row r="134" spans="1:16" x14ac:dyDescent="0.25">
      <c r="A134" s="56">
        <v>2313</v>
      </c>
      <c r="B134" s="223" t="s">
        <v>155</v>
      </c>
      <c r="C134" s="224">
        <f t="shared" si="23"/>
        <v>254</v>
      </c>
      <c r="D134" s="225">
        <v>254</v>
      </c>
      <c r="E134" s="460"/>
      <c r="F134" s="486">
        <f>D134+E134</f>
        <v>254</v>
      </c>
      <c r="G134" s="225"/>
      <c r="H134" s="227"/>
      <c r="I134" s="228">
        <f>G134+H134</f>
        <v>0</v>
      </c>
      <c r="J134" s="227"/>
      <c r="K134" s="226"/>
      <c r="L134" s="228">
        <f>J134+K134</f>
        <v>0</v>
      </c>
      <c r="M134" s="229"/>
      <c r="N134" s="226"/>
      <c r="O134" s="228">
        <f>M134+N134</f>
        <v>0</v>
      </c>
      <c r="P134" s="230"/>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x14ac:dyDescent="0.25">
      <c r="A136" s="231">
        <v>2320</v>
      </c>
      <c r="B136" s="98" t="s">
        <v>157</v>
      </c>
      <c r="C136" s="99">
        <f t="shared" si="23"/>
        <v>336</v>
      </c>
      <c r="D136" s="232">
        <f t="shared" ref="D136:O136" si="41">SUM(D137:D139)</f>
        <v>275</v>
      </c>
      <c r="E136" s="459">
        <f t="shared" si="41"/>
        <v>0</v>
      </c>
      <c r="F136" s="509">
        <f t="shared" si="41"/>
        <v>275</v>
      </c>
      <c r="G136" s="232">
        <f t="shared" si="41"/>
        <v>0</v>
      </c>
      <c r="H136" s="234">
        <f t="shared" si="41"/>
        <v>0</v>
      </c>
      <c r="I136" s="235">
        <f t="shared" si="41"/>
        <v>0</v>
      </c>
      <c r="J136" s="234">
        <f t="shared" si="41"/>
        <v>61</v>
      </c>
      <c r="K136" s="233">
        <f t="shared" si="41"/>
        <v>0</v>
      </c>
      <c r="L136" s="235">
        <f t="shared" si="41"/>
        <v>61</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x14ac:dyDescent="0.25">
      <c r="A138" s="56">
        <v>2322</v>
      </c>
      <c r="B138" s="223" t="s">
        <v>159</v>
      </c>
      <c r="C138" s="224">
        <f t="shared" si="23"/>
        <v>336</v>
      </c>
      <c r="D138" s="225">
        <v>275</v>
      </c>
      <c r="E138" s="460"/>
      <c r="F138" s="486">
        <f>D138+E138</f>
        <v>275</v>
      </c>
      <c r="G138" s="225"/>
      <c r="H138" s="227"/>
      <c r="I138" s="228">
        <f>G138+H138</f>
        <v>0</v>
      </c>
      <c r="J138" s="227">
        <v>61</v>
      </c>
      <c r="K138" s="226"/>
      <c r="L138" s="228">
        <f>J138+K138</f>
        <v>61</v>
      </c>
      <c r="M138" s="229"/>
      <c r="N138" s="226"/>
      <c r="O138" s="228">
        <f>M138+N138</f>
        <v>0</v>
      </c>
      <c r="P138" s="230"/>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x14ac:dyDescent="0.25">
      <c r="A141" s="231">
        <v>2340</v>
      </c>
      <c r="B141" s="98" t="s">
        <v>162</v>
      </c>
      <c r="C141" s="99">
        <f t="shared" si="23"/>
        <v>143</v>
      </c>
      <c r="D141" s="232">
        <f t="shared" ref="D141:O141" si="42">SUM(D142:D143)</f>
        <v>143</v>
      </c>
      <c r="E141" s="459">
        <f t="shared" si="42"/>
        <v>0</v>
      </c>
      <c r="F141" s="509">
        <f t="shared" si="42"/>
        <v>143</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x14ac:dyDescent="0.25">
      <c r="A142" s="119">
        <v>2341</v>
      </c>
      <c r="B142" s="98" t="s">
        <v>163</v>
      </c>
      <c r="C142" s="99">
        <f t="shared" si="23"/>
        <v>143</v>
      </c>
      <c r="D142" s="237">
        <v>143</v>
      </c>
      <c r="E142" s="458"/>
      <c r="F142" s="509">
        <f>D142+E142</f>
        <v>143</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x14ac:dyDescent="0.25">
      <c r="A144" s="213">
        <v>2350</v>
      </c>
      <c r="B144" s="157" t="s">
        <v>165</v>
      </c>
      <c r="C144" s="163">
        <f t="shared" si="23"/>
        <v>4822</v>
      </c>
      <c r="D144" s="214">
        <f t="shared" ref="D144:O144" si="43">SUM(D145:D150)</f>
        <v>4822</v>
      </c>
      <c r="E144" s="456">
        <f t="shared" si="43"/>
        <v>0</v>
      </c>
      <c r="F144" s="507">
        <f t="shared" si="43"/>
        <v>4822</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x14ac:dyDescent="0.25">
      <c r="A145" s="47">
        <v>2351</v>
      </c>
      <c r="B145" s="87" t="s">
        <v>166</v>
      </c>
      <c r="C145" s="88">
        <f t="shared" si="23"/>
        <v>1030</v>
      </c>
      <c r="D145" s="219">
        <v>1030</v>
      </c>
      <c r="E145" s="457"/>
      <c r="F145" s="508">
        <f t="shared" ref="F145:F150" si="44">D145+E145</f>
        <v>1030</v>
      </c>
      <c r="G145" s="219"/>
      <c r="H145" s="93"/>
      <c r="I145" s="220">
        <f t="shared" ref="I145:I150" si="45">G145+H145</f>
        <v>0</v>
      </c>
      <c r="J145" s="93"/>
      <c r="K145" s="94"/>
      <c r="L145" s="220">
        <f t="shared" ref="L145:L150" si="46">J145+K145</f>
        <v>0</v>
      </c>
      <c r="M145" s="221"/>
      <c r="N145" s="94"/>
      <c r="O145" s="220">
        <f t="shared" ref="O145:O150" si="47">M145+N145</f>
        <v>0</v>
      </c>
      <c r="P145" s="222"/>
    </row>
    <row r="146" spans="1:16" x14ac:dyDescent="0.25">
      <c r="A146" s="119">
        <v>2352</v>
      </c>
      <c r="B146" s="98" t="s">
        <v>167</v>
      </c>
      <c r="C146" s="99">
        <f t="shared" si="23"/>
        <v>3565</v>
      </c>
      <c r="D146" s="237">
        <v>3565</v>
      </c>
      <c r="E146" s="458"/>
      <c r="F146" s="509">
        <f t="shared" si="44"/>
        <v>3565</v>
      </c>
      <c r="G146" s="237"/>
      <c r="H146" s="104"/>
      <c r="I146" s="235">
        <f t="shared" si="45"/>
        <v>0</v>
      </c>
      <c r="J146" s="104"/>
      <c r="K146" s="105"/>
      <c r="L146" s="235">
        <f t="shared" si="46"/>
        <v>0</v>
      </c>
      <c r="M146" s="238"/>
      <c r="N146" s="105"/>
      <c r="O146" s="235">
        <f t="shared" si="47"/>
        <v>0</v>
      </c>
      <c r="P146" s="236"/>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x14ac:dyDescent="0.25">
      <c r="A149" s="119">
        <v>2355</v>
      </c>
      <c r="B149" s="98" t="s">
        <v>170</v>
      </c>
      <c r="C149" s="99">
        <f t="shared" ref="C149:C212" si="48">F149+I149+L149+O149</f>
        <v>227</v>
      </c>
      <c r="D149" s="237">
        <v>227</v>
      </c>
      <c r="E149" s="458"/>
      <c r="F149" s="509">
        <f t="shared" si="44"/>
        <v>227</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customHeight="1" x14ac:dyDescent="0.25">
      <c r="A151" s="231">
        <v>2360</v>
      </c>
      <c r="B151" s="98" t="s">
        <v>172</v>
      </c>
      <c r="C151" s="99">
        <f t="shared" si="48"/>
        <v>26180</v>
      </c>
      <c r="D151" s="232">
        <f t="shared" ref="D151:O151" si="49">SUM(D152:D158)</f>
        <v>4521</v>
      </c>
      <c r="E151" s="459">
        <f t="shared" si="49"/>
        <v>0</v>
      </c>
      <c r="F151" s="509">
        <f t="shared" si="49"/>
        <v>4521</v>
      </c>
      <c r="G151" s="232">
        <f t="shared" si="49"/>
        <v>0</v>
      </c>
      <c r="H151" s="234">
        <f t="shared" si="49"/>
        <v>0</v>
      </c>
      <c r="I151" s="235">
        <f t="shared" si="49"/>
        <v>0</v>
      </c>
      <c r="J151" s="234">
        <f t="shared" si="49"/>
        <v>21659</v>
      </c>
      <c r="K151" s="233">
        <f t="shared" si="49"/>
        <v>0</v>
      </c>
      <c r="L151" s="235">
        <f t="shared" si="49"/>
        <v>21659</v>
      </c>
      <c r="M151" s="99">
        <f t="shared" si="49"/>
        <v>0</v>
      </c>
      <c r="N151" s="233">
        <f t="shared" si="49"/>
        <v>0</v>
      </c>
      <c r="O151" s="235">
        <f t="shared" si="49"/>
        <v>0</v>
      </c>
      <c r="P151" s="236"/>
    </row>
    <row r="152" spans="1:16" x14ac:dyDescent="0.25">
      <c r="A152" s="55">
        <v>2361</v>
      </c>
      <c r="B152" s="223" t="s">
        <v>173</v>
      </c>
      <c r="C152" s="224">
        <f t="shared" si="48"/>
        <v>3435</v>
      </c>
      <c r="D152" s="225">
        <v>3435</v>
      </c>
      <c r="E152" s="460"/>
      <c r="F152" s="486">
        <f t="shared" ref="F152:F159" si="50">D152+E152</f>
        <v>3435</v>
      </c>
      <c r="G152" s="225"/>
      <c r="H152" s="227"/>
      <c r="I152" s="228">
        <f t="shared" ref="I152:I159" si="51">G152+H152</f>
        <v>0</v>
      </c>
      <c r="J152" s="227"/>
      <c r="K152" s="226"/>
      <c r="L152" s="228">
        <f t="shared" ref="L152:L159" si="52">J152+K152</f>
        <v>0</v>
      </c>
      <c r="M152" s="229"/>
      <c r="N152" s="226"/>
      <c r="O152" s="228">
        <f t="shared" ref="O152:O159" si="53">M152+N152</f>
        <v>0</v>
      </c>
      <c r="P152" s="230"/>
    </row>
    <row r="153" spans="1:16" ht="24" x14ac:dyDescent="0.25">
      <c r="A153" s="55">
        <v>2362</v>
      </c>
      <c r="B153" s="223" t="s">
        <v>174</v>
      </c>
      <c r="C153" s="224">
        <f t="shared" si="48"/>
        <v>561</v>
      </c>
      <c r="D153" s="225">
        <v>561</v>
      </c>
      <c r="E153" s="460"/>
      <c r="F153" s="486">
        <f t="shared" si="50"/>
        <v>561</v>
      </c>
      <c r="G153" s="225"/>
      <c r="H153" s="227"/>
      <c r="I153" s="228">
        <f t="shared" si="51"/>
        <v>0</v>
      </c>
      <c r="J153" s="227"/>
      <c r="K153" s="226"/>
      <c r="L153" s="228">
        <f t="shared" si="52"/>
        <v>0</v>
      </c>
      <c r="M153" s="229"/>
      <c r="N153" s="226"/>
      <c r="O153" s="228">
        <f t="shared" si="53"/>
        <v>0</v>
      </c>
      <c r="P153" s="230"/>
    </row>
    <row r="154" spans="1:16" x14ac:dyDescent="0.25">
      <c r="A154" s="55">
        <v>2363</v>
      </c>
      <c r="B154" s="223" t="s">
        <v>175</v>
      </c>
      <c r="C154" s="224">
        <f t="shared" si="48"/>
        <v>22184</v>
      </c>
      <c r="D154" s="225">
        <v>525</v>
      </c>
      <c r="E154" s="460"/>
      <c r="F154" s="486">
        <f t="shared" si="50"/>
        <v>525</v>
      </c>
      <c r="G154" s="225"/>
      <c r="H154" s="227"/>
      <c r="I154" s="228">
        <f t="shared" si="51"/>
        <v>0</v>
      </c>
      <c r="J154" s="227">
        <v>21659</v>
      </c>
      <c r="K154" s="226"/>
      <c r="L154" s="228">
        <f t="shared" si="52"/>
        <v>21659</v>
      </c>
      <c r="M154" s="229"/>
      <c r="N154" s="226"/>
      <c r="O154" s="228">
        <f t="shared" si="53"/>
        <v>0</v>
      </c>
      <c r="P154" s="230"/>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idden="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x14ac:dyDescent="0.25">
      <c r="A159" s="419">
        <v>2370</v>
      </c>
      <c r="B159" s="420" t="s">
        <v>180</v>
      </c>
      <c r="C159" s="421">
        <f t="shared" si="48"/>
        <v>3816</v>
      </c>
      <c r="D159" s="422">
        <v>2841</v>
      </c>
      <c r="E159" s="461"/>
      <c r="F159" s="510">
        <f t="shared" si="50"/>
        <v>2841</v>
      </c>
      <c r="G159" s="422">
        <v>975</v>
      </c>
      <c r="H159" s="424"/>
      <c r="I159" s="425">
        <f t="shared" si="51"/>
        <v>975</v>
      </c>
      <c r="J159" s="424"/>
      <c r="K159" s="423"/>
      <c r="L159" s="425">
        <f t="shared" si="52"/>
        <v>0</v>
      </c>
      <c r="M159" s="426"/>
      <c r="N159" s="423"/>
      <c r="O159" s="425">
        <f t="shared" si="53"/>
        <v>0</v>
      </c>
      <c r="P159" s="427"/>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 t="shared" ref="E165:O165" si="55">SUM(E166,E171)</f>
        <v>0</v>
      </c>
      <c r="F165" s="506">
        <f t="shared" si="55"/>
        <v>0</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hidden="1" customHeight="1" x14ac:dyDescent="0.25">
      <c r="A166" s="342">
        <v>2510</v>
      </c>
      <c r="B166" s="87" t="s">
        <v>187</v>
      </c>
      <c r="C166" s="88">
        <f t="shared" si="48"/>
        <v>0</v>
      </c>
      <c r="D166" s="246">
        <f>SUM(D167:D170)</f>
        <v>0</v>
      </c>
      <c r="E166" s="463">
        <f t="shared" ref="E166:O166" si="56">SUM(E167:E170)</f>
        <v>0</v>
      </c>
      <c r="F166" s="508">
        <f t="shared" si="56"/>
        <v>0</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48"/>
        <v>9223</v>
      </c>
      <c r="D194" s="194">
        <f t="shared" ref="D194:O194" si="70">SUM(D195,D230,D269)</f>
        <v>6052</v>
      </c>
      <c r="E194" s="453">
        <f t="shared" si="70"/>
        <v>0</v>
      </c>
      <c r="F194" s="504">
        <f t="shared" si="70"/>
        <v>6052</v>
      </c>
      <c r="G194" s="194">
        <f t="shared" si="70"/>
        <v>2271</v>
      </c>
      <c r="H194" s="196">
        <f t="shared" si="70"/>
        <v>0</v>
      </c>
      <c r="I194" s="197">
        <f t="shared" si="70"/>
        <v>2271</v>
      </c>
      <c r="J194" s="196">
        <f t="shared" si="70"/>
        <v>900</v>
      </c>
      <c r="K194" s="195">
        <f t="shared" si="70"/>
        <v>0</v>
      </c>
      <c r="L194" s="197">
        <f t="shared" si="70"/>
        <v>900</v>
      </c>
      <c r="M194" s="289">
        <f t="shared" si="70"/>
        <v>0</v>
      </c>
      <c r="N194" s="290">
        <f t="shared" si="70"/>
        <v>0</v>
      </c>
      <c r="O194" s="291">
        <f t="shared" si="70"/>
        <v>0</v>
      </c>
      <c r="P194" s="292"/>
    </row>
    <row r="195" spans="1:16" x14ac:dyDescent="0.25">
      <c r="A195" s="199">
        <v>5000</v>
      </c>
      <c r="B195" s="199" t="s">
        <v>216</v>
      </c>
      <c r="C195" s="200">
        <f t="shared" si="48"/>
        <v>8323</v>
      </c>
      <c r="D195" s="201">
        <f t="shared" ref="D195:O195" si="71">D196+D204</f>
        <v>6052</v>
      </c>
      <c r="E195" s="454">
        <f t="shared" si="71"/>
        <v>0</v>
      </c>
      <c r="F195" s="505">
        <f t="shared" si="71"/>
        <v>6052</v>
      </c>
      <c r="G195" s="201">
        <f t="shared" si="71"/>
        <v>2271</v>
      </c>
      <c r="H195" s="203">
        <f t="shared" si="71"/>
        <v>0</v>
      </c>
      <c r="I195" s="204">
        <f t="shared" si="71"/>
        <v>2271</v>
      </c>
      <c r="J195" s="203">
        <f t="shared" si="71"/>
        <v>0</v>
      </c>
      <c r="K195" s="202">
        <f t="shared" si="71"/>
        <v>0</v>
      </c>
      <c r="L195" s="204">
        <f t="shared" si="71"/>
        <v>0</v>
      </c>
      <c r="M195" s="200">
        <f t="shared" si="71"/>
        <v>0</v>
      </c>
      <c r="N195" s="202">
        <f t="shared" si="71"/>
        <v>0</v>
      </c>
      <c r="O195" s="204">
        <f t="shared" si="71"/>
        <v>0</v>
      </c>
      <c r="P195" s="205"/>
    </row>
    <row r="196" spans="1:16" x14ac:dyDescent="0.25">
      <c r="A196" s="75">
        <v>5100</v>
      </c>
      <c r="B196" s="206" t="s">
        <v>217</v>
      </c>
      <c r="C196" s="76">
        <f t="shared" si="48"/>
        <v>130</v>
      </c>
      <c r="D196" s="207">
        <f t="shared" ref="D196:O196" si="72">D197+D198+D201+D202+D203</f>
        <v>130</v>
      </c>
      <c r="E196" s="455">
        <f t="shared" si="72"/>
        <v>0</v>
      </c>
      <c r="F196" s="506">
        <f t="shared" si="72"/>
        <v>130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x14ac:dyDescent="0.25">
      <c r="A198" s="231">
        <v>5120</v>
      </c>
      <c r="B198" s="98" t="s">
        <v>219</v>
      </c>
      <c r="C198" s="99">
        <f t="shared" si="48"/>
        <v>130</v>
      </c>
      <c r="D198" s="232">
        <f t="shared" ref="D198:O198" si="73">D199+D200</f>
        <v>130</v>
      </c>
      <c r="E198" s="459">
        <f t="shared" si="73"/>
        <v>0</v>
      </c>
      <c r="F198" s="509">
        <f t="shared" si="73"/>
        <v>130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x14ac:dyDescent="0.25">
      <c r="A199" s="119">
        <v>5121</v>
      </c>
      <c r="B199" s="98" t="s">
        <v>220</v>
      </c>
      <c r="C199" s="99">
        <f t="shared" si="48"/>
        <v>130</v>
      </c>
      <c r="D199" s="237">
        <v>130</v>
      </c>
      <c r="E199" s="458"/>
      <c r="F199" s="509">
        <f>D199+E199</f>
        <v>130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x14ac:dyDescent="0.25">
      <c r="A204" s="75">
        <v>5200</v>
      </c>
      <c r="B204" s="206" t="s">
        <v>225</v>
      </c>
      <c r="C204" s="76">
        <f t="shared" si="48"/>
        <v>8193</v>
      </c>
      <c r="D204" s="207">
        <f t="shared" ref="D204:O204" si="74">D205+D215+D216+D225+D226+D227+D229</f>
        <v>5922</v>
      </c>
      <c r="E204" s="455">
        <f t="shared" si="74"/>
        <v>0</v>
      </c>
      <c r="F204" s="506">
        <f t="shared" si="74"/>
        <v>5922</v>
      </c>
      <c r="G204" s="207">
        <f t="shared" si="74"/>
        <v>2271</v>
      </c>
      <c r="H204" s="84">
        <f t="shared" si="74"/>
        <v>0</v>
      </c>
      <c r="I204" s="208">
        <f t="shared" si="74"/>
        <v>2271</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x14ac:dyDescent="0.25">
      <c r="A216" s="231">
        <v>5230</v>
      </c>
      <c r="B216" s="98" t="s">
        <v>237</v>
      </c>
      <c r="C216" s="99">
        <f t="shared" si="80"/>
        <v>8193</v>
      </c>
      <c r="D216" s="232">
        <f t="shared" ref="D216:O216" si="81">SUM(D217:D224)</f>
        <v>5922</v>
      </c>
      <c r="E216" s="459">
        <f t="shared" si="81"/>
        <v>0</v>
      </c>
      <c r="F216" s="509">
        <f t="shared" si="81"/>
        <v>5922</v>
      </c>
      <c r="G216" s="232">
        <f t="shared" si="81"/>
        <v>2271</v>
      </c>
      <c r="H216" s="234">
        <f t="shared" si="81"/>
        <v>0</v>
      </c>
      <c r="I216" s="235">
        <f t="shared" si="81"/>
        <v>2271</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x14ac:dyDescent="0.25">
      <c r="A218" s="56">
        <v>5232</v>
      </c>
      <c r="B218" s="223" t="s">
        <v>239</v>
      </c>
      <c r="C218" s="224">
        <f t="shared" si="80"/>
        <v>1762</v>
      </c>
      <c r="D218" s="225">
        <v>1762</v>
      </c>
      <c r="E218" s="460"/>
      <c r="F218" s="486">
        <f t="shared" si="82"/>
        <v>1762</v>
      </c>
      <c r="G218" s="225"/>
      <c r="H218" s="227"/>
      <c r="I218" s="228">
        <f t="shared" si="83"/>
        <v>0</v>
      </c>
      <c r="J218" s="227"/>
      <c r="K218" s="226"/>
      <c r="L218" s="228">
        <f t="shared" si="84"/>
        <v>0</v>
      </c>
      <c r="M218" s="229"/>
      <c r="N218" s="226"/>
      <c r="O218" s="228">
        <f t="shared" si="85"/>
        <v>0</v>
      </c>
      <c r="P218" s="230"/>
    </row>
    <row r="219" spans="1:16" x14ac:dyDescent="0.25">
      <c r="A219" s="119">
        <v>5233</v>
      </c>
      <c r="B219" s="98" t="s">
        <v>240</v>
      </c>
      <c r="C219" s="99">
        <f t="shared" si="80"/>
        <v>4031</v>
      </c>
      <c r="D219" s="237">
        <v>1760</v>
      </c>
      <c r="E219" s="458"/>
      <c r="F219" s="509">
        <f t="shared" si="82"/>
        <v>1760</v>
      </c>
      <c r="G219" s="237">
        <v>2271</v>
      </c>
      <c r="H219" s="104"/>
      <c r="I219" s="235">
        <f t="shared" si="83"/>
        <v>2271</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x14ac:dyDescent="0.25">
      <c r="A223" s="119">
        <v>5238</v>
      </c>
      <c r="B223" s="98" t="s">
        <v>244</v>
      </c>
      <c r="C223" s="99">
        <f t="shared" si="80"/>
        <v>2400</v>
      </c>
      <c r="D223" s="237">
        <v>2400</v>
      </c>
      <c r="E223" s="458"/>
      <c r="F223" s="509">
        <f t="shared" si="82"/>
        <v>2400</v>
      </c>
      <c r="G223" s="237"/>
      <c r="H223" s="104"/>
      <c r="I223" s="235">
        <f t="shared" si="83"/>
        <v>0</v>
      </c>
      <c r="J223" s="104"/>
      <c r="K223" s="105"/>
      <c r="L223" s="235">
        <f t="shared" si="84"/>
        <v>0</v>
      </c>
      <c r="M223" s="238"/>
      <c r="N223" s="105"/>
      <c r="O223" s="235">
        <f t="shared" si="85"/>
        <v>0</v>
      </c>
      <c r="P223" s="236"/>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 t="shared" ref="D233:O233" si="89">SUM(D234)</f>
        <v>0</v>
      </c>
      <c r="E233" s="459">
        <f t="shared" si="89"/>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x14ac:dyDescent="0.25">
      <c r="A269" s="295">
        <v>7000</v>
      </c>
      <c r="B269" s="295" t="s">
        <v>290</v>
      </c>
      <c r="C269" s="296">
        <f t="shared" si="80"/>
        <v>900</v>
      </c>
      <c r="D269" s="297">
        <f t="shared" ref="D269:O269" si="106">SUM(D270,D281)</f>
        <v>0</v>
      </c>
      <c r="E269" s="468">
        <f t="shared" si="106"/>
        <v>0</v>
      </c>
      <c r="F269" s="514">
        <f t="shared" si="106"/>
        <v>0</v>
      </c>
      <c r="G269" s="297">
        <f t="shared" si="106"/>
        <v>0</v>
      </c>
      <c r="H269" s="299">
        <f t="shared" si="106"/>
        <v>0</v>
      </c>
      <c r="I269" s="300">
        <f t="shared" si="106"/>
        <v>0</v>
      </c>
      <c r="J269" s="299">
        <f t="shared" si="106"/>
        <v>900</v>
      </c>
      <c r="K269" s="298">
        <f t="shared" si="106"/>
        <v>0</v>
      </c>
      <c r="L269" s="300">
        <f t="shared" si="106"/>
        <v>900</v>
      </c>
      <c r="M269" s="301">
        <f t="shared" si="106"/>
        <v>0</v>
      </c>
      <c r="N269" s="302">
        <f t="shared" si="106"/>
        <v>0</v>
      </c>
      <c r="O269" s="303">
        <f t="shared" si="106"/>
        <v>0</v>
      </c>
      <c r="P269" s="304"/>
    </row>
    <row r="270" spans="1:16" ht="24" x14ac:dyDescent="0.25">
      <c r="A270" s="75">
        <v>7200</v>
      </c>
      <c r="B270" s="206" t="s">
        <v>291</v>
      </c>
      <c r="C270" s="76">
        <f t="shared" si="80"/>
        <v>900</v>
      </c>
      <c r="D270" s="207">
        <f t="shared" ref="D270:O270" si="107">SUM(D271,D272,D275,D276,D280)</f>
        <v>0</v>
      </c>
      <c r="E270" s="455">
        <f t="shared" si="107"/>
        <v>0</v>
      </c>
      <c r="F270" s="506">
        <f t="shared" si="107"/>
        <v>0</v>
      </c>
      <c r="G270" s="207">
        <f t="shared" si="107"/>
        <v>0</v>
      </c>
      <c r="H270" s="84">
        <f t="shared" si="107"/>
        <v>0</v>
      </c>
      <c r="I270" s="208">
        <f t="shared" si="107"/>
        <v>0</v>
      </c>
      <c r="J270" s="84">
        <f t="shared" si="107"/>
        <v>900</v>
      </c>
      <c r="K270" s="85">
        <f t="shared" si="107"/>
        <v>0</v>
      </c>
      <c r="L270" s="208">
        <f t="shared" si="107"/>
        <v>900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x14ac:dyDescent="0.25">
      <c r="A275" s="368">
        <v>7230</v>
      </c>
      <c r="B275" s="223" t="s">
        <v>296</v>
      </c>
      <c r="C275" s="224">
        <f t="shared" si="80"/>
        <v>900</v>
      </c>
      <c r="D275" s="225"/>
      <c r="E275" s="460"/>
      <c r="F275" s="486">
        <f>D275+E275</f>
        <v>0</v>
      </c>
      <c r="G275" s="225"/>
      <c r="H275" s="227"/>
      <c r="I275" s="228">
        <f>G275+H275</f>
        <v>0</v>
      </c>
      <c r="J275" s="227">
        <v>900</v>
      </c>
      <c r="K275" s="226"/>
      <c r="L275" s="228">
        <f>J275+K275</f>
        <v>900</v>
      </c>
      <c r="M275" s="229"/>
      <c r="N275" s="226"/>
      <c r="O275" s="228">
        <f>M275+N275</f>
        <v>0</v>
      </c>
      <c r="P275" s="230"/>
    </row>
    <row r="276" spans="1:16" ht="24" hidden="1" x14ac:dyDescent="0.25">
      <c r="A276" s="231">
        <v>7240</v>
      </c>
      <c r="B276" s="98" t="s">
        <v>297</v>
      </c>
      <c r="C276" s="99">
        <f t="shared" si="80"/>
        <v>0</v>
      </c>
      <c r="D276" s="232">
        <f t="shared" ref="D276:O276" si="109">SUM(D277:D279)</f>
        <v>0</v>
      </c>
      <c r="E276" s="459">
        <f t="shared" si="109"/>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 t="shared" ref="D281:O281" si="111">D282</f>
        <v>0</v>
      </c>
      <c r="E281" s="469">
        <f t="shared" si="111"/>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729300</v>
      </c>
      <c r="D286" s="313">
        <f t="shared" ref="D286:O286" si="113">SUM(D283,D269,D230,D195,D187,D173,D75,D53)</f>
        <v>517086</v>
      </c>
      <c r="E286" s="471">
        <f t="shared" si="113"/>
        <v>0</v>
      </c>
      <c r="F286" s="517">
        <f t="shared" si="113"/>
        <v>517086</v>
      </c>
      <c r="G286" s="313">
        <f t="shared" si="113"/>
        <v>189188</v>
      </c>
      <c r="H286" s="315">
        <f t="shared" si="113"/>
        <v>0</v>
      </c>
      <c r="I286" s="316">
        <f t="shared" si="113"/>
        <v>189188</v>
      </c>
      <c r="J286" s="315">
        <f t="shared" si="113"/>
        <v>23026</v>
      </c>
      <c r="K286" s="314">
        <f t="shared" si="113"/>
        <v>0</v>
      </c>
      <c r="L286" s="316">
        <f t="shared" si="113"/>
        <v>23026</v>
      </c>
      <c r="M286" s="312">
        <f t="shared" si="113"/>
        <v>0</v>
      </c>
      <c r="N286" s="314">
        <f t="shared" si="113"/>
        <v>0</v>
      </c>
      <c r="O286" s="316">
        <f t="shared" si="113"/>
        <v>0</v>
      </c>
      <c r="P286" s="317"/>
    </row>
    <row r="287" spans="1:16" s="27" customFormat="1" ht="13.5" thickTop="1" thickBot="1" x14ac:dyDescent="0.3">
      <c r="A287" s="1253" t="s">
        <v>310</v>
      </c>
      <c r="B287" s="1254"/>
      <c r="C287" s="318">
        <f t="shared" si="110"/>
        <v>-3373</v>
      </c>
      <c r="D287" s="319">
        <f t="shared" ref="D287:I287" si="114">SUM(D24,D25,D41)-D51</f>
        <v>0</v>
      </c>
      <c r="E287" s="472">
        <f t="shared" si="114"/>
        <v>0</v>
      </c>
      <c r="F287" s="518">
        <f t="shared" si="114"/>
        <v>0</v>
      </c>
      <c r="G287" s="319">
        <f t="shared" si="114"/>
        <v>0</v>
      </c>
      <c r="H287" s="321">
        <f t="shared" si="114"/>
        <v>0</v>
      </c>
      <c r="I287" s="322">
        <f t="shared" si="114"/>
        <v>0</v>
      </c>
      <c r="J287" s="321">
        <f>(J26+J43)-J51</f>
        <v>-3373</v>
      </c>
      <c r="K287" s="320">
        <f>(K26+K43)-K51</f>
        <v>0</v>
      </c>
      <c r="L287" s="322">
        <f>(L26+L43)-L51</f>
        <v>-3373</v>
      </c>
      <c r="M287" s="318">
        <f>M45-M51</f>
        <v>0</v>
      </c>
      <c r="N287" s="320">
        <f>N45-N51</f>
        <v>0</v>
      </c>
      <c r="O287" s="322">
        <f>O45-O51</f>
        <v>0</v>
      </c>
      <c r="P287" s="323"/>
    </row>
    <row r="288" spans="1:16" s="27" customFormat="1" ht="12.75" thickTop="1" x14ac:dyDescent="0.25">
      <c r="A288" s="1255" t="s">
        <v>311</v>
      </c>
      <c r="B288" s="1256"/>
      <c r="C288" s="324">
        <f t="shared" si="110"/>
        <v>3373</v>
      </c>
      <c r="D288" s="325">
        <f t="shared" ref="D288:O288" si="115">SUM(D289,D290)-D297+D298</f>
        <v>0</v>
      </c>
      <c r="E288" s="473">
        <f t="shared" si="115"/>
        <v>0</v>
      </c>
      <c r="F288" s="519">
        <f t="shared" si="115"/>
        <v>0</v>
      </c>
      <c r="G288" s="325">
        <f t="shared" si="115"/>
        <v>0</v>
      </c>
      <c r="H288" s="327">
        <f t="shared" si="115"/>
        <v>0</v>
      </c>
      <c r="I288" s="328">
        <f t="shared" si="115"/>
        <v>0</v>
      </c>
      <c r="J288" s="327">
        <f t="shared" si="115"/>
        <v>3373</v>
      </c>
      <c r="K288" s="326">
        <f t="shared" si="115"/>
        <v>0</v>
      </c>
      <c r="L288" s="328">
        <f t="shared" si="115"/>
        <v>3373</v>
      </c>
      <c r="M288" s="324">
        <f t="shared" si="115"/>
        <v>0</v>
      </c>
      <c r="N288" s="326">
        <f t="shared" si="115"/>
        <v>0</v>
      </c>
      <c r="O288" s="328">
        <f t="shared" si="115"/>
        <v>0</v>
      </c>
      <c r="P288" s="329"/>
    </row>
    <row r="289" spans="1:16" s="27" customFormat="1" ht="12.75" thickBot="1" x14ac:dyDescent="0.3">
      <c r="A289" s="177" t="s">
        <v>312</v>
      </c>
      <c r="B289" s="177" t="s">
        <v>313</v>
      </c>
      <c r="C289" s="178">
        <f t="shared" si="110"/>
        <v>3373</v>
      </c>
      <c r="D289" s="179">
        <f t="shared" ref="D289:O289" si="116">D21-D283</f>
        <v>0</v>
      </c>
      <c r="E289" s="451">
        <f t="shared" si="116"/>
        <v>0</v>
      </c>
      <c r="F289" s="502">
        <f t="shared" si="116"/>
        <v>0</v>
      </c>
      <c r="G289" s="179">
        <f t="shared" si="116"/>
        <v>0</v>
      </c>
      <c r="H289" s="181">
        <f t="shared" si="116"/>
        <v>0</v>
      </c>
      <c r="I289" s="182">
        <f t="shared" si="116"/>
        <v>0</v>
      </c>
      <c r="J289" s="181">
        <f t="shared" si="116"/>
        <v>3373</v>
      </c>
      <c r="K289" s="180">
        <f t="shared" si="116"/>
        <v>0</v>
      </c>
      <c r="L289" s="182">
        <f t="shared" si="116"/>
        <v>3373</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MuajEnQaZLE85dM36ffatVcMqt1IGu+4Fg0ZIxKwxg8gXys4Z21Rz/7l7uyW8NPNHdFmKpt0wl9a19m6fn4hrA==" saltValue="Z0D7MK7kMGJQzl/ZPSq4tQ==" spinCount="100000" sheet="1" objects="1" scenarios="1"/>
  <autoFilter ref="A18:P298">
    <filterColumn colId="2">
      <filters blank="1">
        <filter val="1 030"/>
        <filter val="1 041"/>
        <filter val="1 124"/>
        <filter val="1 156"/>
        <filter val="1 668"/>
        <filter val="1 762"/>
        <filter val="120 062"/>
        <filter val="13 660"/>
        <filter val="130"/>
        <filter val="133"/>
        <filter val="143"/>
        <filter val="159 377"/>
        <filter val="166"/>
        <filter val="18 839"/>
        <filter val="19 520"/>
        <filter val="2 138"/>
        <filter val="2 400"/>
        <filter val="2 668"/>
        <filter val="22 184"/>
        <filter val="227"/>
        <filter val="24 845"/>
        <filter val="25 390"/>
        <filter val="253"/>
        <filter val="254"/>
        <filter val="26 180"/>
        <filter val="3 373"/>
        <filter val="-3 373"/>
        <filter val="3 435"/>
        <filter val="3 565"/>
        <filter val="3 680"/>
        <filter val="3 816"/>
        <filter val="3 981"/>
        <filter val="31 310"/>
        <filter val="336"/>
        <filter val="39 315"/>
        <filter val="4 031"/>
        <filter val="4 153"/>
        <filter val="4 270"/>
        <filter val="4 614"/>
        <filter val="4 822"/>
        <filter val="42 153"/>
        <filter val="42 974"/>
        <filter val="428 165"/>
        <filter val="45 270"/>
        <filter val="473 277"/>
        <filter val="48"/>
        <filter val="52"/>
        <filter val="561"/>
        <filter val="576"/>
        <filter val="580"/>
        <filter val="6 022"/>
        <filter val="6 361"/>
        <filter val="6 856"/>
        <filter val="632 654"/>
        <filter val="660"/>
        <filter val="685"/>
        <filter val="7 160"/>
        <filter val="706 274"/>
        <filter val="720 077"/>
        <filter val="729 300"/>
        <filter val="737"/>
        <filter val="742"/>
        <filter val="8 193"/>
        <filter val="8 323"/>
        <filter val="810"/>
        <filter val="823"/>
        <filter val="87 423"/>
        <filter val="9 029"/>
        <filter val="9 223"/>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Roman,Regular"&amp;9 157.pielikums Jūrmalas pilsētas domes
2019.gada 21.februāra saistošajiem noteikumiem Nr.8
(protokols Nr.2, 34.punkts)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7" sqref="U7"/>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7.42578125" style="4" customWidth="1" collapsed="1"/>
    <col min="18" max="16384" width="9.140625" style="4"/>
  </cols>
  <sheetData>
    <row r="1" spans="1:17" x14ac:dyDescent="0.25">
      <c r="A1" s="1"/>
      <c r="B1" s="1"/>
      <c r="C1" s="1"/>
      <c r="D1" s="1"/>
      <c r="E1" s="1"/>
      <c r="F1" s="1"/>
      <c r="G1" s="1"/>
      <c r="H1" s="1"/>
      <c r="I1" s="1"/>
      <c r="J1" s="1"/>
      <c r="K1" s="1"/>
      <c r="L1" s="1"/>
      <c r="M1" s="1"/>
      <c r="N1" s="2"/>
      <c r="O1" s="3" t="s">
        <v>387</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388</v>
      </c>
      <c r="D3" s="1296"/>
      <c r="E3" s="1296"/>
      <c r="F3" s="1296"/>
      <c r="G3" s="1296"/>
      <c r="H3" s="1296"/>
      <c r="I3" s="1296"/>
      <c r="J3" s="1296"/>
      <c r="K3" s="1296"/>
      <c r="L3" s="1296"/>
      <c r="M3" s="1296"/>
      <c r="N3" s="1296"/>
      <c r="O3" s="1296"/>
      <c r="P3" s="1297"/>
      <c r="Q3" s="525"/>
    </row>
    <row r="4" spans="1:17" ht="12.75" customHeight="1" x14ac:dyDescent="0.25">
      <c r="A4" s="5" t="s">
        <v>4</v>
      </c>
      <c r="B4" s="6"/>
      <c r="C4" s="1296" t="s">
        <v>389</v>
      </c>
      <c r="D4" s="1296"/>
      <c r="E4" s="1296"/>
      <c r="F4" s="1296"/>
      <c r="G4" s="1296"/>
      <c r="H4" s="1296"/>
      <c r="I4" s="1296"/>
      <c r="J4" s="1296"/>
      <c r="K4" s="1296"/>
      <c r="L4" s="1296"/>
      <c r="M4" s="1296"/>
      <c r="N4" s="1296"/>
      <c r="O4" s="1296"/>
      <c r="P4" s="1297"/>
      <c r="Q4" s="525"/>
    </row>
    <row r="5" spans="1:17" ht="12.75" customHeight="1" x14ac:dyDescent="0.25">
      <c r="A5" s="7" t="s">
        <v>6</v>
      </c>
      <c r="B5" s="8"/>
      <c r="C5" s="1291" t="s">
        <v>390</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3.25" customHeight="1" x14ac:dyDescent="0.25">
      <c r="A7" s="7" t="s">
        <v>10</v>
      </c>
      <c r="B7" s="8"/>
      <c r="C7" s="1296" t="s">
        <v>391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t="s">
        <v>392</v>
      </c>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308" t="s">
        <v>27</v>
      </c>
      <c r="G16" s="1280" t="s">
        <v>28</v>
      </c>
      <c r="H16" s="1309" t="s">
        <v>29</v>
      </c>
      <c r="I16" s="1304" t="s">
        <v>30</v>
      </c>
      <c r="J16" s="1305" t="s">
        <v>31</v>
      </c>
      <c r="K16" s="1306" t="s">
        <v>32</v>
      </c>
      <c r="L16" s="1310"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309"/>
      <c r="I17" s="1304"/>
      <c r="J17" s="1260"/>
      <c r="K17" s="1307"/>
      <c r="L17" s="1311"/>
      <c r="M17" s="1288"/>
      <c r="N17" s="1290"/>
      <c r="O17" s="1284"/>
      <c r="P17" s="1286"/>
    </row>
    <row r="18" spans="1:16" s="13" customFormat="1" ht="9.75" customHeight="1" thickTop="1" x14ac:dyDescent="0.25">
      <c r="A18" s="14" t="s">
        <v>38</v>
      </c>
      <c r="B18" s="14">
        <v>2</v>
      </c>
      <c r="C18" s="15">
        <v>3</v>
      </c>
      <c r="D18" s="16">
        <v>4</v>
      </c>
      <c r="E18" s="430">
        <v>5</v>
      </c>
      <c r="F18" s="14">
        <v>6</v>
      </c>
      <c r="G18" s="16">
        <v>7</v>
      </c>
      <c r="H18" s="527">
        <v>8</v>
      </c>
      <c r="I18" s="14">
        <v>9</v>
      </c>
      <c r="J18" s="18">
        <v>10</v>
      </c>
      <c r="K18" s="430">
        <v>11</v>
      </c>
      <c r="L18" s="14">
        <v>12</v>
      </c>
      <c r="M18" s="15">
        <v>13</v>
      </c>
      <c r="N18" s="17">
        <v>14</v>
      </c>
      <c r="O18" s="19">
        <v>15</v>
      </c>
      <c r="P18" s="19">
        <v>16</v>
      </c>
    </row>
    <row r="19" spans="1:16" s="27" customFormat="1" hidden="1" x14ac:dyDescent="0.25">
      <c r="A19" s="20"/>
      <c r="B19" s="21" t="s">
        <v>39</v>
      </c>
      <c r="C19" s="22"/>
      <c r="D19" s="23"/>
      <c r="E19" s="24"/>
      <c r="F19" s="636"/>
      <c r="G19" s="23"/>
      <c r="H19" s="25"/>
      <c r="I19" s="26"/>
      <c r="J19" s="25"/>
      <c r="K19" s="24"/>
      <c r="M19" s="28"/>
      <c r="N19" s="24"/>
      <c r="O19" s="26"/>
      <c r="P19" s="29"/>
    </row>
    <row r="20" spans="1:16" s="27" customFormat="1" ht="12.75" thickBot="1" x14ac:dyDescent="0.3">
      <c r="A20" s="30"/>
      <c r="B20" s="31" t="s">
        <v>40</v>
      </c>
      <c r="C20" s="32">
        <f>F20+I20+L20+O20</f>
        <v>3781</v>
      </c>
      <c r="D20" s="33">
        <f>SUM(D21,D24,D25,D41,D43)</f>
        <v>3348</v>
      </c>
      <c r="E20" s="432">
        <f t="shared" ref="E20:F20" si="0">SUM(E21,E24,E25,E41,E43)</f>
        <v>433</v>
      </c>
      <c r="F20" s="483">
        <f t="shared" si="0"/>
        <v>3781</v>
      </c>
      <c r="G20" s="33">
        <f>SUM(G21,G24,G43)</f>
        <v>0</v>
      </c>
      <c r="H20" s="529">
        <f t="shared" ref="H20:I20" si="1">SUM(H21,H24,H43)</f>
        <v>0</v>
      </c>
      <c r="I20" s="483">
        <f t="shared" si="1"/>
        <v>0</v>
      </c>
      <c r="J20" s="35">
        <f>SUM(J21,J26,J43)</f>
        <v>0</v>
      </c>
      <c r="K20" s="432">
        <f t="shared" ref="K20:L20" si="2">SUM(K21,K26,K43)</f>
        <v>0</v>
      </c>
      <c r="L20" s="483">
        <f t="shared" si="2"/>
        <v>0</v>
      </c>
      <c r="M20" s="32">
        <f>SUM(M21,M45)</f>
        <v>0</v>
      </c>
      <c r="N20" s="34">
        <f t="shared" ref="N20:O20" si="3">SUM(N21,N45)</f>
        <v>0</v>
      </c>
      <c r="O20" s="36">
        <f t="shared" si="3"/>
        <v>0</v>
      </c>
      <c r="P20" s="37"/>
    </row>
    <row r="21" spans="1:16" ht="12.75" thickTop="1" x14ac:dyDescent="0.25">
      <c r="A21" s="38"/>
      <c r="B21" s="39" t="s">
        <v>41</v>
      </c>
      <c r="C21" s="40">
        <f t="shared" ref="C21:C84" si="4">F21+I21+L21+O21</f>
        <v>1</v>
      </c>
      <c r="D21" s="41">
        <f>SUM(D22:D23)</f>
        <v>1</v>
      </c>
      <c r="E21" s="433">
        <f t="shared" ref="E21" si="5">SUM(E22:E23)</f>
        <v>0</v>
      </c>
      <c r="F21" s="484">
        <f>SUM(F22:F23)</f>
        <v>1</v>
      </c>
      <c r="G21" s="41">
        <f>SUM(G22:G23)</f>
        <v>0</v>
      </c>
      <c r="H21" s="531">
        <f t="shared" ref="H21:I21" si="6">SUM(H22:H23)</f>
        <v>0</v>
      </c>
      <c r="I21" s="484">
        <f t="shared" si="6"/>
        <v>0</v>
      </c>
      <c r="J21" s="43">
        <f>SUM(J22:J23)</f>
        <v>0</v>
      </c>
      <c r="K21" s="433">
        <f t="shared" ref="K21:L21" si="7">SUM(K22:K23)</f>
        <v>0</v>
      </c>
      <c r="L21" s="484">
        <f t="shared" si="7"/>
        <v>0</v>
      </c>
      <c r="M21" s="40">
        <f>SUM(M22:M23)</f>
        <v>0</v>
      </c>
      <c r="N21" s="42">
        <f t="shared" ref="N21:O21" si="8">SUM(N22:N23)</f>
        <v>0</v>
      </c>
      <c r="O21" s="44">
        <f t="shared" si="8"/>
        <v>0</v>
      </c>
      <c r="P21" s="45"/>
    </row>
    <row r="22" spans="1:16" hidden="1" x14ac:dyDescent="0.25">
      <c r="A22" s="46"/>
      <c r="B22" s="47" t="s">
        <v>42</v>
      </c>
      <c r="C22" s="48">
        <f t="shared" si="4"/>
        <v>0</v>
      </c>
      <c r="D22" s="49"/>
      <c r="E22" s="50"/>
      <c r="F22" s="532">
        <f>D22+E22</f>
        <v>0</v>
      </c>
      <c r="G22" s="49"/>
      <c r="H22" s="51"/>
      <c r="I22" s="52">
        <f>G22+H22</f>
        <v>0</v>
      </c>
      <c r="J22" s="51"/>
      <c r="K22" s="50"/>
      <c r="L22" s="533">
        <f>J22+K22</f>
        <v>0</v>
      </c>
      <c r="M22" s="53"/>
      <c r="N22" s="50"/>
      <c r="O22" s="52">
        <f>M22+N22</f>
        <v>0</v>
      </c>
      <c r="P22" s="54"/>
    </row>
    <row r="23" spans="1:16" x14ac:dyDescent="0.25">
      <c r="A23" s="97"/>
      <c r="B23" s="119" t="s">
        <v>43</v>
      </c>
      <c r="C23" s="369">
        <f t="shared" si="4"/>
        <v>1</v>
      </c>
      <c r="D23" s="370">
        <v>1</v>
      </c>
      <c r="E23" s="482"/>
      <c r="F23" s="509">
        <f>D23+E23</f>
        <v>1</v>
      </c>
      <c r="G23" s="370"/>
      <c r="H23" s="637"/>
      <c r="I23" s="562">
        <f>G23+H23</f>
        <v>0</v>
      </c>
      <c r="J23" s="372"/>
      <c r="K23" s="482"/>
      <c r="L23" s="562">
        <f>J23+K23</f>
        <v>0</v>
      </c>
      <c r="M23" s="373"/>
      <c r="N23" s="371"/>
      <c r="O23" s="166">
        <f>M23+N23</f>
        <v>0</v>
      </c>
      <c r="P23" s="638"/>
    </row>
    <row r="24" spans="1:16" s="27" customFormat="1" ht="24.75" thickBot="1" x14ac:dyDescent="0.3">
      <c r="A24" s="64">
        <v>19300</v>
      </c>
      <c r="B24" s="64" t="s">
        <v>44</v>
      </c>
      <c r="C24" s="65">
        <f>F24+I24</f>
        <v>3780</v>
      </c>
      <c r="D24" s="66">
        <f>3326+407-386</f>
        <v>3347</v>
      </c>
      <c r="E24" s="475">
        <v>433</v>
      </c>
      <c r="F24" s="520">
        <f>D24+E24</f>
        <v>3780</v>
      </c>
      <c r="G24" s="66"/>
      <c r="H24" s="537"/>
      <c r="I24" s="520">
        <f>G24+H24</f>
        <v>0</v>
      </c>
      <c r="J24" s="69" t="s">
        <v>45</v>
      </c>
      <c r="K24" s="538" t="s">
        <v>45</v>
      </c>
      <c r="L24" s="539" t="s">
        <v>45</v>
      </c>
      <c r="M24" s="71" t="s">
        <v>45</v>
      </c>
      <c r="N24" s="70" t="s">
        <v>45</v>
      </c>
      <c r="O24" s="72" t="s">
        <v>45</v>
      </c>
      <c r="P24" s="639"/>
    </row>
    <row r="25" spans="1:16" s="27" customFormat="1" ht="24.75" hidden="1" thickTop="1" x14ac:dyDescent="0.25">
      <c r="A25" s="74"/>
      <c r="B25" s="75" t="s">
        <v>46</v>
      </c>
      <c r="C25" s="76">
        <f>F25</f>
        <v>0</v>
      </c>
      <c r="D25" s="77"/>
      <c r="E25" s="540"/>
      <c r="F25" s="541">
        <f>D25+E25</f>
        <v>0</v>
      </c>
      <c r="G25" s="78" t="s">
        <v>45</v>
      </c>
      <c r="H25" s="79" t="s">
        <v>45</v>
      </c>
      <c r="I25" s="80" t="s">
        <v>45</v>
      </c>
      <c r="J25" s="79" t="s">
        <v>45</v>
      </c>
      <c r="K25" s="81" t="s">
        <v>45</v>
      </c>
      <c r="L25" s="542" t="s">
        <v>45</v>
      </c>
      <c r="M25" s="82" t="s">
        <v>45</v>
      </c>
      <c r="N25" s="81" t="s">
        <v>45</v>
      </c>
      <c r="O25" s="80" t="s">
        <v>45</v>
      </c>
      <c r="P25" s="83"/>
    </row>
    <row r="26" spans="1:16" s="27" customFormat="1" ht="36.75" hidden="1" thickTop="1" x14ac:dyDescent="0.25">
      <c r="A26" s="75">
        <v>21300</v>
      </c>
      <c r="B26" s="75" t="s">
        <v>47</v>
      </c>
      <c r="C26" s="76">
        <f>L26</f>
        <v>0</v>
      </c>
      <c r="D26" s="78" t="s">
        <v>45</v>
      </c>
      <c r="E26" s="81" t="s">
        <v>45</v>
      </c>
      <c r="F26" s="543" t="s">
        <v>45</v>
      </c>
      <c r="G26" s="78" t="s">
        <v>45</v>
      </c>
      <c r="H26" s="79" t="s">
        <v>45</v>
      </c>
      <c r="I26" s="80" t="s">
        <v>45</v>
      </c>
      <c r="J26" s="84">
        <f>SUM(J27,J31,J33,J36)</f>
        <v>0</v>
      </c>
      <c r="K26" s="85">
        <f t="shared" ref="K26:L26" si="9">SUM(K27,K31,K33,K36)</f>
        <v>0</v>
      </c>
      <c r="L26" s="544">
        <f t="shared" si="9"/>
        <v>0</v>
      </c>
      <c r="M26" s="82" t="s">
        <v>45</v>
      </c>
      <c r="N26" s="81" t="s">
        <v>45</v>
      </c>
      <c r="O26" s="80" t="s">
        <v>45</v>
      </c>
      <c r="P26" s="83"/>
    </row>
    <row r="27" spans="1:16" s="27" customFormat="1" ht="24.75" hidden="1" thickTop="1" x14ac:dyDescent="0.25">
      <c r="A27" s="86">
        <v>21350</v>
      </c>
      <c r="B27" s="75" t="s">
        <v>48</v>
      </c>
      <c r="C27" s="76">
        <f t="shared" ref="C27:C40" si="10">L27</f>
        <v>0</v>
      </c>
      <c r="D27" s="78" t="s">
        <v>45</v>
      </c>
      <c r="E27" s="81" t="s">
        <v>45</v>
      </c>
      <c r="F27" s="543" t="s">
        <v>45</v>
      </c>
      <c r="G27" s="78" t="s">
        <v>45</v>
      </c>
      <c r="H27" s="79" t="s">
        <v>45</v>
      </c>
      <c r="I27" s="80" t="s">
        <v>45</v>
      </c>
      <c r="J27" s="84">
        <f>SUM(J28:J30)</f>
        <v>0</v>
      </c>
      <c r="K27" s="85">
        <f t="shared" ref="K27:L27" si="11">SUM(K28:K30)</f>
        <v>0</v>
      </c>
      <c r="L27" s="544">
        <f t="shared" si="11"/>
        <v>0</v>
      </c>
      <c r="M27" s="82" t="s">
        <v>45</v>
      </c>
      <c r="N27" s="81" t="s">
        <v>45</v>
      </c>
      <c r="O27" s="80" t="s">
        <v>45</v>
      </c>
      <c r="P27" s="83"/>
    </row>
    <row r="28" spans="1:16" ht="12.75" hidden="1" thickTop="1" x14ac:dyDescent="0.25">
      <c r="A28" s="46">
        <v>21351</v>
      </c>
      <c r="B28" s="87" t="s">
        <v>49</v>
      </c>
      <c r="C28" s="88">
        <f t="shared" si="10"/>
        <v>0</v>
      </c>
      <c r="D28" s="89" t="s">
        <v>45</v>
      </c>
      <c r="E28" s="90" t="s">
        <v>45</v>
      </c>
      <c r="F28" s="545" t="s">
        <v>45</v>
      </c>
      <c r="G28" s="89" t="s">
        <v>45</v>
      </c>
      <c r="H28" s="91" t="s">
        <v>45</v>
      </c>
      <c r="I28" s="92" t="s">
        <v>45</v>
      </c>
      <c r="J28" s="93"/>
      <c r="K28" s="94"/>
      <c r="L28" s="533">
        <f>J28+K28</f>
        <v>0</v>
      </c>
      <c r="M28" s="95" t="s">
        <v>45</v>
      </c>
      <c r="N28" s="90" t="s">
        <v>45</v>
      </c>
      <c r="O28" s="92" t="s">
        <v>45</v>
      </c>
      <c r="P28" s="96"/>
    </row>
    <row r="29" spans="1:16" ht="12.75" hidden="1" thickTop="1" x14ac:dyDescent="0.25">
      <c r="A29" s="97">
        <v>21352</v>
      </c>
      <c r="B29" s="98" t="s">
        <v>50</v>
      </c>
      <c r="C29" s="99">
        <f t="shared" si="10"/>
        <v>0</v>
      </c>
      <c r="D29" s="100" t="s">
        <v>45</v>
      </c>
      <c r="E29" s="101" t="s">
        <v>45</v>
      </c>
      <c r="F29" s="546" t="s">
        <v>45</v>
      </c>
      <c r="G29" s="100" t="s">
        <v>45</v>
      </c>
      <c r="H29" s="102" t="s">
        <v>45</v>
      </c>
      <c r="I29" s="103" t="s">
        <v>45</v>
      </c>
      <c r="J29" s="104"/>
      <c r="K29" s="105"/>
      <c r="L29" s="547">
        <f>J29+K29</f>
        <v>0</v>
      </c>
      <c r="M29" s="106" t="s">
        <v>45</v>
      </c>
      <c r="N29" s="101" t="s">
        <v>45</v>
      </c>
      <c r="O29" s="103" t="s">
        <v>45</v>
      </c>
      <c r="P29" s="107"/>
    </row>
    <row r="30" spans="1:16" ht="24.75" hidden="1" thickTop="1" x14ac:dyDescent="0.25">
      <c r="A30" s="97">
        <v>21359</v>
      </c>
      <c r="B30" s="98" t="s">
        <v>51</v>
      </c>
      <c r="C30" s="99">
        <f t="shared" si="10"/>
        <v>0</v>
      </c>
      <c r="D30" s="100" t="s">
        <v>45</v>
      </c>
      <c r="E30" s="101" t="s">
        <v>45</v>
      </c>
      <c r="F30" s="546" t="s">
        <v>45</v>
      </c>
      <c r="G30" s="100" t="s">
        <v>45</v>
      </c>
      <c r="H30" s="102" t="s">
        <v>45</v>
      </c>
      <c r="I30" s="103" t="s">
        <v>45</v>
      </c>
      <c r="J30" s="104"/>
      <c r="K30" s="105"/>
      <c r="L30" s="547">
        <f>J30+K30</f>
        <v>0</v>
      </c>
      <c r="M30" s="106" t="s">
        <v>45</v>
      </c>
      <c r="N30" s="101" t="s">
        <v>45</v>
      </c>
      <c r="O30" s="103" t="s">
        <v>45</v>
      </c>
      <c r="P30" s="107"/>
    </row>
    <row r="31" spans="1:16" s="27" customFormat="1" ht="36.75" hidden="1" thickTop="1" x14ac:dyDescent="0.25">
      <c r="A31" s="86">
        <v>21370</v>
      </c>
      <c r="B31" s="75" t="s">
        <v>52</v>
      </c>
      <c r="C31" s="76">
        <f t="shared" si="10"/>
        <v>0</v>
      </c>
      <c r="D31" s="78" t="s">
        <v>45</v>
      </c>
      <c r="E31" s="81" t="s">
        <v>45</v>
      </c>
      <c r="F31" s="543" t="s">
        <v>45</v>
      </c>
      <c r="G31" s="78" t="s">
        <v>45</v>
      </c>
      <c r="H31" s="79" t="s">
        <v>45</v>
      </c>
      <c r="I31" s="80" t="s">
        <v>45</v>
      </c>
      <c r="J31" s="84">
        <f>SUM(J32)</f>
        <v>0</v>
      </c>
      <c r="K31" s="85">
        <f t="shared" ref="K31:L31" si="12">SUM(K32)</f>
        <v>0</v>
      </c>
      <c r="L31" s="544">
        <f t="shared" si="12"/>
        <v>0</v>
      </c>
      <c r="M31" s="82" t="s">
        <v>45</v>
      </c>
      <c r="N31" s="81" t="s">
        <v>45</v>
      </c>
      <c r="O31" s="80" t="s">
        <v>45</v>
      </c>
      <c r="P31" s="83"/>
    </row>
    <row r="32" spans="1:16" ht="36.75" hidden="1" thickTop="1" x14ac:dyDescent="0.25">
      <c r="A32" s="108">
        <v>21379</v>
      </c>
      <c r="B32" s="109" t="s">
        <v>53</v>
      </c>
      <c r="C32" s="110">
        <f t="shared" si="10"/>
        <v>0</v>
      </c>
      <c r="D32" s="111" t="s">
        <v>45</v>
      </c>
      <c r="E32" s="112" t="s">
        <v>45</v>
      </c>
      <c r="F32" s="548" t="s">
        <v>45</v>
      </c>
      <c r="G32" s="111" t="s">
        <v>45</v>
      </c>
      <c r="H32" s="113" t="s">
        <v>45</v>
      </c>
      <c r="I32" s="114" t="s">
        <v>45</v>
      </c>
      <c r="J32" s="115"/>
      <c r="K32" s="116"/>
      <c r="L32" s="549">
        <f>J32+K32</f>
        <v>0</v>
      </c>
      <c r="M32" s="117" t="s">
        <v>45</v>
      </c>
      <c r="N32" s="112" t="s">
        <v>45</v>
      </c>
      <c r="O32" s="114" t="s">
        <v>45</v>
      </c>
      <c r="P32" s="118"/>
    </row>
    <row r="33" spans="1:16" s="27" customFormat="1" ht="12.75" hidden="1" thickTop="1" x14ac:dyDescent="0.25">
      <c r="A33" s="86">
        <v>21380</v>
      </c>
      <c r="B33" s="75" t="s">
        <v>54</v>
      </c>
      <c r="C33" s="76">
        <f t="shared" si="10"/>
        <v>0</v>
      </c>
      <c r="D33" s="78" t="s">
        <v>45</v>
      </c>
      <c r="E33" s="81" t="s">
        <v>45</v>
      </c>
      <c r="F33" s="543" t="s">
        <v>45</v>
      </c>
      <c r="G33" s="78" t="s">
        <v>45</v>
      </c>
      <c r="H33" s="79" t="s">
        <v>45</v>
      </c>
      <c r="I33" s="80" t="s">
        <v>45</v>
      </c>
      <c r="J33" s="84">
        <f>SUM(J34:J35)</f>
        <v>0</v>
      </c>
      <c r="K33" s="85">
        <f t="shared" ref="K33:L33" si="13">SUM(K34:K35)</f>
        <v>0</v>
      </c>
      <c r="L33" s="544">
        <f t="shared" si="13"/>
        <v>0</v>
      </c>
      <c r="M33" s="82" t="s">
        <v>45</v>
      </c>
      <c r="N33" s="81" t="s">
        <v>45</v>
      </c>
      <c r="O33" s="80" t="s">
        <v>45</v>
      </c>
      <c r="P33" s="83"/>
    </row>
    <row r="34" spans="1:16" ht="12.75" hidden="1" thickTop="1" x14ac:dyDescent="0.25">
      <c r="A34" s="47">
        <v>21381</v>
      </c>
      <c r="B34" s="87" t="s">
        <v>55</v>
      </c>
      <c r="C34" s="88">
        <f t="shared" si="10"/>
        <v>0</v>
      </c>
      <c r="D34" s="89" t="s">
        <v>45</v>
      </c>
      <c r="E34" s="90" t="s">
        <v>45</v>
      </c>
      <c r="F34" s="545" t="s">
        <v>45</v>
      </c>
      <c r="G34" s="89" t="s">
        <v>45</v>
      </c>
      <c r="H34" s="91" t="s">
        <v>45</v>
      </c>
      <c r="I34" s="92" t="s">
        <v>45</v>
      </c>
      <c r="J34" s="93"/>
      <c r="K34" s="94"/>
      <c r="L34" s="533">
        <f>J34+K34</f>
        <v>0</v>
      </c>
      <c r="M34" s="95" t="s">
        <v>45</v>
      </c>
      <c r="N34" s="90" t="s">
        <v>45</v>
      </c>
      <c r="O34" s="92" t="s">
        <v>45</v>
      </c>
      <c r="P34" s="96"/>
    </row>
    <row r="35" spans="1:16" ht="24.75" hidden="1" thickTop="1" x14ac:dyDescent="0.25">
      <c r="A35" s="119">
        <v>21383</v>
      </c>
      <c r="B35" s="98" t="s">
        <v>56</v>
      </c>
      <c r="C35" s="99">
        <f t="shared" si="10"/>
        <v>0</v>
      </c>
      <c r="D35" s="100" t="s">
        <v>45</v>
      </c>
      <c r="E35" s="101" t="s">
        <v>45</v>
      </c>
      <c r="F35" s="546" t="s">
        <v>45</v>
      </c>
      <c r="G35" s="100" t="s">
        <v>45</v>
      </c>
      <c r="H35" s="102" t="s">
        <v>45</v>
      </c>
      <c r="I35" s="103" t="s">
        <v>45</v>
      </c>
      <c r="J35" s="104"/>
      <c r="K35" s="105"/>
      <c r="L35" s="547">
        <f>J35+K35</f>
        <v>0</v>
      </c>
      <c r="M35" s="106" t="s">
        <v>45</v>
      </c>
      <c r="N35" s="101" t="s">
        <v>45</v>
      </c>
      <c r="O35" s="103" t="s">
        <v>45</v>
      </c>
      <c r="P35" s="107"/>
    </row>
    <row r="36" spans="1:16" s="27" customFormat="1" ht="25.5" hidden="1" customHeight="1" x14ac:dyDescent="0.25">
      <c r="A36" s="86">
        <v>21390</v>
      </c>
      <c r="B36" s="75" t="s">
        <v>57</v>
      </c>
      <c r="C36" s="76">
        <f t="shared" si="10"/>
        <v>0</v>
      </c>
      <c r="D36" s="78" t="s">
        <v>45</v>
      </c>
      <c r="E36" s="81" t="s">
        <v>45</v>
      </c>
      <c r="F36" s="543" t="s">
        <v>45</v>
      </c>
      <c r="G36" s="78" t="s">
        <v>45</v>
      </c>
      <c r="H36" s="79" t="s">
        <v>45</v>
      </c>
      <c r="I36" s="80" t="s">
        <v>45</v>
      </c>
      <c r="J36" s="84">
        <f>SUM(J37:J40)</f>
        <v>0</v>
      </c>
      <c r="K36" s="85">
        <f t="shared" ref="K36:L36" si="14">SUM(K37:K40)</f>
        <v>0</v>
      </c>
      <c r="L36" s="544">
        <f t="shared" si="14"/>
        <v>0</v>
      </c>
      <c r="M36" s="82" t="s">
        <v>45</v>
      </c>
      <c r="N36" s="81" t="s">
        <v>45</v>
      </c>
      <c r="O36" s="80" t="s">
        <v>45</v>
      </c>
      <c r="P36" s="83"/>
    </row>
    <row r="37" spans="1:16" ht="24.75" hidden="1" thickTop="1" x14ac:dyDescent="0.25">
      <c r="A37" s="47">
        <v>21391</v>
      </c>
      <c r="B37" s="87" t="s">
        <v>58</v>
      </c>
      <c r="C37" s="88">
        <f t="shared" si="10"/>
        <v>0</v>
      </c>
      <c r="D37" s="89" t="s">
        <v>45</v>
      </c>
      <c r="E37" s="90" t="s">
        <v>45</v>
      </c>
      <c r="F37" s="545" t="s">
        <v>45</v>
      </c>
      <c r="G37" s="89" t="s">
        <v>45</v>
      </c>
      <c r="H37" s="91" t="s">
        <v>45</v>
      </c>
      <c r="I37" s="92" t="s">
        <v>45</v>
      </c>
      <c r="J37" s="93"/>
      <c r="K37" s="94"/>
      <c r="L37" s="533">
        <f>J37+K37</f>
        <v>0</v>
      </c>
      <c r="M37" s="95" t="s">
        <v>45</v>
      </c>
      <c r="N37" s="90" t="s">
        <v>45</v>
      </c>
      <c r="O37" s="92" t="s">
        <v>45</v>
      </c>
      <c r="P37" s="96"/>
    </row>
    <row r="38" spans="1:16" ht="12.75" hidden="1" thickTop="1" x14ac:dyDescent="0.25">
      <c r="A38" s="119">
        <v>21393</v>
      </c>
      <c r="B38" s="98" t="s">
        <v>59</v>
      </c>
      <c r="C38" s="99">
        <f t="shared" si="10"/>
        <v>0</v>
      </c>
      <c r="D38" s="100" t="s">
        <v>45</v>
      </c>
      <c r="E38" s="101" t="s">
        <v>45</v>
      </c>
      <c r="F38" s="546" t="s">
        <v>45</v>
      </c>
      <c r="G38" s="100" t="s">
        <v>45</v>
      </c>
      <c r="H38" s="102" t="s">
        <v>45</v>
      </c>
      <c r="I38" s="103" t="s">
        <v>45</v>
      </c>
      <c r="J38" s="104"/>
      <c r="K38" s="105"/>
      <c r="L38" s="547">
        <f>J38+K38</f>
        <v>0</v>
      </c>
      <c r="M38" s="106" t="s">
        <v>45</v>
      </c>
      <c r="N38" s="101" t="s">
        <v>45</v>
      </c>
      <c r="O38" s="103" t="s">
        <v>45</v>
      </c>
      <c r="P38" s="107"/>
    </row>
    <row r="39" spans="1:16" ht="12.75" hidden="1" thickTop="1" x14ac:dyDescent="0.25">
      <c r="A39" s="119">
        <v>21395</v>
      </c>
      <c r="B39" s="98" t="s">
        <v>60</v>
      </c>
      <c r="C39" s="99">
        <f t="shared" si="10"/>
        <v>0</v>
      </c>
      <c r="D39" s="100" t="s">
        <v>45</v>
      </c>
      <c r="E39" s="101" t="s">
        <v>45</v>
      </c>
      <c r="F39" s="546" t="s">
        <v>45</v>
      </c>
      <c r="G39" s="100" t="s">
        <v>45</v>
      </c>
      <c r="H39" s="102" t="s">
        <v>45</v>
      </c>
      <c r="I39" s="103" t="s">
        <v>45</v>
      </c>
      <c r="J39" s="104"/>
      <c r="K39" s="105"/>
      <c r="L39" s="547">
        <f>J39+K39</f>
        <v>0</v>
      </c>
      <c r="M39" s="106" t="s">
        <v>45</v>
      </c>
      <c r="N39" s="101" t="s">
        <v>45</v>
      </c>
      <c r="O39" s="103" t="s">
        <v>45</v>
      </c>
      <c r="P39" s="107"/>
    </row>
    <row r="40" spans="1:16" ht="24.75" hidden="1" thickTop="1" x14ac:dyDescent="0.25">
      <c r="A40" s="120">
        <v>21399</v>
      </c>
      <c r="B40" s="121" t="s">
        <v>61</v>
      </c>
      <c r="C40" s="122">
        <f t="shared" si="10"/>
        <v>0</v>
      </c>
      <c r="D40" s="123" t="s">
        <v>45</v>
      </c>
      <c r="E40" s="124" t="s">
        <v>45</v>
      </c>
      <c r="F40" s="640" t="s">
        <v>45</v>
      </c>
      <c r="G40" s="123" t="s">
        <v>45</v>
      </c>
      <c r="H40" s="125" t="s">
        <v>45</v>
      </c>
      <c r="I40" s="126" t="s">
        <v>45</v>
      </c>
      <c r="J40" s="127"/>
      <c r="K40" s="128"/>
      <c r="L40" s="641">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553">
        <f t="shared" ref="E41:F41" si="15">SUM(E42)</f>
        <v>0</v>
      </c>
      <c r="F41" s="554">
        <f t="shared" si="15"/>
        <v>0</v>
      </c>
      <c r="G41" s="135" t="s">
        <v>45</v>
      </c>
      <c r="H41" s="136" t="s">
        <v>45</v>
      </c>
      <c r="I41" s="137" t="s">
        <v>45</v>
      </c>
      <c r="J41" s="136" t="s">
        <v>45</v>
      </c>
      <c r="K41" s="138" t="s">
        <v>45</v>
      </c>
      <c r="L41" s="555" t="s">
        <v>45</v>
      </c>
      <c r="M41" s="139" t="s">
        <v>45</v>
      </c>
      <c r="N41" s="138" t="s">
        <v>45</v>
      </c>
      <c r="O41" s="137" t="s">
        <v>45</v>
      </c>
      <c r="P41" s="140"/>
    </row>
    <row r="42" spans="1:16" s="27" customFormat="1" ht="26.25" hidden="1" customHeight="1" x14ac:dyDescent="0.25">
      <c r="A42" s="120">
        <v>21429</v>
      </c>
      <c r="B42" s="121" t="s">
        <v>63</v>
      </c>
      <c r="C42" s="122">
        <f>F42</f>
        <v>0</v>
      </c>
      <c r="D42" s="141"/>
      <c r="E42" s="556"/>
      <c r="F42" s="142">
        <f>D42+E42</f>
        <v>0</v>
      </c>
      <c r="G42" s="123" t="s">
        <v>45</v>
      </c>
      <c r="H42" s="125" t="s">
        <v>45</v>
      </c>
      <c r="I42" s="126" t="s">
        <v>45</v>
      </c>
      <c r="J42" s="125" t="s">
        <v>45</v>
      </c>
      <c r="K42" s="124" t="s">
        <v>45</v>
      </c>
      <c r="L42" s="550" t="s">
        <v>45</v>
      </c>
      <c r="M42" s="129" t="s">
        <v>45</v>
      </c>
      <c r="N42" s="124" t="s">
        <v>45</v>
      </c>
      <c r="O42" s="126" t="s">
        <v>45</v>
      </c>
      <c r="P42" s="130"/>
    </row>
    <row r="43" spans="1:16" s="27" customFormat="1" ht="24.75" hidden="1" thickTop="1" x14ac:dyDescent="0.25">
      <c r="A43" s="86">
        <v>21490</v>
      </c>
      <c r="B43" s="75" t="s">
        <v>64</v>
      </c>
      <c r="C43" s="143">
        <f>F43+I43+L43</f>
        <v>0</v>
      </c>
      <c r="D43" s="144">
        <f>D44</f>
        <v>0</v>
      </c>
      <c r="E43" s="145">
        <f t="shared" ref="E43:L43" si="16">E44</f>
        <v>0</v>
      </c>
      <c r="F43" s="557">
        <f t="shared" si="16"/>
        <v>0</v>
      </c>
      <c r="G43" s="144">
        <f t="shared" si="16"/>
        <v>0</v>
      </c>
      <c r="H43" s="146">
        <f t="shared" si="16"/>
        <v>0</v>
      </c>
      <c r="I43" s="147">
        <f t="shared" si="16"/>
        <v>0</v>
      </c>
      <c r="J43" s="146">
        <f t="shared" si="16"/>
        <v>0</v>
      </c>
      <c r="K43" s="145">
        <f t="shared" si="16"/>
        <v>0</v>
      </c>
      <c r="L43" s="558">
        <f t="shared" si="16"/>
        <v>0</v>
      </c>
      <c r="M43" s="82" t="s">
        <v>45</v>
      </c>
      <c r="N43" s="81" t="s">
        <v>45</v>
      </c>
      <c r="O43" s="80" t="s">
        <v>45</v>
      </c>
      <c r="P43" s="83"/>
    </row>
    <row r="44" spans="1:16" s="27" customFormat="1" ht="24.75" hidden="1" thickTop="1" x14ac:dyDescent="0.25">
      <c r="A44" s="119">
        <v>21499</v>
      </c>
      <c r="B44" s="98" t="s">
        <v>65</v>
      </c>
      <c r="C44" s="148">
        <f>F44+I44+L44</f>
        <v>0</v>
      </c>
      <c r="D44" s="149"/>
      <c r="E44" s="150"/>
      <c r="F44" s="559">
        <f>D44+E44</f>
        <v>0</v>
      </c>
      <c r="G44" s="149"/>
      <c r="H44" s="151"/>
      <c r="I44" s="152">
        <f>G44+H44</f>
        <v>0</v>
      </c>
      <c r="J44" s="151"/>
      <c r="K44" s="150"/>
      <c r="L44" s="549">
        <f>J44+K44</f>
        <v>0</v>
      </c>
      <c r="M44" s="117" t="s">
        <v>45</v>
      </c>
      <c r="N44" s="112" t="s">
        <v>45</v>
      </c>
      <c r="O44" s="114" t="s">
        <v>45</v>
      </c>
      <c r="P44" s="118"/>
    </row>
    <row r="45" spans="1:16" ht="12.75" hidden="1" customHeight="1" x14ac:dyDescent="0.25">
      <c r="A45" s="153">
        <v>23000</v>
      </c>
      <c r="B45" s="154" t="s">
        <v>66</v>
      </c>
      <c r="C45" s="143">
        <f>O45</f>
        <v>0</v>
      </c>
      <c r="D45" s="78" t="s">
        <v>45</v>
      </c>
      <c r="E45" s="81" t="s">
        <v>45</v>
      </c>
      <c r="F45" s="543" t="s">
        <v>45</v>
      </c>
      <c r="G45" s="78" t="s">
        <v>45</v>
      </c>
      <c r="H45" s="79" t="s">
        <v>45</v>
      </c>
      <c r="I45" s="80" t="s">
        <v>45</v>
      </c>
      <c r="J45" s="79" t="s">
        <v>45</v>
      </c>
      <c r="K45" s="81" t="s">
        <v>45</v>
      </c>
      <c r="L45" s="542" t="s">
        <v>45</v>
      </c>
      <c r="M45" s="143">
        <f>SUM(M46:M47)</f>
        <v>0</v>
      </c>
      <c r="N45" s="145">
        <f t="shared" ref="N45:O45" si="17">SUM(N46:N47)</f>
        <v>0</v>
      </c>
      <c r="O45" s="147">
        <f t="shared" si="17"/>
        <v>0</v>
      </c>
      <c r="P45" s="155"/>
    </row>
    <row r="46" spans="1:16" ht="24.75" hidden="1" thickTop="1" x14ac:dyDescent="0.25">
      <c r="A46" s="156">
        <v>23410</v>
      </c>
      <c r="B46" s="157" t="s">
        <v>67</v>
      </c>
      <c r="C46" s="133">
        <f t="shared" ref="C46:C47" si="18">O46</f>
        <v>0</v>
      </c>
      <c r="D46" s="135" t="s">
        <v>45</v>
      </c>
      <c r="E46" s="138" t="s">
        <v>45</v>
      </c>
      <c r="F46" s="560" t="s">
        <v>45</v>
      </c>
      <c r="G46" s="135" t="s">
        <v>45</v>
      </c>
      <c r="H46" s="136" t="s">
        <v>45</v>
      </c>
      <c r="I46" s="137" t="s">
        <v>45</v>
      </c>
      <c r="J46" s="136" t="s">
        <v>45</v>
      </c>
      <c r="K46" s="138" t="s">
        <v>45</v>
      </c>
      <c r="L46" s="555" t="s">
        <v>45</v>
      </c>
      <c r="M46" s="158"/>
      <c r="N46" s="159"/>
      <c r="O46" s="160">
        <f>M46+N46</f>
        <v>0</v>
      </c>
      <c r="P46" s="161"/>
    </row>
    <row r="47" spans="1:16" ht="24.75" hidden="1" thickTop="1" x14ac:dyDescent="0.25">
      <c r="A47" s="156">
        <v>23510</v>
      </c>
      <c r="B47" s="157" t="s">
        <v>68</v>
      </c>
      <c r="C47" s="133">
        <f t="shared" si="18"/>
        <v>0</v>
      </c>
      <c r="D47" s="135" t="s">
        <v>45</v>
      </c>
      <c r="E47" s="138" t="s">
        <v>45</v>
      </c>
      <c r="F47" s="560" t="s">
        <v>45</v>
      </c>
      <c r="G47" s="135" t="s">
        <v>45</v>
      </c>
      <c r="H47" s="136" t="s">
        <v>45</v>
      </c>
      <c r="I47" s="137" t="s">
        <v>45</v>
      </c>
      <c r="J47" s="136" t="s">
        <v>45</v>
      </c>
      <c r="K47" s="138" t="s">
        <v>45</v>
      </c>
      <c r="L47" s="555" t="s">
        <v>45</v>
      </c>
      <c r="M47" s="158"/>
      <c r="N47" s="159"/>
      <c r="O47" s="160">
        <f>M47+N47</f>
        <v>0</v>
      </c>
      <c r="P47" s="161"/>
    </row>
    <row r="48" spans="1:16" ht="12.75" hidden="1" thickTop="1" x14ac:dyDescent="0.25">
      <c r="A48" s="162"/>
      <c r="B48" s="157"/>
      <c r="C48" s="163"/>
      <c r="D48" s="164"/>
      <c r="E48" s="642"/>
      <c r="F48" s="560"/>
      <c r="G48" s="164"/>
      <c r="H48" s="165"/>
      <c r="I48" s="166"/>
      <c r="J48" s="167"/>
      <c r="K48" s="159"/>
      <c r="L48" s="643"/>
      <c r="M48" s="158"/>
      <c r="N48" s="159"/>
      <c r="O48" s="160"/>
      <c r="P48" s="161"/>
    </row>
    <row r="49" spans="1:16" s="27" customFormat="1" ht="12.75" hidden="1" thickTop="1" x14ac:dyDescent="0.25">
      <c r="A49" s="168"/>
      <c r="B49" s="169" t="s">
        <v>69</v>
      </c>
      <c r="C49" s="170"/>
      <c r="D49" s="171"/>
      <c r="E49" s="172"/>
      <c r="F49" s="644"/>
      <c r="G49" s="171"/>
      <c r="H49" s="173"/>
      <c r="I49" s="174"/>
      <c r="J49" s="173"/>
      <c r="K49" s="172"/>
      <c r="L49" s="645"/>
      <c r="M49" s="175"/>
      <c r="N49" s="172"/>
      <c r="O49" s="174"/>
      <c r="P49" s="176"/>
    </row>
    <row r="50" spans="1:16" s="27" customFormat="1" ht="13.5" thickTop="1" thickBot="1" x14ac:dyDescent="0.3">
      <c r="A50" s="177"/>
      <c r="B50" s="30" t="s">
        <v>70</v>
      </c>
      <c r="C50" s="178">
        <f t="shared" si="4"/>
        <v>3781</v>
      </c>
      <c r="D50" s="179">
        <f>SUM(D51,D283)</f>
        <v>3348</v>
      </c>
      <c r="E50" s="451">
        <f t="shared" ref="E50:F50" si="19">SUM(E51,E283)</f>
        <v>433</v>
      </c>
      <c r="F50" s="502">
        <f t="shared" si="19"/>
        <v>3781</v>
      </c>
      <c r="G50" s="179">
        <f>SUM(G51,G283)</f>
        <v>0</v>
      </c>
      <c r="H50" s="565">
        <f t="shared" ref="H50:I50" si="20">SUM(H51,H283)</f>
        <v>0</v>
      </c>
      <c r="I50" s="502">
        <f t="shared" si="20"/>
        <v>0</v>
      </c>
      <c r="J50" s="181">
        <f>SUM(J51,J283)</f>
        <v>0</v>
      </c>
      <c r="K50" s="451">
        <f t="shared" ref="K50:L50" si="21">SUM(K51,K283)</f>
        <v>0</v>
      </c>
      <c r="L50" s="502">
        <f t="shared" si="21"/>
        <v>0</v>
      </c>
      <c r="M50" s="178">
        <f>SUM(M51,M283)</f>
        <v>0</v>
      </c>
      <c r="N50" s="180">
        <f t="shared" ref="N50:O50" si="22">SUM(N51,N283)</f>
        <v>0</v>
      </c>
      <c r="O50" s="182">
        <f t="shared" si="22"/>
        <v>0</v>
      </c>
      <c r="P50" s="183"/>
    </row>
    <row r="51" spans="1:16" s="27" customFormat="1" ht="36.75" thickTop="1" x14ac:dyDescent="0.25">
      <c r="A51" s="184"/>
      <c r="B51" s="185" t="s">
        <v>71</v>
      </c>
      <c r="C51" s="186">
        <f t="shared" si="4"/>
        <v>3781</v>
      </c>
      <c r="D51" s="187">
        <f>SUM(D52,D194)</f>
        <v>3348</v>
      </c>
      <c r="E51" s="452">
        <f t="shared" ref="E51:F51" si="23">SUM(E52,E194)</f>
        <v>433</v>
      </c>
      <c r="F51" s="503">
        <f t="shared" si="23"/>
        <v>3781</v>
      </c>
      <c r="G51" s="187">
        <f>SUM(G52,G194)</f>
        <v>0</v>
      </c>
      <c r="H51" s="566">
        <f t="shared" ref="H51:I51" si="24">SUM(H52,H194)</f>
        <v>0</v>
      </c>
      <c r="I51" s="503">
        <f t="shared" si="24"/>
        <v>0</v>
      </c>
      <c r="J51" s="189">
        <f>SUM(J52,J194)</f>
        <v>0</v>
      </c>
      <c r="K51" s="452">
        <f t="shared" ref="K51:L51" si="25">SUM(K52,K194)</f>
        <v>0</v>
      </c>
      <c r="L51" s="503">
        <f t="shared" si="25"/>
        <v>0</v>
      </c>
      <c r="M51" s="186">
        <f>SUM(M52,M194)</f>
        <v>0</v>
      </c>
      <c r="N51" s="188">
        <f t="shared" ref="N51:O51" si="26">SUM(N52,N194)</f>
        <v>0</v>
      </c>
      <c r="O51" s="190">
        <f t="shared" si="26"/>
        <v>0</v>
      </c>
      <c r="P51" s="191"/>
    </row>
    <row r="52" spans="1:16" s="27" customFormat="1" ht="24" x14ac:dyDescent="0.25">
      <c r="A52" s="192"/>
      <c r="B52" s="20" t="s">
        <v>72</v>
      </c>
      <c r="C52" s="193">
        <f t="shared" si="4"/>
        <v>3781</v>
      </c>
      <c r="D52" s="194">
        <f>SUM(D53,D75,D173,D187)</f>
        <v>3348</v>
      </c>
      <c r="E52" s="453">
        <f t="shared" ref="E52:F52" si="27">SUM(E53,E75,E173,E187)</f>
        <v>433</v>
      </c>
      <c r="F52" s="504">
        <f t="shared" si="27"/>
        <v>3781</v>
      </c>
      <c r="G52" s="194">
        <f>SUM(G53,G75,G173,G187)</f>
        <v>0</v>
      </c>
      <c r="H52" s="530">
        <f t="shared" ref="H52:I52" si="28">SUM(H53,H75,H173,H187)</f>
        <v>0</v>
      </c>
      <c r="I52" s="504">
        <f t="shared" si="28"/>
        <v>0</v>
      </c>
      <c r="J52" s="196">
        <f>SUM(J53,J75,J173,J187)</f>
        <v>0</v>
      </c>
      <c r="K52" s="453">
        <f t="shared" ref="K52:L52" si="29">SUM(K53,K75,K173,K187)</f>
        <v>0</v>
      </c>
      <c r="L52" s="504">
        <f t="shared" si="29"/>
        <v>0</v>
      </c>
      <c r="M52" s="193">
        <f>SUM(M53,M75,M173,M187)</f>
        <v>0</v>
      </c>
      <c r="N52" s="195">
        <f t="shared" ref="N52:O52" si="30">SUM(N53,N75,N173,N187)</f>
        <v>0</v>
      </c>
      <c r="O52" s="197">
        <f t="shared" si="30"/>
        <v>0</v>
      </c>
      <c r="P52" s="198"/>
    </row>
    <row r="53" spans="1:16" s="27" customFormat="1" x14ac:dyDescent="0.25">
      <c r="A53" s="199">
        <v>1000</v>
      </c>
      <c r="B53" s="199" t="s">
        <v>73</v>
      </c>
      <c r="C53" s="200">
        <f t="shared" si="4"/>
        <v>3781</v>
      </c>
      <c r="D53" s="201">
        <f>SUM(D54,D67)</f>
        <v>3348</v>
      </c>
      <c r="E53" s="454">
        <f t="shared" ref="E53:F53" si="31">SUM(E54,E67)</f>
        <v>433</v>
      </c>
      <c r="F53" s="505">
        <f t="shared" si="31"/>
        <v>3781</v>
      </c>
      <c r="G53" s="201">
        <f>SUM(G54,G67)</f>
        <v>0</v>
      </c>
      <c r="H53" s="567">
        <f t="shared" ref="H53:I53" si="32">SUM(H54,H67)</f>
        <v>0</v>
      </c>
      <c r="I53" s="505">
        <f t="shared" si="32"/>
        <v>0</v>
      </c>
      <c r="J53" s="203">
        <f>SUM(J54,J67)</f>
        <v>0</v>
      </c>
      <c r="K53" s="454">
        <f t="shared" ref="K53:L53" si="33">SUM(K54,K67)</f>
        <v>0</v>
      </c>
      <c r="L53" s="505">
        <f t="shared" si="33"/>
        <v>0</v>
      </c>
      <c r="M53" s="200">
        <f>SUM(M54,M67)</f>
        <v>0</v>
      </c>
      <c r="N53" s="202">
        <f t="shared" ref="N53:O53" si="34">SUM(N54,N67)</f>
        <v>0</v>
      </c>
      <c r="O53" s="204">
        <f t="shared" si="34"/>
        <v>0</v>
      </c>
      <c r="P53" s="205"/>
    </row>
    <row r="54" spans="1:16" x14ac:dyDescent="0.25">
      <c r="A54" s="75">
        <v>1100</v>
      </c>
      <c r="B54" s="206" t="s">
        <v>74</v>
      </c>
      <c r="C54" s="76">
        <f t="shared" si="4"/>
        <v>2978</v>
      </c>
      <c r="D54" s="207">
        <f>SUM(D55,D58,D66)</f>
        <v>2629</v>
      </c>
      <c r="E54" s="455">
        <f t="shared" ref="E54:F54" si="35">SUM(E55,E58,E66)</f>
        <v>349</v>
      </c>
      <c r="F54" s="506">
        <f t="shared" si="35"/>
        <v>2978</v>
      </c>
      <c r="G54" s="207">
        <f>SUM(G55,G58,G66)</f>
        <v>0</v>
      </c>
      <c r="H54" s="544">
        <f t="shared" ref="H54:I54" si="36">SUM(H55,H58,H66)</f>
        <v>0</v>
      </c>
      <c r="I54" s="506">
        <f t="shared" si="36"/>
        <v>0</v>
      </c>
      <c r="J54" s="84">
        <f>SUM(J55,J58,J66)</f>
        <v>0</v>
      </c>
      <c r="K54" s="455">
        <f t="shared" ref="K54:L54" si="37">SUM(K55,K58,K66)</f>
        <v>0</v>
      </c>
      <c r="L54" s="506">
        <f t="shared" si="37"/>
        <v>0</v>
      </c>
      <c r="M54" s="209">
        <f>SUM(M55,M58,M66)</f>
        <v>0</v>
      </c>
      <c r="N54" s="210">
        <f t="shared" ref="N54:O54" si="38">SUM(N55,N58,N66)</f>
        <v>0</v>
      </c>
      <c r="O54" s="211">
        <f t="shared" si="38"/>
        <v>0</v>
      </c>
      <c r="P54" s="212"/>
    </row>
    <row r="55" spans="1:16" x14ac:dyDescent="0.25">
      <c r="A55" s="213">
        <v>1110</v>
      </c>
      <c r="B55" s="157" t="s">
        <v>75</v>
      </c>
      <c r="C55" s="163">
        <f t="shared" si="4"/>
        <v>2978</v>
      </c>
      <c r="D55" s="214">
        <f>SUM(D56:D57)</f>
        <v>2629</v>
      </c>
      <c r="E55" s="456">
        <f t="shared" ref="E55:F55" si="39">SUM(E56:E57)</f>
        <v>349</v>
      </c>
      <c r="F55" s="507">
        <f t="shared" si="39"/>
        <v>2978</v>
      </c>
      <c r="G55" s="214">
        <f>SUM(G56:G57)</f>
        <v>0</v>
      </c>
      <c r="H55" s="568">
        <f t="shared" ref="H55:I55" si="40">SUM(H56:H57)</f>
        <v>0</v>
      </c>
      <c r="I55" s="507">
        <f t="shared" si="40"/>
        <v>0</v>
      </c>
      <c r="J55" s="216">
        <f>SUM(J56:J57)</f>
        <v>0</v>
      </c>
      <c r="K55" s="456">
        <f t="shared" ref="K55:L55" si="41">SUM(K56:K57)</f>
        <v>0</v>
      </c>
      <c r="L55" s="50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94"/>
      <c r="F56" s="569">
        <f t="shared" ref="F56:F57" si="43">D56+E56</f>
        <v>0</v>
      </c>
      <c r="G56" s="219"/>
      <c r="H56" s="93"/>
      <c r="I56" s="220">
        <f t="shared" ref="I56:I57" si="44">G56+H56</f>
        <v>0</v>
      </c>
      <c r="J56" s="93"/>
      <c r="K56" s="94"/>
      <c r="L56" s="570">
        <f t="shared" ref="L56:L57" si="45">J56+K56</f>
        <v>0</v>
      </c>
      <c r="M56" s="221"/>
      <c r="N56" s="94"/>
      <c r="O56" s="220">
        <f>M56+N56</f>
        <v>0</v>
      </c>
      <c r="P56" s="222"/>
    </row>
    <row r="57" spans="1:16" ht="30" customHeight="1" x14ac:dyDescent="0.25">
      <c r="A57" s="119">
        <v>1119</v>
      </c>
      <c r="B57" s="98" t="s">
        <v>77</v>
      </c>
      <c r="C57" s="99">
        <f t="shared" si="4"/>
        <v>2978</v>
      </c>
      <c r="D57" s="237">
        <f>2575+349-295</f>
        <v>2629</v>
      </c>
      <c r="E57" s="458">
        <v>349</v>
      </c>
      <c r="F57" s="509">
        <f t="shared" si="43"/>
        <v>2978</v>
      </c>
      <c r="G57" s="237"/>
      <c r="H57" s="577"/>
      <c r="I57" s="509">
        <f t="shared" si="44"/>
        <v>0</v>
      </c>
      <c r="J57" s="104"/>
      <c r="K57" s="458"/>
      <c r="L57" s="509">
        <f t="shared" si="45"/>
        <v>0</v>
      </c>
      <c r="M57" s="238"/>
      <c r="N57" s="105"/>
      <c r="O57" s="235">
        <f>M57+N57</f>
        <v>0</v>
      </c>
      <c r="P57" s="245"/>
    </row>
    <row r="58" spans="1:16" hidden="1" x14ac:dyDescent="0.25">
      <c r="A58" s="231">
        <v>1140</v>
      </c>
      <c r="B58" s="98" t="s">
        <v>78</v>
      </c>
      <c r="C58" s="99">
        <f t="shared" si="4"/>
        <v>0</v>
      </c>
      <c r="D58" s="232">
        <f>SUM(D59:D65)</f>
        <v>0</v>
      </c>
      <c r="E58" s="233">
        <f t="shared" ref="E58:F58" si="46">SUM(E59:E65)</f>
        <v>0</v>
      </c>
      <c r="F58" s="591">
        <f t="shared" si="46"/>
        <v>0</v>
      </c>
      <c r="G58" s="232">
        <f>SUM(G59:G65)</f>
        <v>0</v>
      </c>
      <c r="H58" s="234">
        <f t="shared" ref="H58:I58" si="47">SUM(H59:H65)</f>
        <v>0</v>
      </c>
      <c r="I58" s="235">
        <f t="shared" si="47"/>
        <v>0</v>
      </c>
      <c r="J58" s="234">
        <f>SUM(J59:J65)</f>
        <v>0</v>
      </c>
      <c r="K58" s="233">
        <f t="shared" ref="K58:L58" si="48">SUM(K59:K65)</f>
        <v>0</v>
      </c>
      <c r="L58" s="592">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c r="E59" s="105"/>
      <c r="F59" s="591">
        <f t="shared" ref="F59:F66" si="50">D59+E59</f>
        <v>0</v>
      </c>
      <c r="G59" s="237"/>
      <c r="H59" s="104"/>
      <c r="I59" s="235">
        <f t="shared" ref="I59:I66" si="51">G59+H59</f>
        <v>0</v>
      </c>
      <c r="J59" s="104"/>
      <c r="K59" s="105"/>
      <c r="L59" s="592">
        <f t="shared" ref="L59:L66" si="52">J59+K59</f>
        <v>0</v>
      </c>
      <c r="M59" s="238"/>
      <c r="N59" s="105"/>
      <c r="O59" s="235">
        <f t="shared" ref="O59:O66" si="53">M59+N59</f>
        <v>0</v>
      </c>
      <c r="P59" s="236"/>
    </row>
    <row r="60" spans="1:16" ht="24.75" hidden="1" customHeight="1" x14ac:dyDescent="0.25">
      <c r="A60" s="119">
        <v>1142</v>
      </c>
      <c r="B60" s="98" t="s">
        <v>80</v>
      </c>
      <c r="C60" s="99">
        <f t="shared" si="4"/>
        <v>0</v>
      </c>
      <c r="D60" s="237"/>
      <c r="E60" s="105"/>
      <c r="F60" s="591">
        <f t="shared" si="50"/>
        <v>0</v>
      </c>
      <c r="G60" s="237"/>
      <c r="H60" s="104"/>
      <c r="I60" s="235">
        <f t="shared" si="51"/>
        <v>0</v>
      </c>
      <c r="J60" s="104"/>
      <c r="K60" s="105"/>
      <c r="L60" s="592">
        <f>J60+K60</f>
        <v>0</v>
      </c>
      <c r="M60" s="238"/>
      <c r="N60" s="105"/>
      <c r="O60" s="235">
        <f t="shared" si="53"/>
        <v>0</v>
      </c>
      <c r="P60" s="236"/>
    </row>
    <row r="61" spans="1:16" ht="24" hidden="1" x14ac:dyDescent="0.25">
      <c r="A61" s="119">
        <v>1145</v>
      </c>
      <c r="B61" s="98" t="s">
        <v>81</v>
      </c>
      <c r="C61" s="99">
        <f t="shared" si="4"/>
        <v>0</v>
      </c>
      <c r="D61" s="237"/>
      <c r="E61" s="105"/>
      <c r="F61" s="591">
        <f t="shared" si="50"/>
        <v>0</v>
      </c>
      <c r="G61" s="237"/>
      <c r="H61" s="104"/>
      <c r="I61" s="235">
        <f t="shared" si="51"/>
        <v>0</v>
      </c>
      <c r="J61" s="104"/>
      <c r="K61" s="105"/>
      <c r="L61" s="592">
        <f t="shared" si="52"/>
        <v>0</v>
      </c>
      <c r="M61" s="238"/>
      <c r="N61" s="105"/>
      <c r="O61" s="235">
        <f>M61+N61</f>
        <v>0</v>
      </c>
      <c r="P61" s="236"/>
    </row>
    <row r="62" spans="1:16" ht="27.75" hidden="1" customHeight="1" x14ac:dyDescent="0.25">
      <c r="A62" s="119">
        <v>1146</v>
      </c>
      <c r="B62" s="98" t="s">
        <v>82</v>
      </c>
      <c r="C62" s="99">
        <f t="shared" si="4"/>
        <v>0</v>
      </c>
      <c r="D62" s="237"/>
      <c r="E62" s="105"/>
      <c r="F62" s="591">
        <f t="shared" si="50"/>
        <v>0</v>
      </c>
      <c r="G62" s="237"/>
      <c r="H62" s="104"/>
      <c r="I62" s="235">
        <f t="shared" si="51"/>
        <v>0</v>
      </c>
      <c r="J62" s="104"/>
      <c r="K62" s="105"/>
      <c r="L62" s="592">
        <f t="shared" si="52"/>
        <v>0</v>
      </c>
      <c r="M62" s="238"/>
      <c r="N62" s="105"/>
      <c r="O62" s="235">
        <f t="shared" si="53"/>
        <v>0</v>
      </c>
      <c r="P62" s="236"/>
    </row>
    <row r="63" spans="1:16" hidden="1" x14ac:dyDescent="0.25">
      <c r="A63" s="119">
        <v>1147</v>
      </c>
      <c r="B63" s="98" t="s">
        <v>83</v>
      </c>
      <c r="C63" s="99">
        <f t="shared" si="4"/>
        <v>0</v>
      </c>
      <c r="D63" s="237"/>
      <c r="E63" s="105"/>
      <c r="F63" s="591">
        <f t="shared" si="50"/>
        <v>0</v>
      </c>
      <c r="G63" s="237"/>
      <c r="H63" s="104"/>
      <c r="I63" s="235">
        <f t="shared" si="51"/>
        <v>0</v>
      </c>
      <c r="J63" s="104"/>
      <c r="K63" s="105"/>
      <c r="L63" s="592">
        <f t="shared" si="52"/>
        <v>0</v>
      </c>
      <c r="M63" s="238"/>
      <c r="N63" s="105"/>
      <c r="O63" s="235">
        <f t="shared" si="53"/>
        <v>0</v>
      </c>
      <c r="P63" s="236"/>
    </row>
    <row r="64" spans="1:16" hidden="1" x14ac:dyDescent="0.25">
      <c r="A64" s="119">
        <v>1148</v>
      </c>
      <c r="B64" s="98" t="s">
        <v>84</v>
      </c>
      <c r="C64" s="99">
        <f t="shared" si="4"/>
        <v>0</v>
      </c>
      <c r="D64" s="237"/>
      <c r="E64" s="105"/>
      <c r="F64" s="591">
        <f t="shared" si="50"/>
        <v>0</v>
      </c>
      <c r="G64" s="237"/>
      <c r="H64" s="104"/>
      <c r="I64" s="235">
        <f t="shared" si="51"/>
        <v>0</v>
      </c>
      <c r="J64" s="104"/>
      <c r="K64" s="105"/>
      <c r="L64" s="592">
        <f t="shared" si="52"/>
        <v>0</v>
      </c>
      <c r="M64" s="238"/>
      <c r="N64" s="105"/>
      <c r="O64" s="235">
        <f t="shared" si="53"/>
        <v>0</v>
      </c>
      <c r="P64" s="236"/>
    </row>
    <row r="65" spans="1:16" ht="18.75" hidden="1" customHeight="1" x14ac:dyDescent="0.25">
      <c r="A65" s="119">
        <v>1149</v>
      </c>
      <c r="B65" s="98" t="s">
        <v>85</v>
      </c>
      <c r="C65" s="99">
        <f>F65+I65+L65+O65</f>
        <v>0</v>
      </c>
      <c r="D65" s="237"/>
      <c r="E65" s="105"/>
      <c r="F65" s="591">
        <f t="shared" si="50"/>
        <v>0</v>
      </c>
      <c r="G65" s="237"/>
      <c r="H65" s="104"/>
      <c r="I65" s="235">
        <f t="shared" si="51"/>
        <v>0</v>
      </c>
      <c r="J65" s="104"/>
      <c r="K65" s="105"/>
      <c r="L65" s="592">
        <f t="shared" si="52"/>
        <v>0</v>
      </c>
      <c r="M65" s="238"/>
      <c r="N65" s="105"/>
      <c r="O65" s="235">
        <f t="shared" si="53"/>
        <v>0</v>
      </c>
      <c r="P65" s="245"/>
    </row>
    <row r="66" spans="1:16" ht="23.25" hidden="1" customHeight="1" x14ac:dyDescent="0.25">
      <c r="A66" s="213">
        <v>1150</v>
      </c>
      <c r="B66" s="157" t="s">
        <v>87</v>
      </c>
      <c r="C66" s="163">
        <f>F66+I66+L66+O66</f>
        <v>0</v>
      </c>
      <c r="D66" s="239"/>
      <c r="E66" s="240"/>
      <c r="F66" s="604">
        <f t="shared" si="50"/>
        <v>0</v>
      </c>
      <c r="G66" s="239"/>
      <c r="H66" s="241"/>
      <c r="I66" s="217">
        <f t="shared" si="51"/>
        <v>0</v>
      </c>
      <c r="J66" s="241"/>
      <c r="K66" s="240"/>
      <c r="L66" s="568">
        <f t="shared" si="52"/>
        <v>0</v>
      </c>
      <c r="M66" s="242"/>
      <c r="N66" s="240"/>
      <c r="O66" s="217">
        <f t="shared" si="53"/>
        <v>0</v>
      </c>
      <c r="P66" s="218"/>
    </row>
    <row r="67" spans="1:16" ht="24" x14ac:dyDescent="0.25">
      <c r="A67" s="75">
        <v>1200</v>
      </c>
      <c r="B67" s="206" t="s">
        <v>88</v>
      </c>
      <c r="C67" s="76">
        <f t="shared" si="4"/>
        <v>803</v>
      </c>
      <c r="D67" s="207">
        <f>SUM(D68:D69)</f>
        <v>719</v>
      </c>
      <c r="E67" s="455">
        <f t="shared" ref="E67:F67" si="54">SUM(E68:E69)</f>
        <v>84</v>
      </c>
      <c r="F67" s="506">
        <f t="shared" si="54"/>
        <v>803</v>
      </c>
      <c r="G67" s="207">
        <f>SUM(G68:G69)</f>
        <v>0</v>
      </c>
      <c r="H67" s="544">
        <f t="shared" ref="H67:I67" si="55">SUM(H68:H69)</f>
        <v>0</v>
      </c>
      <c r="I67" s="506">
        <f t="shared" si="55"/>
        <v>0</v>
      </c>
      <c r="J67" s="84">
        <f>SUM(J68:J69)</f>
        <v>0</v>
      </c>
      <c r="K67" s="455">
        <f t="shared" ref="K67:L67" si="56">SUM(K68:K69)</f>
        <v>0</v>
      </c>
      <c r="L67" s="506">
        <f t="shared" si="56"/>
        <v>0</v>
      </c>
      <c r="M67" s="76">
        <f>SUM(M68:M69)</f>
        <v>0</v>
      </c>
      <c r="N67" s="85">
        <f t="shared" ref="N67:O67" si="57">SUM(N68:N69)</f>
        <v>0</v>
      </c>
      <c r="O67" s="208">
        <f t="shared" si="57"/>
        <v>0</v>
      </c>
      <c r="P67" s="243"/>
    </row>
    <row r="68" spans="1:16" ht="24" x14ac:dyDescent="0.25">
      <c r="A68" s="342">
        <v>1210</v>
      </c>
      <c r="B68" s="87" t="s">
        <v>89</v>
      </c>
      <c r="C68" s="88">
        <f t="shared" si="4"/>
        <v>691</v>
      </c>
      <c r="D68" s="219">
        <f>633+58-84</f>
        <v>607</v>
      </c>
      <c r="E68" s="457">
        <v>84</v>
      </c>
      <c r="F68" s="508">
        <f>D68+E68</f>
        <v>691</v>
      </c>
      <c r="G68" s="219"/>
      <c r="H68" s="646"/>
      <c r="I68" s="508">
        <f>G68+H68</f>
        <v>0</v>
      </c>
      <c r="J68" s="93"/>
      <c r="K68" s="457"/>
      <c r="L68" s="508">
        <f>J68+K68</f>
        <v>0</v>
      </c>
      <c r="M68" s="221"/>
      <c r="N68" s="94"/>
      <c r="O68" s="220">
        <f>M68+N68</f>
        <v>0</v>
      </c>
      <c r="P68" s="647"/>
    </row>
    <row r="69" spans="1:16" ht="24" x14ac:dyDescent="0.25">
      <c r="A69" s="231">
        <v>1220</v>
      </c>
      <c r="B69" s="98" t="s">
        <v>90</v>
      </c>
      <c r="C69" s="99">
        <f t="shared" si="4"/>
        <v>112</v>
      </c>
      <c r="D69" s="232">
        <f>SUM(D70:D74)</f>
        <v>112</v>
      </c>
      <c r="E69" s="459">
        <f t="shared" ref="E69:F69" si="58">SUM(E70:E74)</f>
        <v>0</v>
      </c>
      <c r="F69" s="509">
        <f t="shared" si="58"/>
        <v>112</v>
      </c>
      <c r="G69" s="232">
        <f>SUM(G70:G74)</f>
        <v>0</v>
      </c>
      <c r="H69" s="592">
        <f t="shared" ref="H69:I69" si="59">SUM(H70:H74)</f>
        <v>0</v>
      </c>
      <c r="I69" s="509">
        <f t="shared" si="59"/>
        <v>0</v>
      </c>
      <c r="J69" s="234">
        <f>SUM(J70:J74)</f>
        <v>0</v>
      </c>
      <c r="K69" s="459">
        <f t="shared" ref="K69:L69" si="60">SUM(K70:K74)</f>
        <v>0</v>
      </c>
      <c r="L69" s="509">
        <f t="shared" si="60"/>
        <v>0</v>
      </c>
      <c r="M69" s="99">
        <f>SUM(M70:M74)</f>
        <v>0</v>
      </c>
      <c r="N69" s="233">
        <f t="shared" ref="N69:O69" si="61">SUM(N70:N74)</f>
        <v>0</v>
      </c>
      <c r="O69" s="235">
        <f t="shared" si="61"/>
        <v>0</v>
      </c>
      <c r="P69" s="236"/>
    </row>
    <row r="70" spans="1:16" ht="50.25" customHeight="1" x14ac:dyDescent="0.25">
      <c r="A70" s="119">
        <v>1221</v>
      </c>
      <c r="B70" s="98" t="s">
        <v>91</v>
      </c>
      <c r="C70" s="99">
        <f t="shared" si="4"/>
        <v>58</v>
      </c>
      <c r="D70" s="237">
        <v>58</v>
      </c>
      <c r="E70" s="458"/>
      <c r="F70" s="509">
        <f t="shared" ref="F70:F74" si="62">D70+E70</f>
        <v>58</v>
      </c>
      <c r="G70" s="237"/>
      <c r="H70" s="577"/>
      <c r="I70" s="509">
        <f t="shared" ref="I70:I74" si="63">G70+H70</f>
        <v>0</v>
      </c>
      <c r="J70" s="104"/>
      <c r="K70" s="458"/>
      <c r="L70" s="509">
        <f t="shared" ref="L70:L74" si="64">J70+K70</f>
        <v>0</v>
      </c>
      <c r="M70" s="238"/>
      <c r="N70" s="105"/>
      <c r="O70" s="235">
        <f t="shared" ref="O70:O74" si="65">M70+N70</f>
        <v>0</v>
      </c>
      <c r="P70" s="245"/>
    </row>
    <row r="71" spans="1:16" hidden="1" x14ac:dyDescent="0.25">
      <c r="A71" s="119">
        <v>1223</v>
      </c>
      <c r="B71" s="98" t="s">
        <v>92</v>
      </c>
      <c r="C71" s="99">
        <f t="shared" si="4"/>
        <v>0</v>
      </c>
      <c r="D71" s="237"/>
      <c r="E71" s="105"/>
      <c r="F71" s="591">
        <f t="shared" si="62"/>
        <v>0</v>
      </c>
      <c r="G71" s="237"/>
      <c r="H71" s="104"/>
      <c r="I71" s="235">
        <f t="shared" si="63"/>
        <v>0</v>
      </c>
      <c r="J71" s="104"/>
      <c r="K71" s="105"/>
      <c r="L71" s="592">
        <f t="shared" si="64"/>
        <v>0</v>
      </c>
      <c r="M71" s="238"/>
      <c r="N71" s="105"/>
      <c r="O71" s="235">
        <f t="shared" si="65"/>
        <v>0</v>
      </c>
      <c r="P71" s="236"/>
    </row>
    <row r="72" spans="1:16" hidden="1" x14ac:dyDescent="0.25">
      <c r="A72" s="119">
        <v>1225</v>
      </c>
      <c r="B72" s="98" t="s">
        <v>93</v>
      </c>
      <c r="C72" s="99">
        <f t="shared" si="4"/>
        <v>0</v>
      </c>
      <c r="D72" s="237"/>
      <c r="E72" s="105"/>
      <c r="F72" s="591">
        <f t="shared" si="62"/>
        <v>0</v>
      </c>
      <c r="G72" s="237"/>
      <c r="H72" s="104"/>
      <c r="I72" s="235">
        <f t="shared" si="63"/>
        <v>0</v>
      </c>
      <c r="J72" s="104"/>
      <c r="K72" s="105"/>
      <c r="L72" s="592">
        <f t="shared" si="64"/>
        <v>0</v>
      </c>
      <c r="M72" s="238"/>
      <c r="N72" s="105"/>
      <c r="O72" s="235">
        <f t="shared" si="65"/>
        <v>0</v>
      </c>
      <c r="P72" s="236"/>
    </row>
    <row r="73" spans="1:16" ht="36" x14ac:dyDescent="0.25">
      <c r="A73" s="119">
        <v>1227</v>
      </c>
      <c r="B73" s="98" t="s">
        <v>94</v>
      </c>
      <c r="C73" s="99">
        <f t="shared" si="4"/>
        <v>54</v>
      </c>
      <c r="D73" s="237">
        <f>61-7</f>
        <v>54</v>
      </c>
      <c r="E73" s="458"/>
      <c r="F73" s="509">
        <f t="shared" si="62"/>
        <v>54</v>
      </c>
      <c r="G73" s="237"/>
      <c r="H73" s="577"/>
      <c r="I73" s="509">
        <f t="shared" si="63"/>
        <v>0</v>
      </c>
      <c r="J73" s="104"/>
      <c r="K73" s="458"/>
      <c r="L73" s="509">
        <f t="shared" si="64"/>
        <v>0</v>
      </c>
      <c r="M73" s="238"/>
      <c r="N73" s="105"/>
      <c r="O73" s="235">
        <f t="shared" si="65"/>
        <v>0</v>
      </c>
      <c r="P73" s="236"/>
    </row>
    <row r="74" spans="1:16" ht="48" hidden="1" x14ac:dyDescent="0.25">
      <c r="A74" s="119">
        <v>1228</v>
      </c>
      <c r="B74" s="98" t="s">
        <v>96</v>
      </c>
      <c r="C74" s="99">
        <f t="shared" si="4"/>
        <v>0</v>
      </c>
      <c r="D74" s="237"/>
      <c r="E74" s="105"/>
      <c r="F74" s="591">
        <f t="shared" si="62"/>
        <v>0</v>
      </c>
      <c r="G74" s="237"/>
      <c r="H74" s="104"/>
      <c r="I74" s="235">
        <f t="shared" si="63"/>
        <v>0</v>
      </c>
      <c r="J74" s="104"/>
      <c r="K74" s="105"/>
      <c r="L74" s="592">
        <f t="shared" si="64"/>
        <v>0</v>
      </c>
      <c r="M74" s="238"/>
      <c r="N74" s="105"/>
      <c r="O74" s="235">
        <f t="shared" si="65"/>
        <v>0</v>
      </c>
      <c r="P74" s="236"/>
    </row>
    <row r="75" spans="1:16" hidden="1" x14ac:dyDescent="0.25">
      <c r="A75" s="199">
        <v>2000</v>
      </c>
      <c r="B75" s="199" t="s">
        <v>97</v>
      </c>
      <c r="C75" s="200">
        <f t="shared" si="4"/>
        <v>0</v>
      </c>
      <c r="D75" s="201">
        <f>SUM(D76,D83,D130,D164,D165,D172)</f>
        <v>0</v>
      </c>
      <c r="E75" s="202">
        <f t="shared" ref="E75:F75" si="66">SUM(E76,E83,E130,E164,E165,E172)</f>
        <v>0</v>
      </c>
      <c r="F75" s="605">
        <f t="shared" si="66"/>
        <v>0</v>
      </c>
      <c r="G75" s="201">
        <f>SUM(G76,G83,G130,G164,G165,G172)</f>
        <v>0</v>
      </c>
      <c r="H75" s="203">
        <f t="shared" ref="H75:I75" si="67">SUM(H76,H83,H130,H164,H165,H172)</f>
        <v>0</v>
      </c>
      <c r="I75" s="204">
        <f t="shared" si="67"/>
        <v>0</v>
      </c>
      <c r="J75" s="203">
        <f>SUM(J76,J83,J130,J164,J165,J172)</f>
        <v>0</v>
      </c>
      <c r="K75" s="202">
        <f t="shared" ref="K75:L75" si="68">SUM(K76,K83,K130,K164,K165,K172)</f>
        <v>0</v>
      </c>
      <c r="L75" s="567">
        <f t="shared" si="68"/>
        <v>0</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85">
        <f t="shared" ref="E76:F76" si="70">SUM(E77,E80)</f>
        <v>0</v>
      </c>
      <c r="F76" s="541">
        <f t="shared" si="70"/>
        <v>0</v>
      </c>
      <c r="G76" s="207">
        <f>SUM(G77,G80)</f>
        <v>0</v>
      </c>
      <c r="H76" s="84">
        <f t="shared" ref="H76:I76" si="71">SUM(H77,H80)</f>
        <v>0</v>
      </c>
      <c r="I76" s="208">
        <f t="shared" si="71"/>
        <v>0</v>
      </c>
      <c r="J76" s="84">
        <f>SUM(J77,J80)</f>
        <v>0</v>
      </c>
      <c r="K76" s="85">
        <f t="shared" ref="K76:L76" si="72">SUM(K77,K80)</f>
        <v>0</v>
      </c>
      <c r="L76" s="544">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247">
        <f t="shared" ref="E77:F77" si="74">SUM(E78:E79)</f>
        <v>0</v>
      </c>
      <c r="F77" s="569">
        <f t="shared" si="74"/>
        <v>0</v>
      </c>
      <c r="G77" s="246">
        <f>SUM(G78:G79)</f>
        <v>0</v>
      </c>
      <c r="H77" s="248">
        <f t="shared" ref="H77:I77" si="75">SUM(H78:H79)</f>
        <v>0</v>
      </c>
      <c r="I77" s="220">
        <f t="shared" si="75"/>
        <v>0</v>
      </c>
      <c r="J77" s="248">
        <f>SUM(J78:J79)</f>
        <v>0</v>
      </c>
      <c r="K77" s="247">
        <f t="shared" ref="K77:L77" si="76">SUM(K78:K79)</f>
        <v>0</v>
      </c>
      <c r="L77" s="57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105"/>
      <c r="F78" s="591">
        <f t="shared" ref="F78:F79" si="78">D78+E78</f>
        <v>0</v>
      </c>
      <c r="G78" s="237"/>
      <c r="H78" s="104"/>
      <c r="I78" s="235">
        <f t="shared" ref="I78:I79" si="79">G78+H78</f>
        <v>0</v>
      </c>
      <c r="J78" s="104"/>
      <c r="K78" s="105"/>
      <c r="L78" s="592">
        <f t="shared" ref="L78:L79" si="80">J78+K78</f>
        <v>0</v>
      </c>
      <c r="M78" s="238"/>
      <c r="N78" s="105"/>
      <c r="O78" s="235">
        <f t="shared" ref="O78:O79" si="81">M78+N78</f>
        <v>0</v>
      </c>
      <c r="P78" s="236"/>
    </row>
    <row r="79" spans="1:16" ht="24" hidden="1" x14ac:dyDescent="0.25">
      <c r="A79" s="119">
        <v>2112</v>
      </c>
      <c r="B79" s="98" t="s">
        <v>101</v>
      </c>
      <c r="C79" s="99">
        <f t="shared" si="4"/>
        <v>0</v>
      </c>
      <c r="D79" s="237"/>
      <c r="E79" s="105"/>
      <c r="F79" s="591">
        <f t="shared" si="78"/>
        <v>0</v>
      </c>
      <c r="G79" s="237"/>
      <c r="H79" s="104"/>
      <c r="I79" s="235">
        <f t="shared" si="79"/>
        <v>0</v>
      </c>
      <c r="J79" s="104"/>
      <c r="K79" s="105"/>
      <c r="L79" s="592">
        <f t="shared" si="80"/>
        <v>0</v>
      </c>
      <c r="M79" s="238"/>
      <c r="N79" s="105"/>
      <c r="O79" s="235">
        <f t="shared" si="81"/>
        <v>0</v>
      </c>
      <c r="P79" s="236"/>
    </row>
    <row r="80" spans="1:16" ht="24" hidden="1" x14ac:dyDescent="0.25">
      <c r="A80" s="231">
        <v>2120</v>
      </c>
      <c r="B80" s="98" t="s">
        <v>102</v>
      </c>
      <c r="C80" s="99">
        <f t="shared" si="4"/>
        <v>0</v>
      </c>
      <c r="D80" s="232">
        <f>SUM(D81:D82)</f>
        <v>0</v>
      </c>
      <c r="E80" s="233">
        <f t="shared" ref="E80:F80" si="82">SUM(E81:E82)</f>
        <v>0</v>
      </c>
      <c r="F80" s="591">
        <f t="shared" si="82"/>
        <v>0</v>
      </c>
      <c r="G80" s="232">
        <f>SUM(G81:G82)</f>
        <v>0</v>
      </c>
      <c r="H80" s="234">
        <f t="shared" ref="H80:I80" si="83">SUM(H81:H82)</f>
        <v>0</v>
      </c>
      <c r="I80" s="235">
        <f t="shared" si="83"/>
        <v>0</v>
      </c>
      <c r="J80" s="234">
        <f>SUM(J81:J82)</f>
        <v>0</v>
      </c>
      <c r="K80" s="233">
        <f t="shared" ref="K80:L80" si="84">SUM(K81:K82)</f>
        <v>0</v>
      </c>
      <c r="L80" s="592">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105"/>
      <c r="F81" s="591">
        <f t="shared" ref="F81:F82" si="86">D81+E81</f>
        <v>0</v>
      </c>
      <c r="G81" s="237"/>
      <c r="H81" s="104"/>
      <c r="I81" s="235">
        <f t="shared" ref="I81:I82" si="87">G81+H81</f>
        <v>0</v>
      </c>
      <c r="J81" s="104"/>
      <c r="K81" s="105"/>
      <c r="L81" s="592">
        <f t="shared" ref="L81:L82" si="88">J81+K81</f>
        <v>0</v>
      </c>
      <c r="M81" s="238"/>
      <c r="N81" s="105"/>
      <c r="O81" s="235">
        <f t="shared" ref="O81:O82" si="89">M81+N81</f>
        <v>0</v>
      </c>
      <c r="P81" s="236"/>
    </row>
    <row r="82" spans="1:16" ht="24" hidden="1" x14ac:dyDescent="0.25">
      <c r="A82" s="119">
        <v>2122</v>
      </c>
      <c r="B82" s="98" t="s">
        <v>101</v>
      </c>
      <c r="C82" s="99">
        <f t="shared" si="4"/>
        <v>0</v>
      </c>
      <c r="D82" s="237"/>
      <c r="E82" s="105"/>
      <c r="F82" s="591">
        <f t="shared" si="86"/>
        <v>0</v>
      </c>
      <c r="G82" s="237"/>
      <c r="H82" s="104"/>
      <c r="I82" s="235">
        <f t="shared" si="87"/>
        <v>0</v>
      </c>
      <c r="J82" s="104"/>
      <c r="K82" s="105"/>
      <c r="L82" s="592">
        <f t="shared" si="88"/>
        <v>0</v>
      </c>
      <c r="M82" s="238"/>
      <c r="N82" s="105"/>
      <c r="O82" s="235">
        <f t="shared" si="89"/>
        <v>0</v>
      </c>
      <c r="P82" s="236"/>
    </row>
    <row r="83" spans="1:16" hidden="1" x14ac:dyDescent="0.25">
      <c r="A83" s="75">
        <v>2200</v>
      </c>
      <c r="B83" s="206" t="s">
        <v>103</v>
      </c>
      <c r="C83" s="76">
        <f t="shared" si="4"/>
        <v>0</v>
      </c>
      <c r="D83" s="207">
        <f>SUM(D84,D89,D95,D103,D112,D116,D122,D128)</f>
        <v>0</v>
      </c>
      <c r="E83" s="85">
        <f t="shared" ref="E83:F83" si="90">SUM(E84,E89,E95,E103,E112,E116,E122,E128)</f>
        <v>0</v>
      </c>
      <c r="F83" s="541">
        <f t="shared" si="90"/>
        <v>0</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544">
        <f t="shared" si="92"/>
        <v>0</v>
      </c>
      <c r="M83" s="122">
        <f>SUM(M84,M89,M95,M103,M112,M116,M122,M128)</f>
        <v>0</v>
      </c>
      <c r="N83" s="249">
        <f t="shared" ref="N83:O83" si="93">SUM(N84,N89,N95,N103,N112,N116,N122,N128)</f>
        <v>0</v>
      </c>
      <c r="O83" s="250">
        <f t="shared" si="93"/>
        <v>0</v>
      </c>
      <c r="P83" s="251"/>
    </row>
    <row r="84" spans="1:16" ht="24" hidden="1" x14ac:dyDescent="0.25">
      <c r="A84" s="213">
        <v>2210</v>
      </c>
      <c r="B84" s="157" t="s">
        <v>104</v>
      </c>
      <c r="C84" s="163">
        <f t="shared" si="4"/>
        <v>0</v>
      </c>
      <c r="D84" s="214">
        <f>SUM(D85:D88)</f>
        <v>0</v>
      </c>
      <c r="E84" s="215">
        <f t="shared" ref="E84:F84" si="94">SUM(E85:E88)</f>
        <v>0</v>
      </c>
      <c r="F84" s="604">
        <f t="shared" si="94"/>
        <v>0</v>
      </c>
      <c r="G84" s="214">
        <f>SUM(G85:G88)</f>
        <v>0</v>
      </c>
      <c r="H84" s="216">
        <f t="shared" ref="H84:I84" si="95">SUM(H85:H88)</f>
        <v>0</v>
      </c>
      <c r="I84" s="217">
        <f t="shared" si="95"/>
        <v>0</v>
      </c>
      <c r="J84" s="216">
        <f>SUM(J85:J88)</f>
        <v>0</v>
      </c>
      <c r="K84" s="215">
        <f t="shared" ref="K84:L84" si="96">SUM(K85:K88)</f>
        <v>0</v>
      </c>
      <c r="L84" s="568">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94"/>
      <c r="F85" s="569">
        <f t="shared" ref="F85:F88" si="99">D85+E85</f>
        <v>0</v>
      </c>
      <c r="G85" s="219"/>
      <c r="H85" s="93"/>
      <c r="I85" s="220">
        <f t="shared" ref="I85:I88" si="100">G85+H85</f>
        <v>0</v>
      </c>
      <c r="J85" s="93"/>
      <c r="K85" s="94"/>
      <c r="L85" s="570">
        <f t="shared" ref="L85:L88" si="101">J85+K85</f>
        <v>0</v>
      </c>
      <c r="M85" s="221"/>
      <c r="N85" s="94"/>
      <c r="O85" s="220">
        <f t="shared" ref="O85:O88" si="102">M85+N85</f>
        <v>0</v>
      </c>
      <c r="P85" s="222"/>
    </row>
    <row r="86" spans="1:16" ht="36" hidden="1" x14ac:dyDescent="0.25">
      <c r="A86" s="119">
        <v>2212</v>
      </c>
      <c r="B86" s="98" t="s">
        <v>106</v>
      </c>
      <c r="C86" s="99">
        <f t="shared" si="98"/>
        <v>0</v>
      </c>
      <c r="D86" s="237"/>
      <c r="E86" s="105"/>
      <c r="F86" s="591">
        <f t="shared" si="99"/>
        <v>0</v>
      </c>
      <c r="G86" s="237"/>
      <c r="H86" s="104"/>
      <c r="I86" s="235">
        <f t="shared" si="100"/>
        <v>0</v>
      </c>
      <c r="J86" s="104"/>
      <c r="K86" s="105"/>
      <c r="L86" s="592">
        <f t="shared" si="101"/>
        <v>0</v>
      </c>
      <c r="M86" s="238"/>
      <c r="N86" s="105"/>
      <c r="O86" s="235">
        <f t="shared" si="102"/>
        <v>0</v>
      </c>
      <c r="P86" s="236"/>
    </row>
    <row r="87" spans="1:16" ht="24" hidden="1" x14ac:dyDescent="0.25">
      <c r="A87" s="119">
        <v>2214</v>
      </c>
      <c r="B87" s="98" t="s">
        <v>107</v>
      </c>
      <c r="C87" s="99">
        <f t="shared" si="98"/>
        <v>0</v>
      </c>
      <c r="D87" s="237"/>
      <c r="E87" s="105"/>
      <c r="F87" s="591">
        <f t="shared" si="99"/>
        <v>0</v>
      </c>
      <c r="G87" s="237"/>
      <c r="H87" s="104"/>
      <c r="I87" s="235">
        <f t="shared" si="100"/>
        <v>0</v>
      </c>
      <c r="J87" s="104"/>
      <c r="K87" s="105"/>
      <c r="L87" s="592">
        <f t="shared" si="101"/>
        <v>0</v>
      </c>
      <c r="M87" s="238"/>
      <c r="N87" s="105"/>
      <c r="O87" s="235">
        <f t="shared" si="102"/>
        <v>0</v>
      </c>
      <c r="P87" s="236"/>
    </row>
    <row r="88" spans="1:16" hidden="1" x14ac:dyDescent="0.25">
      <c r="A88" s="119">
        <v>2219</v>
      </c>
      <c r="B88" s="98" t="s">
        <v>108</v>
      </c>
      <c r="C88" s="99">
        <f t="shared" si="98"/>
        <v>0</v>
      </c>
      <c r="D88" s="237"/>
      <c r="E88" s="105"/>
      <c r="F88" s="591">
        <f t="shared" si="99"/>
        <v>0</v>
      </c>
      <c r="G88" s="237"/>
      <c r="H88" s="104"/>
      <c r="I88" s="235">
        <f t="shared" si="100"/>
        <v>0</v>
      </c>
      <c r="J88" s="104"/>
      <c r="K88" s="105"/>
      <c r="L88" s="592">
        <f t="shared" si="101"/>
        <v>0</v>
      </c>
      <c r="M88" s="238"/>
      <c r="N88" s="105"/>
      <c r="O88" s="235">
        <f t="shared" si="102"/>
        <v>0</v>
      </c>
      <c r="P88" s="236"/>
    </row>
    <row r="89" spans="1:16" ht="24" hidden="1" x14ac:dyDescent="0.25">
      <c r="A89" s="231">
        <v>2220</v>
      </c>
      <c r="B89" s="98" t="s">
        <v>109</v>
      </c>
      <c r="C89" s="99">
        <f t="shared" si="98"/>
        <v>0</v>
      </c>
      <c r="D89" s="232">
        <f>SUM(D90:D94)</f>
        <v>0</v>
      </c>
      <c r="E89" s="233">
        <f t="shared" ref="E89:F89" si="103">SUM(E90:E94)</f>
        <v>0</v>
      </c>
      <c r="F89" s="591">
        <f t="shared" si="103"/>
        <v>0</v>
      </c>
      <c r="G89" s="232">
        <f>SUM(G90:G94)</f>
        <v>0</v>
      </c>
      <c r="H89" s="234">
        <f t="shared" ref="H89:I89" si="104">SUM(H90:H94)</f>
        <v>0</v>
      </c>
      <c r="I89" s="235">
        <f t="shared" si="104"/>
        <v>0</v>
      </c>
      <c r="J89" s="234">
        <f>SUM(J90:J94)</f>
        <v>0</v>
      </c>
      <c r="K89" s="233">
        <f t="shared" ref="K89:L89" si="105">SUM(K90:K94)</f>
        <v>0</v>
      </c>
      <c r="L89" s="592">
        <f t="shared" si="105"/>
        <v>0</v>
      </c>
      <c r="M89" s="99">
        <f>SUM(M90:M94)</f>
        <v>0</v>
      </c>
      <c r="N89" s="233">
        <f t="shared" ref="N89:O89" si="106">SUM(N90:N94)</f>
        <v>0</v>
      </c>
      <c r="O89" s="235">
        <f t="shared" si="106"/>
        <v>0</v>
      </c>
      <c r="P89" s="245"/>
    </row>
    <row r="90" spans="1:16" ht="24" hidden="1" x14ac:dyDescent="0.25">
      <c r="A90" s="119">
        <v>2221</v>
      </c>
      <c r="B90" s="98" t="s">
        <v>110</v>
      </c>
      <c r="C90" s="99">
        <f t="shared" si="98"/>
        <v>0</v>
      </c>
      <c r="D90" s="237"/>
      <c r="E90" s="105"/>
      <c r="F90" s="591">
        <f t="shared" ref="F90:F94" si="107">D90+E90</f>
        <v>0</v>
      </c>
      <c r="G90" s="237"/>
      <c r="H90" s="104"/>
      <c r="I90" s="235">
        <f t="shared" ref="I90:I94" si="108">G90+H90</f>
        <v>0</v>
      </c>
      <c r="J90" s="104"/>
      <c r="K90" s="105"/>
      <c r="L90" s="592">
        <f t="shared" ref="L90:L94" si="109">J90+K90</f>
        <v>0</v>
      </c>
      <c r="M90" s="238"/>
      <c r="N90" s="105"/>
      <c r="O90" s="235">
        <f t="shared" ref="O90:O94" si="110">M90+N90</f>
        <v>0</v>
      </c>
      <c r="P90" s="245"/>
    </row>
    <row r="91" spans="1:16" hidden="1" x14ac:dyDescent="0.25">
      <c r="A91" s="119">
        <v>2222</v>
      </c>
      <c r="B91" s="98" t="s">
        <v>112</v>
      </c>
      <c r="C91" s="99">
        <f t="shared" si="98"/>
        <v>0</v>
      </c>
      <c r="D91" s="237"/>
      <c r="E91" s="105"/>
      <c r="F91" s="591">
        <f t="shared" si="107"/>
        <v>0</v>
      </c>
      <c r="G91" s="237"/>
      <c r="H91" s="104"/>
      <c r="I91" s="235">
        <f t="shared" si="108"/>
        <v>0</v>
      </c>
      <c r="J91" s="104"/>
      <c r="K91" s="105"/>
      <c r="L91" s="592">
        <f t="shared" si="109"/>
        <v>0</v>
      </c>
      <c r="M91" s="238"/>
      <c r="N91" s="105"/>
      <c r="O91" s="235">
        <f t="shared" si="110"/>
        <v>0</v>
      </c>
      <c r="P91" s="236"/>
    </row>
    <row r="92" spans="1:16" ht="18.75" hidden="1" customHeight="1" x14ac:dyDescent="0.25">
      <c r="A92" s="119">
        <v>2223</v>
      </c>
      <c r="B92" s="98" t="s">
        <v>113</v>
      </c>
      <c r="C92" s="99">
        <f t="shared" si="98"/>
        <v>0</v>
      </c>
      <c r="D92" s="237"/>
      <c r="E92" s="105"/>
      <c r="F92" s="591">
        <f t="shared" si="107"/>
        <v>0</v>
      </c>
      <c r="G92" s="237"/>
      <c r="H92" s="104"/>
      <c r="I92" s="235">
        <f t="shared" si="108"/>
        <v>0</v>
      </c>
      <c r="J92" s="104"/>
      <c r="K92" s="105"/>
      <c r="L92" s="592">
        <f t="shared" si="109"/>
        <v>0</v>
      </c>
      <c r="M92" s="238"/>
      <c r="N92" s="105"/>
      <c r="O92" s="235">
        <f t="shared" si="110"/>
        <v>0</v>
      </c>
      <c r="P92" s="245"/>
    </row>
    <row r="93" spans="1:16" ht="48" hidden="1" x14ac:dyDescent="0.25">
      <c r="A93" s="119">
        <v>2224</v>
      </c>
      <c r="B93" s="98" t="s">
        <v>114</v>
      </c>
      <c r="C93" s="99">
        <f t="shared" si="98"/>
        <v>0</v>
      </c>
      <c r="D93" s="237"/>
      <c r="E93" s="105"/>
      <c r="F93" s="591">
        <f t="shared" si="107"/>
        <v>0</v>
      </c>
      <c r="G93" s="237"/>
      <c r="H93" s="104"/>
      <c r="I93" s="235">
        <f t="shared" si="108"/>
        <v>0</v>
      </c>
      <c r="J93" s="104"/>
      <c r="K93" s="105"/>
      <c r="L93" s="592">
        <f t="shared" si="109"/>
        <v>0</v>
      </c>
      <c r="M93" s="238"/>
      <c r="N93" s="105"/>
      <c r="O93" s="235">
        <f t="shared" si="110"/>
        <v>0</v>
      </c>
      <c r="P93" s="236"/>
    </row>
    <row r="94" spans="1:16" ht="24" hidden="1" x14ac:dyDescent="0.25">
      <c r="A94" s="119">
        <v>2229</v>
      </c>
      <c r="B94" s="98" t="s">
        <v>115</v>
      </c>
      <c r="C94" s="99">
        <f t="shared" si="98"/>
        <v>0</v>
      </c>
      <c r="D94" s="237"/>
      <c r="E94" s="105"/>
      <c r="F94" s="591">
        <f t="shared" si="107"/>
        <v>0</v>
      </c>
      <c r="G94" s="237"/>
      <c r="H94" s="104"/>
      <c r="I94" s="235">
        <f t="shared" si="108"/>
        <v>0</v>
      </c>
      <c r="J94" s="104"/>
      <c r="K94" s="105"/>
      <c r="L94" s="592">
        <f t="shared" si="109"/>
        <v>0</v>
      </c>
      <c r="M94" s="238"/>
      <c r="N94" s="105"/>
      <c r="O94" s="235">
        <f t="shared" si="110"/>
        <v>0</v>
      </c>
      <c r="P94" s="236"/>
    </row>
    <row r="95" spans="1:16" ht="36" hidden="1" x14ac:dyDescent="0.25">
      <c r="A95" s="231">
        <v>2230</v>
      </c>
      <c r="B95" s="98" t="s">
        <v>116</v>
      </c>
      <c r="C95" s="99">
        <f t="shared" si="98"/>
        <v>0</v>
      </c>
      <c r="D95" s="232">
        <f>SUM(D96:D102)</f>
        <v>0</v>
      </c>
      <c r="E95" s="233">
        <f t="shared" ref="E95:F95" si="111">SUM(E96:E102)</f>
        <v>0</v>
      </c>
      <c r="F95" s="591">
        <f t="shared" si="111"/>
        <v>0</v>
      </c>
      <c r="G95" s="232">
        <f>SUM(G96:G102)</f>
        <v>0</v>
      </c>
      <c r="H95" s="234">
        <f t="shared" ref="H95:I95" si="112">SUM(H96:H102)</f>
        <v>0</v>
      </c>
      <c r="I95" s="235">
        <f t="shared" si="112"/>
        <v>0</v>
      </c>
      <c r="J95" s="234">
        <f>SUM(J96:J102)</f>
        <v>0</v>
      </c>
      <c r="K95" s="233">
        <f t="shared" ref="K95:L95" si="113">SUM(K96:K102)</f>
        <v>0</v>
      </c>
      <c r="L95" s="592">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105"/>
      <c r="F96" s="591">
        <f t="shared" ref="F96:F102" si="115">D96+E96</f>
        <v>0</v>
      </c>
      <c r="G96" s="237"/>
      <c r="H96" s="104"/>
      <c r="I96" s="235">
        <f t="shared" ref="I96:I102" si="116">G96+H96</f>
        <v>0</v>
      </c>
      <c r="J96" s="104"/>
      <c r="K96" s="105"/>
      <c r="L96" s="592">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105"/>
      <c r="F97" s="591">
        <f t="shared" si="115"/>
        <v>0</v>
      </c>
      <c r="G97" s="237"/>
      <c r="H97" s="104"/>
      <c r="I97" s="235">
        <f t="shared" si="116"/>
        <v>0</v>
      </c>
      <c r="J97" s="104"/>
      <c r="K97" s="105"/>
      <c r="L97" s="592">
        <f t="shared" si="117"/>
        <v>0</v>
      </c>
      <c r="M97" s="238"/>
      <c r="N97" s="105"/>
      <c r="O97" s="235">
        <f t="shared" si="118"/>
        <v>0</v>
      </c>
      <c r="P97" s="236"/>
    </row>
    <row r="98" spans="1:16" ht="24" hidden="1" x14ac:dyDescent="0.25">
      <c r="A98" s="47">
        <v>2233</v>
      </c>
      <c r="B98" s="87" t="s">
        <v>119</v>
      </c>
      <c r="C98" s="88">
        <f t="shared" si="98"/>
        <v>0</v>
      </c>
      <c r="D98" s="219"/>
      <c r="E98" s="94"/>
      <c r="F98" s="569">
        <f t="shared" si="115"/>
        <v>0</v>
      </c>
      <c r="G98" s="219"/>
      <c r="H98" s="93"/>
      <c r="I98" s="220">
        <f t="shared" si="116"/>
        <v>0</v>
      </c>
      <c r="J98" s="93"/>
      <c r="K98" s="94"/>
      <c r="L98" s="570">
        <f t="shared" si="117"/>
        <v>0</v>
      </c>
      <c r="M98" s="221"/>
      <c r="N98" s="94"/>
      <c r="O98" s="220">
        <f t="shared" si="118"/>
        <v>0</v>
      </c>
      <c r="P98" s="222"/>
    </row>
    <row r="99" spans="1:16" ht="36" hidden="1" x14ac:dyDescent="0.25">
      <c r="A99" s="119">
        <v>2234</v>
      </c>
      <c r="B99" s="98" t="s">
        <v>120</v>
      </c>
      <c r="C99" s="99">
        <f t="shared" si="98"/>
        <v>0</v>
      </c>
      <c r="D99" s="237"/>
      <c r="E99" s="105"/>
      <c r="F99" s="591">
        <f t="shared" si="115"/>
        <v>0</v>
      </c>
      <c r="G99" s="237"/>
      <c r="H99" s="104"/>
      <c r="I99" s="235">
        <f t="shared" si="116"/>
        <v>0</v>
      </c>
      <c r="J99" s="104"/>
      <c r="K99" s="105"/>
      <c r="L99" s="592">
        <f t="shared" si="117"/>
        <v>0</v>
      </c>
      <c r="M99" s="238"/>
      <c r="N99" s="105"/>
      <c r="O99" s="235">
        <f t="shared" si="118"/>
        <v>0</v>
      </c>
      <c r="P99" s="236"/>
    </row>
    <row r="100" spans="1:16" ht="24" hidden="1" x14ac:dyDescent="0.25">
      <c r="A100" s="119">
        <v>2235</v>
      </c>
      <c r="B100" s="98" t="s">
        <v>121</v>
      </c>
      <c r="C100" s="99">
        <f t="shared" si="98"/>
        <v>0</v>
      </c>
      <c r="D100" s="237"/>
      <c r="E100" s="105"/>
      <c r="F100" s="591">
        <f t="shared" si="115"/>
        <v>0</v>
      </c>
      <c r="G100" s="237"/>
      <c r="H100" s="104"/>
      <c r="I100" s="235">
        <f t="shared" si="116"/>
        <v>0</v>
      </c>
      <c r="J100" s="104"/>
      <c r="K100" s="105"/>
      <c r="L100" s="592">
        <f t="shared" si="117"/>
        <v>0</v>
      </c>
      <c r="M100" s="238"/>
      <c r="N100" s="105"/>
      <c r="O100" s="235">
        <f t="shared" si="118"/>
        <v>0</v>
      </c>
      <c r="P100" s="236"/>
    </row>
    <row r="101" spans="1:16" hidden="1" x14ac:dyDescent="0.25">
      <c r="A101" s="119">
        <v>2236</v>
      </c>
      <c r="B101" s="98" t="s">
        <v>122</v>
      </c>
      <c r="C101" s="99">
        <f t="shared" si="98"/>
        <v>0</v>
      </c>
      <c r="D101" s="237"/>
      <c r="E101" s="105"/>
      <c r="F101" s="591">
        <f t="shared" si="115"/>
        <v>0</v>
      </c>
      <c r="G101" s="237"/>
      <c r="H101" s="104"/>
      <c r="I101" s="235">
        <f t="shared" si="116"/>
        <v>0</v>
      </c>
      <c r="J101" s="104"/>
      <c r="K101" s="105"/>
      <c r="L101" s="592">
        <f t="shared" si="117"/>
        <v>0</v>
      </c>
      <c r="M101" s="238"/>
      <c r="N101" s="105"/>
      <c r="O101" s="235">
        <f t="shared" si="118"/>
        <v>0</v>
      </c>
      <c r="P101" s="236"/>
    </row>
    <row r="102" spans="1:16" ht="24" hidden="1" x14ac:dyDescent="0.25">
      <c r="A102" s="119">
        <v>2239</v>
      </c>
      <c r="B102" s="98" t="s">
        <v>123</v>
      </c>
      <c r="C102" s="99">
        <f t="shared" si="98"/>
        <v>0</v>
      </c>
      <c r="D102" s="237"/>
      <c r="E102" s="105"/>
      <c r="F102" s="591">
        <f t="shared" si="115"/>
        <v>0</v>
      </c>
      <c r="G102" s="237"/>
      <c r="H102" s="104"/>
      <c r="I102" s="235">
        <f t="shared" si="116"/>
        <v>0</v>
      </c>
      <c r="J102" s="104"/>
      <c r="K102" s="105"/>
      <c r="L102" s="592">
        <f t="shared" si="117"/>
        <v>0</v>
      </c>
      <c r="M102" s="238"/>
      <c r="N102" s="105"/>
      <c r="O102" s="235">
        <f t="shared" si="118"/>
        <v>0</v>
      </c>
      <c r="P102" s="245"/>
    </row>
    <row r="103" spans="1:16" ht="36" hidden="1" x14ac:dyDescent="0.25">
      <c r="A103" s="231">
        <v>2240</v>
      </c>
      <c r="B103" s="98" t="s">
        <v>124</v>
      </c>
      <c r="C103" s="99">
        <f t="shared" si="98"/>
        <v>0</v>
      </c>
      <c r="D103" s="232">
        <f>SUM(D104:D111)</f>
        <v>0</v>
      </c>
      <c r="E103" s="233">
        <f t="shared" ref="E103:F103" si="119">SUM(E104:E111)</f>
        <v>0</v>
      </c>
      <c r="F103" s="591">
        <f t="shared" si="119"/>
        <v>0</v>
      </c>
      <c r="G103" s="232">
        <f>SUM(G104:G111)</f>
        <v>0</v>
      </c>
      <c r="H103" s="234">
        <f t="shared" ref="H103:I103" si="120">SUM(H104:H111)</f>
        <v>0</v>
      </c>
      <c r="I103" s="235">
        <f t="shared" si="120"/>
        <v>0</v>
      </c>
      <c r="J103" s="234">
        <f>SUM(J104:J111)</f>
        <v>0</v>
      </c>
      <c r="K103" s="233">
        <f t="shared" ref="K103:L103" si="121">SUM(K104:K111)</f>
        <v>0</v>
      </c>
      <c r="L103" s="592">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105"/>
      <c r="F104" s="591">
        <f t="shared" ref="F104:F111" si="123">D104+E104</f>
        <v>0</v>
      </c>
      <c r="G104" s="237"/>
      <c r="H104" s="104"/>
      <c r="I104" s="235">
        <f t="shared" ref="I104:I111" si="124">G104+H104</f>
        <v>0</v>
      </c>
      <c r="J104" s="104"/>
      <c r="K104" s="105"/>
      <c r="L104" s="592">
        <f t="shared" ref="L104:L111" si="125">J104+K104</f>
        <v>0</v>
      </c>
      <c r="M104" s="238"/>
      <c r="N104" s="105"/>
      <c r="O104" s="235">
        <f t="shared" ref="O104:O111" si="126">M104+N104</f>
        <v>0</v>
      </c>
      <c r="P104" s="236"/>
    </row>
    <row r="105" spans="1:16" ht="27.75" hidden="1" customHeight="1" x14ac:dyDescent="0.25">
      <c r="A105" s="119">
        <v>2242</v>
      </c>
      <c r="B105" s="98" t="s">
        <v>126</v>
      </c>
      <c r="C105" s="99">
        <f t="shared" si="98"/>
        <v>0</v>
      </c>
      <c r="D105" s="237"/>
      <c r="E105" s="105"/>
      <c r="F105" s="591">
        <f t="shared" si="123"/>
        <v>0</v>
      </c>
      <c r="G105" s="237"/>
      <c r="H105" s="104"/>
      <c r="I105" s="235">
        <f t="shared" si="124"/>
        <v>0</v>
      </c>
      <c r="J105" s="104"/>
      <c r="K105" s="105"/>
      <c r="L105" s="592">
        <f t="shared" si="125"/>
        <v>0</v>
      </c>
      <c r="M105" s="238"/>
      <c r="N105" s="105"/>
      <c r="O105" s="235">
        <f t="shared" si="126"/>
        <v>0</v>
      </c>
      <c r="P105" s="236"/>
    </row>
    <row r="106" spans="1:16" ht="34.5" hidden="1" customHeight="1" x14ac:dyDescent="0.25">
      <c r="A106" s="119">
        <v>2243</v>
      </c>
      <c r="B106" s="98" t="s">
        <v>127</v>
      </c>
      <c r="C106" s="99">
        <f t="shared" si="98"/>
        <v>0</v>
      </c>
      <c r="D106" s="237"/>
      <c r="E106" s="105"/>
      <c r="F106" s="591">
        <f t="shared" si="123"/>
        <v>0</v>
      </c>
      <c r="G106" s="237"/>
      <c r="H106" s="104"/>
      <c r="I106" s="235">
        <f t="shared" si="124"/>
        <v>0</v>
      </c>
      <c r="J106" s="104"/>
      <c r="K106" s="105"/>
      <c r="L106" s="592">
        <f t="shared" si="125"/>
        <v>0</v>
      </c>
      <c r="M106" s="238"/>
      <c r="N106" s="105"/>
      <c r="O106" s="235">
        <f t="shared" si="126"/>
        <v>0</v>
      </c>
      <c r="P106" s="245"/>
    </row>
    <row r="107" spans="1:16" ht="27.75" hidden="1" customHeight="1" x14ac:dyDescent="0.25">
      <c r="A107" s="119">
        <v>2244</v>
      </c>
      <c r="B107" s="98" t="s">
        <v>128</v>
      </c>
      <c r="C107" s="99">
        <f t="shared" si="98"/>
        <v>0</v>
      </c>
      <c r="D107" s="237"/>
      <c r="E107" s="105"/>
      <c r="F107" s="591">
        <f t="shared" si="123"/>
        <v>0</v>
      </c>
      <c r="G107" s="237"/>
      <c r="H107" s="104"/>
      <c r="I107" s="235">
        <f t="shared" si="124"/>
        <v>0</v>
      </c>
      <c r="J107" s="104"/>
      <c r="K107" s="105"/>
      <c r="L107" s="592">
        <f t="shared" si="125"/>
        <v>0</v>
      </c>
      <c r="M107" s="238"/>
      <c r="N107" s="105"/>
      <c r="O107" s="235">
        <f t="shared" si="126"/>
        <v>0</v>
      </c>
      <c r="P107" s="245"/>
    </row>
    <row r="108" spans="1:16" ht="24" hidden="1" x14ac:dyDescent="0.25">
      <c r="A108" s="119">
        <v>2246</v>
      </c>
      <c r="B108" s="98" t="s">
        <v>129</v>
      </c>
      <c r="C108" s="99">
        <f t="shared" si="98"/>
        <v>0</v>
      </c>
      <c r="D108" s="237"/>
      <c r="E108" s="105"/>
      <c r="F108" s="591">
        <f t="shared" si="123"/>
        <v>0</v>
      </c>
      <c r="G108" s="237"/>
      <c r="H108" s="104"/>
      <c r="I108" s="235">
        <f t="shared" si="124"/>
        <v>0</v>
      </c>
      <c r="J108" s="104"/>
      <c r="K108" s="105"/>
      <c r="L108" s="592">
        <f t="shared" si="125"/>
        <v>0</v>
      </c>
      <c r="M108" s="238"/>
      <c r="N108" s="105"/>
      <c r="O108" s="235">
        <f t="shared" si="126"/>
        <v>0</v>
      </c>
      <c r="P108" s="236"/>
    </row>
    <row r="109" spans="1:16" hidden="1" x14ac:dyDescent="0.25">
      <c r="A109" s="119">
        <v>2247</v>
      </c>
      <c r="B109" s="98" t="s">
        <v>130</v>
      </c>
      <c r="C109" s="99">
        <f t="shared" si="98"/>
        <v>0</v>
      </c>
      <c r="D109" s="237"/>
      <c r="E109" s="105"/>
      <c r="F109" s="591">
        <f t="shared" si="123"/>
        <v>0</v>
      </c>
      <c r="G109" s="237"/>
      <c r="H109" s="104"/>
      <c r="I109" s="235">
        <f t="shared" si="124"/>
        <v>0</v>
      </c>
      <c r="J109" s="104"/>
      <c r="K109" s="105"/>
      <c r="L109" s="592">
        <f t="shared" si="125"/>
        <v>0</v>
      </c>
      <c r="M109" s="238"/>
      <c r="N109" s="105"/>
      <c r="O109" s="235">
        <f t="shared" si="126"/>
        <v>0</v>
      </c>
      <c r="P109" s="236"/>
    </row>
    <row r="110" spans="1:16" ht="24" hidden="1" x14ac:dyDescent="0.25">
      <c r="A110" s="119">
        <v>2248</v>
      </c>
      <c r="B110" s="98" t="s">
        <v>131</v>
      </c>
      <c r="C110" s="99">
        <f t="shared" si="98"/>
        <v>0</v>
      </c>
      <c r="D110" s="237"/>
      <c r="E110" s="105"/>
      <c r="F110" s="591">
        <f t="shared" si="123"/>
        <v>0</v>
      </c>
      <c r="G110" s="237"/>
      <c r="H110" s="104"/>
      <c r="I110" s="235">
        <f t="shared" si="124"/>
        <v>0</v>
      </c>
      <c r="J110" s="104"/>
      <c r="K110" s="105"/>
      <c r="L110" s="592">
        <f t="shared" si="125"/>
        <v>0</v>
      </c>
      <c r="M110" s="238"/>
      <c r="N110" s="105"/>
      <c r="O110" s="235">
        <f t="shared" si="126"/>
        <v>0</v>
      </c>
      <c r="P110" s="236"/>
    </row>
    <row r="111" spans="1:16" ht="24" hidden="1" x14ac:dyDescent="0.25">
      <c r="A111" s="119">
        <v>2249</v>
      </c>
      <c r="B111" s="98" t="s">
        <v>132</v>
      </c>
      <c r="C111" s="99">
        <f t="shared" si="98"/>
        <v>0</v>
      </c>
      <c r="D111" s="237"/>
      <c r="E111" s="105"/>
      <c r="F111" s="591">
        <f t="shared" si="123"/>
        <v>0</v>
      </c>
      <c r="G111" s="237"/>
      <c r="H111" s="104"/>
      <c r="I111" s="235">
        <f t="shared" si="124"/>
        <v>0</v>
      </c>
      <c r="J111" s="104"/>
      <c r="K111" s="105"/>
      <c r="L111" s="592">
        <f t="shared" si="125"/>
        <v>0</v>
      </c>
      <c r="M111" s="238"/>
      <c r="N111" s="105"/>
      <c r="O111" s="235">
        <f t="shared" si="126"/>
        <v>0</v>
      </c>
      <c r="P111" s="236"/>
    </row>
    <row r="112" spans="1:16" hidden="1" x14ac:dyDescent="0.25">
      <c r="A112" s="231">
        <v>2250</v>
      </c>
      <c r="B112" s="98" t="s">
        <v>133</v>
      </c>
      <c r="C112" s="99">
        <f t="shared" si="98"/>
        <v>0</v>
      </c>
      <c r="D112" s="232">
        <f>SUM(D113:D115)</f>
        <v>0</v>
      </c>
      <c r="E112" s="233">
        <f t="shared" ref="E112:F112" si="127">SUM(E113:E115)</f>
        <v>0</v>
      </c>
      <c r="F112" s="591">
        <f t="shared" si="127"/>
        <v>0</v>
      </c>
      <c r="G112" s="232">
        <f>SUM(G113:G115)</f>
        <v>0</v>
      </c>
      <c r="H112" s="234">
        <f t="shared" ref="H112:I112" si="128">SUM(H113:H115)</f>
        <v>0</v>
      </c>
      <c r="I112" s="235">
        <f t="shared" si="128"/>
        <v>0</v>
      </c>
      <c r="J112" s="234">
        <f>SUM(J113:J115)</f>
        <v>0</v>
      </c>
      <c r="K112" s="233">
        <f t="shared" ref="K112:L112" si="129">SUM(K113:K115)</f>
        <v>0</v>
      </c>
      <c r="L112" s="592">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c r="E113" s="105"/>
      <c r="F113" s="591">
        <f t="shared" ref="F113:F115" si="131">D113+E113</f>
        <v>0</v>
      </c>
      <c r="G113" s="237"/>
      <c r="H113" s="104"/>
      <c r="I113" s="235">
        <f t="shared" ref="I113:I115" si="132">G113+H113</f>
        <v>0</v>
      </c>
      <c r="J113" s="104"/>
      <c r="K113" s="105"/>
      <c r="L113" s="592">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105"/>
      <c r="F114" s="591">
        <f t="shared" si="131"/>
        <v>0</v>
      </c>
      <c r="G114" s="237"/>
      <c r="H114" s="104"/>
      <c r="I114" s="235">
        <f t="shared" si="132"/>
        <v>0</v>
      </c>
      <c r="J114" s="104"/>
      <c r="K114" s="105"/>
      <c r="L114" s="592">
        <f t="shared" si="133"/>
        <v>0</v>
      </c>
      <c r="M114" s="238"/>
      <c r="N114" s="105"/>
      <c r="O114" s="235">
        <f t="shared" si="134"/>
        <v>0</v>
      </c>
      <c r="P114" s="236"/>
    </row>
    <row r="115" spans="1:16" ht="24" hidden="1" x14ac:dyDescent="0.25">
      <c r="A115" s="119">
        <v>2259</v>
      </c>
      <c r="B115" s="98" t="s">
        <v>136</v>
      </c>
      <c r="C115" s="99">
        <f t="shared" si="98"/>
        <v>0</v>
      </c>
      <c r="D115" s="237"/>
      <c r="E115" s="105"/>
      <c r="F115" s="591">
        <f t="shared" si="131"/>
        <v>0</v>
      </c>
      <c r="G115" s="237"/>
      <c r="H115" s="104"/>
      <c r="I115" s="235">
        <f t="shared" si="132"/>
        <v>0</v>
      </c>
      <c r="J115" s="104"/>
      <c r="K115" s="105"/>
      <c r="L115" s="592">
        <f t="shared" si="133"/>
        <v>0</v>
      </c>
      <c r="M115" s="238"/>
      <c r="N115" s="105"/>
      <c r="O115" s="235">
        <f t="shared" si="134"/>
        <v>0</v>
      </c>
      <c r="P115" s="236"/>
    </row>
    <row r="116" spans="1:16" hidden="1" x14ac:dyDescent="0.25">
      <c r="A116" s="231">
        <v>2260</v>
      </c>
      <c r="B116" s="98" t="s">
        <v>137</v>
      </c>
      <c r="C116" s="99">
        <f t="shared" si="98"/>
        <v>0</v>
      </c>
      <c r="D116" s="232">
        <f>SUM(D117:D121)</f>
        <v>0</v>
      </c>
      <c r="E116" s="233">
        <f t="shared" ref="E116:F116" si="135">SUM(E117:E121)</f>
        <v>0</v>
      </c>
      <c r="F116" s="591">
        <f t="shared" si="135"/>
        <v>0</v>
      </c>
      <c r="G116" s="232">
        <f>SUM(G117:G121)</f>
        <v>0</v>
      </c>
      <c r="H116" s="234">
        <f t="shared" ref="H116:I116" si="136">SUM(H117:H121)</f>
        <v>0</v>
      </c>
      <c r="I116" s="235">
        <f t="shared" si="136"/>
        <v>0</v>
      </c>
      <c r="J116" s="234">
        <f>SUM(J117:J121)</f>
        <v>0</v>
      </c>
      <c r="K116" s="233">
        <f t="shared" ref="K116:L116" si="137">SUM(K117:K121)</f>
        <v>0</v>
      </c>
      <c r="L116" s="592">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105"/>
      <c r="F117" s="591">
        <f t="shared" ref="F117:F121" si="139">D117+E117</f>
        <v>0</v>
      </c>
      <c r="G117" s="237"/>
      <c r="H117" s="104"/>
      <c r="I117" s="235">
        <f t="shared" ref="I117:I121" si="140">G117+H117</f>
        <v>0</v>
      </c>
      <c r="J117" s="104"/>
      <c r="K117" s="105"/>
      <c r="L117" s="592">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105"/>
      <c r="F118" s="591">
        <f t="shared" si="139"/>
        <v>0</v>
      </c>
      <c r="G118" s="237"/>
      <c r="H118" s="104"/>
      <c r="I118" s="235">
        <f t="shared" si="140"/>
        <v>0</v>
      </c>
      <c r="J118" s="104"/>
      <c r="K118" s="105"/>
      <c r="L118" s="592">
        <f t="shared" si="141"/>
        <v>0</v>
      </c>
      <c r="M118" s="238"/>
      <c r="N118" s="105"/>
      <c r="O118" s="235">
        <f t="shared" si="142"/>
        <v>0</v>
      </c>
      <c r="P118" s="236"/>
    </row>
    <row r="119" spans="1:16" hidden="1" x14ac:dyDescent="0.25">
      <c r="A119" s="119">
        <v>2263</v>
      </c>
      <c r="B119" s="98" t="s">
        <v>140</v>
      </c>
      <c r="C119" s="99">
        <f t="shared" si="98"/>
        <v>0</v>
      </c>
      <c r="D119" s="237"/>
      <c r="E119" s="105"/>
      <c r="F119" s="591">
        <f t="shared" si="139"/>
        <v>0</v>
      </c>
      <c r="G119" s="237"/>
      <c r="H119" s="104"/>
      <c r="I119" s="235">
        <f t="shared" si="140"/>
        <v>0</v>
      </c>
      <c r="J119" s="104"/>
      <c r="K119" s="105"/>
      <c r="L119" s="592">
        <f t="shared" si="141"/>
        <v>0</v>
      </c>
      <c r="M119" s="238"/>
      <c r="N119" s="105"/>
      <c r="O119" s="235">
        <f t="shared" si="142"/>
        <v>0</v>
      </c>
      <c r="P119" s="236"/>
    </row>
    <row r="120" spans="1:16" ht="24" hidden="1" x14ac:dyDescent="0.25">
      <c r="A120" s="119">
        <v>2264</v>
      </c>
      <c r="B120" s="98" t="s">
        <v>141</v>
      </c>
      <c r="C120" s="99">
        <f t="shared" si="98"/>
        <v>0</v>
      </c>
      <c r="D120" s="237"/>
      <c r="E120" s="105"/>
      <c r="F120" s="591">
        <f t="shared" si="139"/>
        <v>0</v>
      </c>
      <c r="G120" s="237"/>
      <c r="H120" s="104"/>
      <c r="I120" s="235">
        <f t="shared" si="140"/>
        <v>0</v>
      </c>
      <c r="J120" s="104"/>
      <c r="K120" s="105"/>
      <c r="L120" s="592">
        <f t="shared" si="141"/>
        <v>0</v>
      </c>
      <c r="M120" s="238"/>
      <c r="N120" s="105"/>
      <c r="O120" s="235">
        <f t="shared" si="142"/>
        <v>0</v>
      </c>
      <c r="P120" s="236"/>
    </row>
    <row r="121" spans="1:16" hidden="1" x14ac:dyDescent="0.25">
      <c r="A121" s="119">
        <v>2269</v>
      </c>
      <c r="B121" s="98" t="s">
        <v>142</v>
      </c>
      <c r="C121" s="99">
        <f t="shared" si="98"/>
        <v>0</v>
      </c>
      <c r="D121" s="237"/>
      <c r="E121" s="105"/>
      <c r="F121" s="591">
        <f t="shared" si="139"/>
        <v>0</v>
      </c>
      <c r="G121" s="237"/>
      <c r="H121" s="104"/>
      <c r="I121" s="235">
        <f t="shared" si="140"/>
        <v>0</v>
      </c>
      <c r="J121" s="104"/>
      <c r="K121" s="105"/>
      <c r="L121" s="592">
        <f t="shared" si="141"/>
        <v>0</v>
      </c>
      <c r="M121" s="238"/>
      <c r="N121" s="105"/>
      <c r="O121" s="235">
        <f t="shared" si="142"/>
        <v>0</v>
      </c>
      <c r="P121" s="236"/>
    </row>
    <row r="122" spans="1:16" hidden="1" x14ac:dyDescent="0.25">
      <c r="A122" s="231">
        <v>2270</v>
      </c>
      <c r="B122" s="98" t="s">
        <v>143</v>
      </c>
      <c r="C122" s="99">
        <f t="shared" si="98"/>
        <v>0</v>
      </c>
      <c r="D122" s="232">
        <f>SUM(D123:D127)</f>
        <v>0</v>
      </c>
      <c r="E122" s="233">
        <f t="shared" ref="E122:F122" si="143">SUM(E123:E127)</f>
        <v>0</v>
      </c>
      <c r="F122" s="591">
        <f t="shared" si="143"/>
        <v>0</v>
      </c>
      <c r="G122" s="232">
        <f>SUM(G123:G127)</f>
        <v>0</v>
      </c>
      <c r="H122" s="234">
        <f t="shared" ref="H122:I122" si="144">SUM(H123:H127)</f>
        <v>0</v>
      </c>
      <c r="I122" s="235">
        <f t="shared" si="144"/>
        <v>0</v>
      </c>
      <c r="J122" s="234">
        <f>SUM(J123:J127)</f>
        <v>0</v>
      </c>
      <c r="K122" s="233">
        <f t="shared" ref="K122:L122" si="145">SUM(K123:K127)</f>
        <v>0</v>
      </c>
      <c r="L122" s="592">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105"/>
      <c r="F123" s="591">
        <f t="shared" ref="F123:F127" si="147">D123+E123</f>
        <v>0</v>
      </c>
      <c r="G123" s="237"/>
      <c r="H123" s="104"/>
      <c r="I123" s="235">
        <f t="shared" ref="I123:I127" si="148">G123+H123</f>
        <v>0</v>
      </c>
      <c r="J123" s="104"/>
      <c r="K123" s="105"/>
      <c r="L123" s="592">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105"/>
      <c r="F124" s="591">
        <f t="shared" si="147"/>
        <v>0</v>
      </c>
      <c r="G124" s="237"/>
      <c r="H124" s="104"/>
      <c r="I124" s="235">
        <f t="shared" si="148"/>
        <v>0</v>
      </c>
      <c r="J124" s="104"/>
      <c r="K124" s="105"/>
      <c r="L124" s="592">
        <f t="shared" si="149"/>
        <v>0</v>
      </c>
      <c r="M124" s="238"/>
      <c r="N124" s="105"/>
      <c r="O124" s="235">
        <f t="shared" si="150"/>
        <v>0</v>
      </c>
      <c r="P124" s="236"/>
    </row>
    <row r="125" spans="1:16" ht="27.75" hidden="1" customHeight="1" x14ac:dyDescent="0.25">
      <c r="A125" s="119">
        <v>2275</v>
      </c>
      <c r="B125" s="98" t="s">
        <v>146</v>
      </c>
      <c r="C125" s="99">
        <f t="shared" si="98"/>
        <v>0</v>
      </c>
      <c r="D125" s="237"/>
      <c r="E125" s="105"/>
      <c r="F125" s="591">
        <f t="shared" si="147"/>
        <v>0</v>
      </c>
      <c r="G125" s="237"/>
      <c r="H125" s="104"/>
      <c r="I125" s="235">
        <f t="shared" si="148"/>
        <v>0</v>
      </c>
      <c r="J125" s="104"/>
      <c r="K125" s="105"/>
      <c r="L125" s="592">
        <f t="shared" si="149"/>
        <v>0</v>
      </c>
      <c r="M125" s="238"/>
      <c r="N125" s="105"/>
      <c r="O125" s="235">
        <f t="shared" si="150"/>
        <v>0</v>
      </c>
      <c r="P125" s="245"/>
    </row>
    <row r="126" spans="1:16" ht="36" hidden="1" x14ac:dyDescent="0.25">
      <c r="A126" s="119">
        <v>2276</v>
      </c>
      <c r="B126" s="98" t="s">
        <v>147</v>
      </c>
      <c r="C126" s="99">
        <f t="shared" si="98"/>
        <v>0</v>
      </c>
      <c r="D126" s="237"/>
      <c r="E126" s="105"/>
      <c r="F126" s="591">
        <f t="shared" si="147"/>
        <v>0</v>
      </c>
      <c r="G126" s="237"/>
      <c r="H126" s="104"/>
      <c r="I126" s="235">
        <f t="shared" si="148"/>
        <v>0</v>
      </c>
      <c r="J126" s="104"/>
      <c r="K126" s="105"/>
      <c r="L126" s="592">
        <f t="shared" si="149"/>
        <v>0</v>
      </c>
      <c r="M126" s="238"/>
      <c r="N126" s="105"/>
      <c r="O126" s="235">
        <f t="shared" si="150"/>
        <v>0</v>
      </c>
      <c r="P126" s="236"/>
    </row>
    <row r="127" spans="1:16" ht="24" hidden="1" x14ac:dyDescent="0.25">
      <c r="A127" s="119">
        <v>2279</v>
      </c>
      <c r="B127" s="98" t="s">
        <v>148</v>
      </c>
      <c r="C127" s="99">
        <f t="shared" si="98"/>
        <v>0</v>
      </c>
      <c r="D127" s="237"/>
      <c r="E127" s="105"/>
      <c r="F127" s="591">
        <f t="shared" si="147"/>
        <v>0</v>
      </c>
      <c r="G127" s="237"/>
      <c r="H127" s="104"/>
      <c r="I127" s="235">
        <f t="shared" si="148"/>
        <v>0</v>
      </c>
      <c r="J127" s="104"/>
      <c r="K127" s="105"/>
      <c r="L127" s="592">
        <f t="shared" si="149"/>
        <v>0</v>
      </c>
      <c r="M127" s="238"/>
      <c r="N127" s="105"/>
      <c r="O127" s="235">
        <f t="shared" si="150"/>
        <v>0</v>
      </c>
      <c r="P127" s="245"/>
    </row>
    <row r="128" spans="1:16" ht="24" hidden="1" x14ac:dyDescent="0.25">
      <c r="A128" s="342">
        <v>2280</v>
      </c>
      <c r="B128" s="87" t="s">
        <v>149</v>
      </c>
      <c r="C128" s="88">
        <f t="shared" si="98"/>
        <v>0</v>
      </c>
      <c r="D128" s="246">
        <f t="shared" ref="D128:O128" si="151">SUM(D129)</f>
        <v>0</v>
      </c>
      <c r="E128" s="247">
        <f t="shared" si="151"/>
        <v>0</v>
      </c>
      <c r="F128" s="569">
        <f t="shared" si="151"/>
        <v>0</v>
      </c>
      <c r="G128" s="246">
        <f t="shared" si="151"/>
        <v>0</v>
      </c>
      <c r="H128" s="248">
        <f t="shared" si="151"/>
        <v>0</v>
      </c>
      <c r="I128" s="220">
        <f t="shared" si="151"/>
        <v>0</v>
      </c>
      <c r="J128" s="248">
        <f t="shared" si="151"/>
        <v>0</v>
      </c>
      <c r="K128" s="247">
        <f t="shared" si="151"/>
        <v>0</v>
      </c>
      <c r="L128" s="57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105"/>
      <c r="F129" s="591">
        <f>D129+E129</f>
        <v>0</v>
      </c>
      <c r="G129" s="237"/>
      <c r="H129" s="104"/>
      <c r="I129" s="235">
        <f>G129+H129</f>
        <v>0</v>
      </c>
      <c r="J129" s="104"/>
      <c r="K129" s="105"/>
      <c r="L129" s="592">
        <f>J129+K129</f>
        <v>0</v>
      </c>
      <c r="M129" s="238"/>
      <c r="N129" s="105"/>
      <c r="O129" s="235">
        <f>M129+N129</f>
        <v>0</v>
      </c>
      <c r="P129" s="236"/>
    </row>
    <row r="130" spans="1:16" ht="38.25" hidden="1" customHeight="1" x14ac:dyDescent="0.25">
      <c r="A130" s="75">
        <v>2300</v>
      </c>
      <c r="B130" s="206" t="s">
        <v>151</v>
      </c>
      <c r="C130" s="76">
        <f t="shared" si="98"/>
        <v>0</v>
      </c>
      <c r="D130" s="207">
        <f>SUM(D131,D136,D140,D141,D144,D151,D159,D160,D163)</f>
        <v>0</v>
      </c>
      <c r="E130" s="85">
        <f t="shared" ref="E130:F130" si="152">SUM(E131,E136,E140,E141,E144,E151,E159,E160,E163)</f>
        <v>0</v>
      </c>
      <c r="F130" s="541">
        <f t="shared" si="152"/>
        <v>0</v>
      </c>
      <c r="G130" s="207">
        <f>SUM(G131,G136,G140,G141,G144,G151,G159,G160,G163)</f>
        <v>0</v>
      </c>
      <c r="H130" s="84">
        <f t="shared" ref="H130:I130" si="153">SUM(H131,H136,H140,H141,H144,H151,H159,H160,H163)</f>
        <v>0</v>
      </c>
      <c r="I130" s="208">
        <f t="shared" si="153"/>
        <v>0</v>
      </c>
      <c r="J130" s="84">
        <f>SUM(J131,J136,J140,J141,J144,J151,J159,J160,J163)</f>
        <v>0</v>
      </c>
      <c r="K130" s="85">
        <f t="shared" ref="K130:L130" si="154">SUM(K131,K136,K140,K141,K144,K151,K159,K160,K163)</f>
        <v>0</v>
      </c>
      <c r="L130" s="544">
        <f t="shared" si="154"/>
        <v>0</v>
      </c>
      <c r="M130" s="76">
        <f>SUM(M131,M136,M140,M141,M144,M151,M159,M160,M163)</f>
        <v>0</v>
      </c>
      <c r="N130" s="85">
        <f t="shared" ref="N130:O130" si="155">SUM(N131,N136,N140,N141,N144,N151,N159,N160,N163)</f>
        <v>0</v>
      </c>
      <c r="O130" s="208">
        <f t="shared" si="155"/>
        <v>0</v>
      </c>
      <c r="P130" s="243"/>
    </row>
    <row r="131" spans="1:16" ht="24" hidden="1" x14ac:dyDescent="0.25">
      <c r="A131" s="342">
        <v>2310</v>
      </c>
      <c r="B131" s="87" t="s">
        <v>152</v>
      </c>
      <c r="C131" s="88">
        <f t="shared" si="98"/>
        <v>0</v>
      </c>
      <c r="D131" s="246">
        <f t="shared" ref="D131:O131" si="156">SUM(D132:D135)</f>
        <v>0</v>
      </c>
      <c r="E131" s="247">
        <f t="shared" si="156"/>
        <v>0</v>
      </c>
      <c r="F131" s="569">
        <f t="shared" si="156"/>
        <v>0</v>
      </c>
      <c r="G131" s="246">
        <f t="shared" si="156"/>
        <v>0</v>
      </c>
      <c r="H131" s="248">
        <f t="shared" si="156"/>
        <v>0</v>
      </c>
      <c r="I131" s="220">
        <f t="shared" si="156"/>
        <v>0</v>
      </c>
      <c r="J131" s="248">
        <f t="shared" si="156"/>
        <v>0</v>
      </c>
      <c r="K131" s="247">
        <f t="shared" si="156"/>
        <v>0</v>
      </c>
      <c r="L131" s="570">
        <f t="shared" si="156"/>
        <v>0</v>
      </c>
      <c r="M131" s="88">
        <f t="shared" si="156"/>
        <v>0</v>
      </c>
      <c r="N131" s="247">
        <f t="shared" si="156"/>
        <v>0</v>
      </c>
      <c r="O131" s="220">
        <f t="shared" si="156"/>
        <v>0</v>
      </c>
      <c r="P131" s="222"/>
    </row>
    <row r="132" spans="1:16" hidden="1" x14ac:dyDescent="0.25">
      <c r="A132" s="119">
        <v>2311</v>
      </c>
      <c r="B132" s="98" t="s">
        <v>153</v>
      </c>
      <c r="C132" s="99">
        <f t="shared" si="98"/>
        <v>0</v>
      </c>
      <c r="D132" s="237"/>
      <c r="E132" s="105"/>
      <c r="F132" s="591">
        <f t="shared" ref="F132:F135" si="157">D132+E132</f>
        <v>0</v>
      </c>
      <c r="G132" s="237"/>
      <c r="H132" s="104"/>
      <c r="I132" s="235">
        <f t="shared" ref="I132:I135" si="158">G132+H132</f>
        <v>0</v>
      </c>
      <c r="J132" s="104"/>
      <c r="K132" s="105"/>
      <c r="L132" s="592">
        <f t="shared" ref="L132:L135" si="159">J132+K132</f>
        <v>0</v>
      </c>
      <c r="M132" s="238"/>
      <c r="N132" s="105"/>
      <c r="O132" s="235">
        <f t="shared" ref="O132:O135" si="160">M132+N132</f>
        <v>0</v>
      </c>
      <c r="P132" s="236"/>
    </row>
    <row r="133" spans="1:16" hidden="1" x14ac:dyDescent="0.25">
      <c r="A133" s="119">
        <v>2312</v>
      </c>
      <c r="B133" s="98" t="s">
        <v>154</v>
      </c>
      <c r="C133" s="99">
        <f t="shared" si="98"/>
        <v>0</v>
      </c>
      <c r="D133" s="237"/>
      <c r="E133" s="105"/>
      <c r="F133" s="591">
        <f t="shared" si="157"/>
        <v>0</v>
      </c>
      <c r="G133" s="237"/>
      <c r="H133" s="104"/>
      <c r="I133" s="235">
        <f t="shared" si="158"/>
        <v>0</v>
      </c>
      <c r="J133" s="104"/>
      <c r="K133" s="105"/>
      <c r="L133" s="592">
        <f t="shared" si="159"/>
        <v>0</v>
      </c>
      <c r="M133" s="238"/>
      <c r="N133" s="105"/>
      <c r="O133" s="235">
        <f t="shared" si="160"/>
        <v>0</v>
      </c>
      <c r="P133" s="236"/>
    </row>
    <row r="134" spans="1:16" hidden="1" x14ac:dyDescent="0.25">
      <c r="A134" s="119">
        <v>2313</v>
      </c>
      <c r="B134" s="98" t="s">
        <v>155</v>
      </c>
      <c r="C134" s="99">
        <f t="shared" si="98"/>
        <v>0</v>
      </c>
      <c r="D134" s="237"/>
      <c r="E134" s="105"/>
      <c r="F134" s="591">
        <f t="shared" si="157"/>
        <v>0</v>
      </c>
      <c r="G134" s="237"/>
      <c r="H134" s="104"/>
      <c r="I134" s="235">
        <f t="shared" si="158"/>
        <v>0</v>
      </c>
      <c r="J134" s="104"/>
      <c r="K134" s="105"/>
      <c r="L134" s="592">
        <f t="shared" si="159"/>
        <v>0</v>
      </c>
      <c r="M134" s="238"/>
      <c r="N134" s="105"/>
      <c r="O134" s="235">
        <f t="shared" si="160"/>
        <v>0</v>
      </c>
      <c r="P134" s="236"/>
    </row>
    <row r="135" spans="1:16" ht="36" hidden="1" customHeight="1" x14ac:dyDescent="0.25">
      <c r="A135" s="119">
        <v>2314</v>
      </c>
      <c r="B135" s="98" t="s">
        <v>156</v>
      </c>
      <c r="C135" s="99">
        <f t="shared" si="98"/>
        <v>0</v>
      </c>
      <c r="D135" s="237"/>
      <c r="E135" s="105"/>
      <c r="F135" s="591">
        <f t="shared" si="157"/>
        <v>0</v>
      </c>
      <c r="G135" s="237"/>
      <c r="H135" s="104"/>
      <c r="I135" s="235">
        <f t="shared" si="158"/>
        <v>0</v>
      </c>
      <c r="J135" s="104"/>
      <c r="K135" s="105"/>
      <c r="L135" s="592">
        <f t="shared" si="159"/>
        <v>0</v>
      </c>
      <c r="M135" s="238"/>
      <c r="N135" s="105"/>
      <c r="O135" s="235">
        <f t="shared" si="160"/>
        <v>0</v>
      </c>
      <c r="P135" s="236"/>
    </row>
    <row r="136" spans="1:16" hidden="1" x14ac:dyDescent="0.25">
      <c r="A136" s="231">
        <v>2320</v>
      </c>
      <c r="B136" s="98" t="s">
        <v>157</v>
      </c>
      <c r="C136" s="99">
        <f t="shared" si="98"/>
        <v>0</v>
      </c>
      <c r="D136" s="232">
        <f>SUM(D137:D139)</f>
        <v>0</v>
      </c>
      <c r="E136" s="233">
        <f t="shared" ref="E136:F136" si="161">SUM(E137:E139)</f>
        <v>0</v>
      </c>
      <c r="F136" s="591">
        <f t="shared" si="161"/>
        <v>0</v>
      </c>
      <c r="G136" s="232">
        <f>SUM(G137:G139)</f>
        <v>0</v>
      </c>
      <c r="H136" s="234">
        <f t="shared" ref="H136:I136" si="162">SUM(H137:H139)</f>
        <v>0</v>
      </c>
      <c r="I136" s="235">
        <f t="shared" si="162"/>
        <v>0</v>
      </c>
      <c r="J136" s="234">
        <f>SUM(J137:J139)</f>
        <v>0</v>
      </c>
      <c r="K136" s="233">
        <f t="shared" ref="K136:L136" si="163">SUM(K137:K139)</f>
        <v>0</v>
      </c>
      <c r="L136" s="592">
        <f t="shared" si="163"/>
        <v>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105"/>
      <c r="F137" s="591">
        <f t="shared" ref="F137:F140" si="165">D137+E137</f>
        <v>0</v>
      </c>
      <c r="G137" s="237"/>
      <c r="H137" s="104"/>
      <c r="I137" s="235">
        <f t="shared" ref="I137:I140" si="166">G137+H137</f>
        <v>0</v>
      </c>
      <c r="J137" s="104"/>
      <c r="K137" s="105"/>
      <c r="L137" s="592">
        <f t="shared" ref="L137:L140" si="167">J137+K137</f>
        <v>0</v>
      </c>
      <c r="M137" s="238"/>
      <c r="N137" s="105"/>
      <c r="O137" s="235">
        <f t="shared" ref="O137:O140" si="168">M137+N137</f>
        <v>0</v>
      </c>
      <c r="P137" s="236"/>
    </row>
    <row r="138" spans="1:16" hidden="1" x14ac:dyDescent="0.25">
      <c r="A138" s="119">
        <v>2322</v>
      </c>
      <c r="B138" s="98" t="s">
        <v>159</v>
      </c>
      <c r="C138" s="99">
        <f t="shared" si="98"/>
        <v>0</v>
      </c>
      <c r="D138" s="237"/>
      <c r="E138" s="105"/>
      <c r="F138" s="591">
        <f t="shared" si="165"/>
        <v>0</v>
      </c>
      <c r="G138" s="237"/>
      <c r="H138" s="104"/>
      <c r="I138" s="235">
        <f t="shared" si="166"/>
        <v>0</v>
      </c>
      <c r="J138" s="104"/>
      <c r="K138" s="105"/>
      <c r="L138" s="592">
        <f t="shared" si="167"/>
        <v>0</v>
      </c>
      <c r="M138" s="238"/>
      <c r="N138" s="105"/>
      <c r="O138" s="235">
        <f t="shared" si="168"/>
        <v>0</v>
      </c>
      <c r="P138" s="236"/>
    </row>
    <row r="139" spans="1:16" ht="10.5" hidden="1" customHeight="1" x14ac:dyDescent="0.25">
      <c r="A139" s="119">
        <v>2329</v>
      </c>
      <c r="B139" s="98" t="s">
        <v>160</v>
      </c>
      <c r="C139" s="99">
        <f t="shared" si="98"/>
        <v>0</v>
      </c>
      <c r="D139" s="237"/>
      <c r="E139" s="105"/>
      <c r="F139" s="591">
        <f t="shared" si="165"/>
        <v>0</v>
      </c>
      <c r="G139" s="237"/>
      <c r="H139" s="104"/>
      <c r="I139" s="235">
        <f t="shared" si="166"/>
        <v>0</v>
      </c>
      <c r="J139" s="104"/>
      <c r="K139" s="105"/>
      <c r="L139" s="592">
        <f t="shared" si="167"/>
        <v>0</v>
      </c>
      <c r="M139" s="238"/>
      <c r="N139" s="105"/>
      <c r="O139" s="235">
        <f t="shared" si="168"/>
        <v>0</v>
      </c>
      <c r="P139" s="236"/>
    </row>
    <row r="140" spans="1:16" hidden="1" x14ac:dyDescent="0.25">
      <c r="A140" s="231">
        <v>2330</v>
      </c>
      <c r="B140" s="98" t="s">
        <v>161</v>
      </c>
      <c r="C140" s="99">
        <f t="shared" si="98"/>
        <v>0</v>
      </c>
      <c r="D140" s="237"/>
      <c r="E140" s="105"/>
      <c r="F140" s="591">
        <f t="shared" si="165"/>
        <v>0</v>
      </c>
      <c r="G140" s="237"/>
      <c r="H140" s="104"/>
      <c r="I140" s="235">
        <f t="shared" si="166"/>
        <v>0</v>
      </c>
      <c r="J140" s="104"/>
      <c r="K140" s="105"/>
      <c r="L140" s="592">
        <f t="shared" si="167"/>
        <v>0</v>
      </c>
      <c r="M140" s="238"/>
      <c r="N140" s="105"/>
      <c r="O140" s="235">
        <f t="shared" si="168"/>
        <v>0</v>
      </c>
      <c r="P140" s="236"/>
    </row>
    <row r="141" spans="1:16" ht="48" hidden="1" x14ac:dyDescent="0.25">
      <c r="A141" s="231">
        <v>2340</v>
      </c>
      <c r="B141" s="98" t="s">
        <v>162</v>
      </c>
      <c r="C141" s="99">
        <f t="shared" si="98"/>
        <v>0</v>
      </c>
      <c r="D141" s="232">
        <f>SUM(D142:D143)</f>
        <v>0</v>
      </c>
      <c r="E141" s="233">
        <f t="shared" ref="E141:F141" si="169">SUM(E142:E143)</f>
        <v>0</v>
      </c>
      <c r="F141" s="591">
        <f t="shared" si="169"/>
        <v>0</v>
      </c>
      <c r="G141" s="232">
        <f>SUM(G142:G143)</f>
        <v>0</v>
      </c>
      <c r="H141" s="234">
        <f t="shared" ref="H141:I141" si="170">SUM(H142:H143)</f>
        <v>0</v>
      </c>
      <c r="I141" s="235">
        <f t="shared" si="170"/>
        <v>0</v>
      </c>
      <c r="J141" s="234">
        <f>SUM(J142:J143)</f>
        <v>0</v>
      </c>
      <c r="K141" s="233">
        <f t="shared" ref="K141:L141" si="171">SUM(K142:K143)</f>
        <v>0</v>
      </c>
      <c r="L141" s="592">
        <f t="shared" si="171"/>
        <v>0</v>
      </c>
      <c r="M141" s="99">
        <f>SUM(M142:M143)</f>
        <v>0</v>
      </c>
      <c r="N141" s="233">
        <f t="shared" ref="N141:O141" si="172">SUM(N142:N143)</f>
        <v>0</v>
      </c>
      <c r="O141" s="235">
        <f t="shared" si="172"/>
        <v>0</v>
      </c>
      <c r="P141" s="236"/>
    </row>
    <row r="142" spans="1:16" hidden="1" x14ac:dyDescent="0.25">
      <c r="A142" s="119">
        <v>2341</v>
      </c>
      <c r="B142" s="98" t="s">
        <v>163</v>
      </c>
      <c r="C142" s="99">
        <f t="shared" si="98"/>
        <v>0</v>
      </c>
      <c r="D142" s="237"/>
      <c r="E142" s="105"/>
      <c r="F142" s="591">
        <f t="shared" ref="F142:F143" si="173">D142+E142</f>
        <v>0</v>
      </c>
      <c r="G142" s="237"/>
      <c r="H142" s="104"/>
      <c r="I142" s="235">
        <f t="shared" ref="I142:I143" si="174">G142+H142</f>
        <v>0</v>
      </c>
      <c r="J142" s="104"/>
      <c r="K142" s="105"/>
      <c r="L142" s="592">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105"/>
      <c r="F143" s="591">
        <f t="shared" si="173"/>
        <v>0</v>
      </c>
      <c r="G143" s="237"/>
      <c r="H143" s="104"/>
      <c r="I143" s="235">
        <f t="shared" si="174"/>
        <v>0</v>
      </c>
      <c r="J143" s="104"/>
      <c r="K143" s="105"/>
      <c r="L143" s="592">
        <f t="shared" si="175"/>
        <v>0</v>
      </c>
      <c r="M143" s="238"/>
      <c r="N143" s="105"/>
      <c r="O143" s="235">
        <f t="shared" si="176"/>
        <v>0</v>
      </c>
      <c r="P143" s="236"/>
    </row>
    <row r="144" spans="1:16" ht="24" hidden="1" x14ac:dyDescent="0.25">
      <c r="A144" s="213">
        <v>2350</v>
      </c>
      <c r="B144" s="157" t="s">
        <v>165</v>
      </c>
      <c r="C144" s="163">
        <f t="shared" si="98"/>
        <v>0</v>
      </c>
      <c r="D144" s="214">
        <f>SUM(D145:D150)</f>
        <v>0</v>
      </c>
      <c r="E144" s="215">
        <f t="shared" ref="E144:F144" si="177">SUM(E145:E150)</f>
        <v>0</v>
      </c>
      <c r="F144" s="604">
        <f t="shared" si="177"/>
        <v>0</v>
      </c>
      <c r="G144" s="214">
        <f>SUM(G145:G150)</f>
        <v>0</v>
      </c>
      <c r="H144" s="216">
        <f t="shared" ref="H144:I144" si="178">SUM(H145:H150)</f>
        <v>0</v>
      </c>
      <c r="I144" s="217">
        <f t="shared" si="178"/>
        <v>0</v>
      </c>
      <c r="J144" s="216">
        <f>SUM(J145:J150)</f>
        <v>0</v>
      </c>
      <c r="K144" s="215">
        <f t="shared" ref="K144:L144" si="179">SUM(K145:K150)</f>
        <v>0</v>
      </c>
      <c r="L144" s="568">
        <f t="shared" si="179"/>
        <v>0</v>
      </c>
      <c r="M144" s="163">
        <f>SUM(M145:M150)</f>
        <v>0</v>
      </c>
      <c r="N144" s="215">
        <f t="shared" ref="N144:O144" si="180">SUM(N145:N150)</f>
        <v>0</v>
      </c>
      <c r="O144" s="217">
        <f t="shared" si="180"/>
        <v>0</v>
      </c>
      <c r="P144" s="218"/>
    </row>
    <row r="145" spans="1:16" hidden="1" x14ac:dyDescent="0.25">
      <c r="A145" s="47">
        <v>2351</v>
      </c>
      <c r="B145" s="87" t="s">
        <v>166</v>
      </c>
      <c r="C145" s="88">
        <f t="shared" si="98"/>
        <v>0</v>
      </c>
      <c r="D145" s="219"/>
      <c r="E145" s="94"/>
      <c r="F145" s="569">
        <f t="shared" ref="F145:F150" si="181">D145+E145</f>
        <v>0</v>
      </c>
      <c r="G145" s="219"/>
      <c r="H145" s="93"/>
      <c r="I145" s="220">
        <f t="shared" ref="I145:I150" si="182">G145+H145</f>
        <v>0</v>
      </c>
      <c r="J145" s="93"/>
      <c r="K145" s="94"/>
      <c r="L145" s="570">
        <f t="shared" ref="L145:L150" si="183">J145+K145</f>
        <v>0</v>
      </c>
      <c r="M145" s="221"/>
      <c r="N145" s="94"/>
      <c r="O145" s="220">
        <f t="shared" ref="O145:O150" si="184">M145+N145</f>
        <v>0</v>
      </c>
      <c r="P145" s="222"/>
    </row>
    <row r="146" spans="1:16" hidden="1" x14ac:dyDescent="0.25">
      <c r="A146" s="119">
        <v>2352</v>
      </c>
      <c r="B146" s="98" t="s">
        <v>167</v>
      </c>
      <c r="C146" s="99">
        <f t="shared" si="98"/>
        <v>0</v>
      </c>
      <c r="D146" s="237"/>
      <c r="E146" s="105"/>
      <c r="F146" s="591">
        <f t="shared" si="181"/>
        <v>0</v>
      </c>
      <c r="G146" s="237"/>
      <c r="H146" s="104"/>
      <c r="I146" s="235">
        <f t="shared" si="182"/>
        <v>0</v>
      </c>
      <c r="J146" s="104"/>
      <c r="K146" s="105"/>
      <c r="L146" s="592">
        <f t="shared" si="183"/>
        <v>0</v>
      </c>
      <c r="M146" s="238"/>
      <c r="N146" s="105"/>
      <c r="O146" s="235">
        <f t="shared" si="184"/>
        <v>0</v>
      </c>
      <c r="P146" s="236"/>
    </row>
    <row r="147" spans="1:16" ht="24" hidden="1" x14ac:dyDescent="0.25">
      <c r="A147" s="119">
        <v>2353</v>
      </c>
      <c r="B147" s="98" t="s">
        <v>168</v>
      </c>
      <c r="C147" s="99">
        <f t="shared" si="98"/>
        <v>0</v>
      </c>
      <c r="D147" s="237"/>
      <c r="E147" s="105"/>
      <c r="F147" s="591">
        <f t="shared" si="181"/>
        <v>0</v>
      </c>
      <c r="G147" s="237"/>
      <c r="H147" s="104"/>
      <c r="I147" s="235">
        <f t="shared" si="182"/>
        <v>0</v>
      </c>
      <c r="J147" s="104"/>
      <c r="K147" s="105"/>
      <c r="L147" s="592">
        <f t="shared" si="183"/>
        <v>0</v>
      </c>
      <c r="M147" s="238"/>
      <c r="N147" s="105"/>
      <c r="O147" s="235">
        <f t="shared" si="184"/>
        <v>0</v>
      </c>
      <c r="P147" s="236"/>
    </row>
    <row r="148" spans="1:16" ht="24" hidden="1" x14ac:dyDescent="0.25">
      <c r="A148" s="119">
        <v>2354</v>
      </c>
      <c r="B148" s="98" t="s">
        <v>169</v>
      </c>
      <c r="C148" s="99">
        <f t="shared" si="98"/>
        <v>0</v>
      </c>
      <c r="D148" s="237"/>
      <c r="E148" s="105"/>
      <c r="F148" s="591">
        <f t="shared" si="181"/>
        <v>0</v>
      </c>
      <c r="G148" s="237"/>
      <c r="H148" s="104"/>
      <c r="I148" s="235">
        <f t="shared" si="182"/>
        <v>0</v>
      </c>
      <c r="J148" s="104"/>
      <c r="K148" s="105"/>
      <c r="L148" s="592">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105"/>
      <c r="F149" s="591">
        <f t="shared" si="181"/>
        <v>0</v>
      </c>
      <c r="G149" s="237"/>
      <c r="H149" s="104"/>
      <c r="I149" s="235">
        <f t="shared" si="182"/>
        <v>0</v>
      </c>
      <c r="J149" s="104"/>
      <c r="K149" s="105"/>
      <c r="L149" s="592">
        <f t="shared" si="183"/>
        <v>0</v>
      </c>
      <c r="M149" s="238"/>
      <c r="N149" s="105"/>
      <c r="O149" s="235">
        <f t="shared" si="184"/>
        <v>0</v>
      </c>
      <c r="P149" s="236"/>
    </row>
    <row r="150" spans="1:16" ht="24" hidden="1" x14ac:dyDescent="0.25">
      <c r="A150" s="119">
        <v>2359</v>
      </c>
      <c r="B150" s="98" t="s">
        <v>171</v>
      </c>
      <c r="C150" s="99">
        <f t="shared" si="185"/>
        <v>0</v>
      </c>
      <c r="D150" s="237"/>
      <c r="E150" s="105"/>
      <c r="F150" s="591">
        <f t="shared" si="181"/>
        <v>0</v>
      </c>
      <c r="G150" s="237"/>
      <c r="H150" s="104"/>
      <c r="I150" s="235">
        <f t="shared" si="182"/>
        <v>0</v>
      </c>
      <c r="J150" s="104"/>
      <c r="K150" s="105"/>
      <c r="L150" s="592">
        <f t="shared" si="183"/>
        <v>0</v>
      </c>
      <c r="M150" s="238"/>
      <c r="N150" s="105"/>
      <c r="O150" s="235">
        <f t="shared" si="184"/>
        <v>0</v>
      </c>
      <c r="P150" s="236"/>
    </row>
    <row r="151" spans="1:16" ht="24.75" hidden="1" customHeight="1" x14ac:dyDescent="0.25">
      <c r="A151" s="231">
        <v>2360</v>
      </c>
      <c r="B151" s="98" t="s">
        <v>172</v>
      </c>
      <c r="C151" s="99">
        <f t="shared" si="185"/>
        <v>0</v>
      </c>
      <c r="D151" s="232">
        <f>SUM(D152:D158)</f>
        <v>0</v>
      </c>
      <c r="E151" s="233">
        <f t="shared" ref="E151:F151" si="186">SUM(E152:E158)</f>
        <v>0</v>
      </c>
      <c r="F151" s="591">
        <f t="shared" si="186"/>
        <v>0</v>
      </c>
      <c r="G151" s="232">
        <f>SUM(G152:G158)</f>
        <v>0</v>
      </c>
      <c r="H151" s="234">
        <f t="shared" ref="H151:I151" si="187">SUM(H152:H158)</f>
        <v>0</v>
      </c>
      <c r="I151" s="235">
        <f t="shared" si="187"/>
        <v>0</v>
      </c>
      <c r="J151" s="234">
        <f>SUM(J152:J158)</f>
        <v>0</v>
      </c>
      <c r="K151" s="233">
        <f t="shared" ref="K151:L151" si="188">SUM(K152:K158)</f>
        <v>0</v>
      </c>
      <c r="L151" s="592">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c r="E152" s="105"/>
      <c r="F152" s="591">
        <f t="shared" ref="F152:F159" si="190">D152+E152</f>
        <v>0</v>
      </c>
      <c r="G152" s="237"/>
      <c r="H152" s="104"/>
      <c r="I152" s="235">
        <f t="shared" ref="I152:I159" si="191">G152+H152</f>
        <v>0</v>
      </c>
      <c r="J152" s="104"/>
      <c r="K152" s="105"/>
      <c r="L152" s="592">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c r="E153" s="105"/>
      <c r="F153" s="591">
        <f t="shared" si="190"/>
        <v>0</v>
      </c>
      <c r="G153" s="237"/>
      <c r="H153" s="104"/>
      <c r="I153" s="235">
        <f t="shared" si="191"/>
        <v>0</v>
      </c>
      <c r="J153" s="104"/>
      <c r="K153" s="105"/>
      <c r="L153" s="592">
        <f t="shared" si="192"/>
        <v>0</v>
      </c>
      <c r="M153" s="238"/>
      <c r="N153" s="105"/>
      <c r="O153" s="235">
        <f t="shared" si="193"/>
        <v>0</v>
      </c>
      <c r="P153" s="236"/>
    </row>
    <row r="154" spans="1:16" hidden="1" x14ac:dyDescent="0.25">
      <c r="A154" s="97">
        <v>2363</v>
      </c>
      <c r="B154" s="98" t="s">
        <v>175</v>
      </c>
      <c r="C154" s="99">
        <f t="shared" si="185"/>
        <v>0</v>
      </c>
      <c r="D154" s="237"/>
      <c r="E154" s="105"/>
      <c r="F154" s="591">
        <f t="shared" si="190"/>
        <v>0</v>
      </c>
      <c r="G154" s="237"/>
      <c r="H154" s="104"/>
      <c r="I154" s="235">
        <f t="shared" si="191"/>
        <v>0</v>
      </c>
      <c r="J154" s="104"/>
      <c r="K154" s="105"/>
      <c r="L154" s="592">
        <f t="shared" si="192"/>
        <v>0</v>
      </c>
      <c r="M154" s="238"/>
      <c r="N154" s="105"/>
      <c r="O154" s="235">
        <f t="shared" si="193"/>
        <v>0</v>
      </c>
      <c r="P154" s="245"/>
    </row>
    <row r="155" spans="1:16" hidden="1" x14ac:dyDescent="0.25">
      <c r="A155" s="97">
        <v>2364</v>
      </c>
      <c r="B155" s="98" t="s">
        <v>176</v>
      </c>
      <c r="C155" s="99">
        <f t="shared" si="185"/>
        <v>0</v>
      </c>
      <c r="D155" s="237"/>
      <c r="E155" s="105"/>
      <c r="F155" s="591">
        <f t="shared" si="190"/>
        <v>0</v>
      </c>
      <c r="G155" s="237"/>
      <c r="H155" s="104"/>
      <c r="I155" s="235">
        <f t="shared" si="191"/>
        <v>0</v>
      </c>
      <c r="J155" s="104"/>
      <c r="K155" s="105"/>
      <c r="L155" s="592">
        <f t="shared" si="192"/>
        <v>0</v>
      </c>
      <c r="M155" s="238"/>
      <c r="N155" s="105"/>
      <c r="O155" s="235">
        <f t="shared" si="193"/>
        <v>0</v>
      </c>
      <c r="P155" s="236"/>
    </row>
    <row r="156" spans="1:16" ht="12.75" hidden="1" customHeight="1" x14ac:dyDescent="0.25">
      <c r="A156" s="97">
        <v>2365</v>
      </c>
      <c r="B156" s="98" t="s">
        <v>177</v>
      </c>
      <c r="C156" s="99">
        <f t="shared" si="185"/>
        <v>0</v>
      </c>
      <c r="D156" s="237"/>
      <c r="E156" s="105"/>
      <c r="F156" s="591">
        <f t="shared" si="190"/>
        <v>0</v>
      </c>
      <c r="G156" s="237"/>
      <c r="H156" s="104"/>
      <c r="I156" s="235">
        <f t="shared" si="191"/>
        <v>0</v>
      </c>
      <c r="J156" s="104"/>
      <c r="K156" s="105"/>
      <c r="L156" s="592">
        <f t="shared" si="192"/>
        <v>0</v>
      </c>
      <c r="M156" s="238"/>
      <c r="N156" s="105"/>
      <c r="O156" s="235">
        <f t="shared" si="193"/>
        <v>0</v>
      </c>
      <c r="P156" s="236"/>
    </row>
    <row r="157" spans="1:16" ht="36" hidden="1" x14ac:dyDescent="0.25">
      <c r="A157" s="97">
        <v>2366</v>
      </c>
      <c r="B157" s="98" t="s">
        <v>178</v>
      </c>
      <c r="C157" s="99">
        <f t="shared" si="185"/>
        <v>0</v>
      </c>
      <c r="D157" s="237"/>
      <c r="E157" s="105"/>
      <c r="F157" s="591">
        <f t="shared" si="190"/>
        <v>0</v>
      </c>
      <c r="G157" s="237"/>
      <c r="H157" s="104"/>
      <c r="I157" s="235">
        <f t="shared" si="191"/>
        <v>0</v>
      </c>
      <c r="J157" s="104"/>
      <c r="K157" s="105"/>
      <c r="L157" s="592">
        <f t="shared" si="192"/>
        <v>0</v>
      </c>
      <c r="M157" s="238"/>
      <c r="N157" s="105"/>
      <c r="O157" s="235">
        <f t="shared" si="193"/>
        <v>0</v>
      </c>
      <c r="P157" s="236"/>
    </row>
    <row r="158" spans="1:16" ht="48" hidden="1" x14ac:dyDescent="0.25">
      <c r="A158" s="97">
        <v>2369</v>
      </c>
      <c r="B158" s="98" t="s">
        <v>179</v>
      </c>
      <c r="C158" s="99">
        <f t="shared" si="185"/>
        <v>0</v>
      </c>
      <c r="D158" s="237"/>
      <c r="E158" s="105"/>
      <c r="F158" s="591">
        <f t="shared" si="190"/>
        <v>0</v>
      </c>
      <c r="G158" s="237"/>
      <c r="H158" s="104"/>
      <c r="I158" s="235">
        <f t="shared" si="191"/>
        <v>0</v>
      </c>
      <c r="J158" s="104"/>
      <c r="K158" s="105"/>
      <c r="L158" s="592">
        <f t="shared" si="192"/>
        <v>0</v>
      </c>
      <c r="M158" s="238"/>
      <c r="N158" s="105"/>
      <c r="O158" s="235">
        <f t="shared" si="193"/>
        <v>0</v>
      </c>
      <c r="P158" s="236"/>
    </row>
    <row r="159" spans="1:16" ht="27" hidden="1" customHeight="1" x14ac:dyDescent="0.25">
      <c r="A159" s="213">
        <v>2370</v>
      </c>
      <c r="B159" s="157" t="s">
        <v>180</v>
      </c>
      <c r="C159" s="163">
        <f t="shared" si="185"/>
        <v>0</v>
      </c>
      <c r="D159" s="239"/>
      <c r="E159" s="240"/>
      <c r="F159" s="604">
        <f t="shared" si="190"/>
        <v>0</v>
      </c>
      <c r="G159" s="239"/>
      <c r="H159" s="241"/>
      <c r="I159" s="217">
        <f t="shared" si="191"/>
        <v>0</v>
      </c>
      <c r="J159" s="241"/>
      <c r="K159" s="240"/>
      <c r="L159" s="568">
        <f t="shared" si="192"/>
        <v>0</v>
      </c>
      <c r="M159" s="242"/>
      <c r="N159" s="240"/>
      <c r="O159" s="217">
        <f t="shared" si="193"/>
        <v>0</v>
      </c>
      <c r="P159" s="648"/>
    </row>
    <row r="160" spans="1:16" hidden="1" x14ac:dyDescent="0.25">
      <c r="A160" s="213">
        <v>2380</v>
      </c>
      <c r="B160" s="157" t="s">
        <v>181</v>
      </c>
      <c r="C160" s="163">
        <f t="shared" si="185"/>
        <v>0</v>
      </c>
      <c r="D160" s="214">
        <f>SUM(D161:D162)</f>
        <v>0</v>
      </c>
      <c r="E160" s="215">
        <f t="shared" ref="E160:F160" si="194">SUM(E161:E162)</f>
        <v>0</v>
      </c>
      <c r="F160" s="604">
        <f t="shared" si="194"/>
        <v>0</v>
      </c>
      <c r="G160" s="214">
        <f>SUM(G161:G162)</f>
        <v>0</v>
      </c>
      <c r="H160" s="216">
        <f t="shared" ref="H160:I160" si="195">SUM(H161:H162)</f>
        <v>0</v>
      </c>
      <c r="I160" s="217">
        <f t="shared" si="195"/>
        <v>0</v>
      </c>
      <c r="J160" s="216">
        <f>SUM(J161:J162)</f>
        <v>0</v>
      </c>
      <c r="K160" s="215">
        <f t="shared" ref="K160:L160" si="196">SUM(K161:K162)</f>
        <v>0</v>
      </c>
      <c r="L160" s="568">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94"/>
      <c r="F161" s="569">
        <f t="shared" ref="F161:F164" si="198">D161+E161</f>
        <v>0</v>
      </c>
      <c r="G161" s="219"/>
      <c r="H161" s="93"/>
      <c r="I161" s="220">
        <f t="shared" ref="I161:I164" si="199">G161+H161</f>
        <v>0</v>
      </c>
      <c r="J161" s="93"/>
      <c r="K161" s="94"/>
      <c r="L161" s="57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105"/>
      <c r="F162" s="591">
        <f t="shared" si="198"/>
        <v>0</v>
      </c>
      <c r="G162" s="237"/>
      <c r="H162" s="104"/>
      <c r="I162" s="235">
        <f t="shared" si="199"/>
        <v>0</v>
      </c>
      <c r="J162" s="104"/>
      <c r="K162" s="105"/>
      <c r="L162" s="592">
        <f t="shared" si="200"/>
        <v>0</v>
      </c>
      <c r="M162" s="238"/>
      <c r="N162" s="105"/>
      <c r="O162" s="235">
        <f t="shared" si="201"/>
        <v>0</v>
      </c>
      <c r="P162" s="236"/>
    </row>
    <row r="163" spans="1:16" hidden="1" x14ac:dyDescent="0.25">
      <c r="A163" s="213">
        <v>2390</v>
      </c>
      <c r="B163" s="157" t="s">
        <v>184</v>
      </c>
      <c r="C163" s="163">
        <f t="shared" si="185"/>
        <v>0</v>
      </c>
      <c r="D163" s="239"/>
      <c r="E163" s="240"/>
      <c r="F163" s="604">
        <f t="shared" si="198"/>
        <v>0</v>
      </c>
      <c r="G163" s="239"/>
      <c r="H163" s="241"/>
      <c r="I163" s="217">
        <f t="shared" si="199"/>
        <v>0</v>
      </c>
      <c r="J163" s="241"/>
      <c r="K163" s="240"/>
      <c r="L163" s="568">
        <f t="shared" si="200"/>
        <v>0</v>
      </c>
      <c r="M163" s="242"/>
      <c r="N163" s="240"/>
      <c r="O163" s="217">
        <f t="shared" si="201"/>
        <v>0</v>
      </c>
      <c r="P163" s="218"/>
    </row>
    <row r="164" spans="1:16" hidden="1" x14ac:dyDescent="0.25">
      <c r="A164" s="75">
        <v>2400</v>
      </c>
      <c r="B164" s="206" t="s">
        <v>185</v>
      </c>
      <c r="C164" s="76">
        <f t="shared" si="185"/>
        <v>0</v>
      </c>
      <c r="D164" s="265"/>
      <c r="E164" s="266"/>
      <c r="F164" s="541">
        <f t="shared" si="198"/>
        <v>0</v>
      </c>
      <c r="G164" s="265"/>
      <c r="H164" s="267"/>
      <c r="I164" s="208">
        <f t="shared" si="199"/>
        <v>0</v>
      </c>
      <c r="J164" s="267"/>
      <c r="K164" s="266"/>
      <c r="L164" s="544">
        <f t="shared" si="200"/>
        <v>0</v>
      </c>
      <c r="M164" s="268"/>
      <c r="N164" s="266"/>
      <c r="O164" s="208">
        <f t="shared" si="201"/>
        <v>0</v>
      </c>
      <c r="P164" s="243"/>
    </row>
    <row r="165" spans="1:16" ht="24" hidden="1" x14ac:dyDescent="0.25">
      <c r="A165" s="75">
        <v>2500</v>
      </c>
      <c r="B165" s="206" t="s">
        <v>186</v>
      </c>
      <c r="C165" s="76">
        <f t="shared" si="185"/>
        <v>0</v>
      </c>
      <c r="D165" s="207">
        <f>SUM(D166,D171)</f>
        <v>0</v>
      </c>
      <c r="E165" s="85">
        <f t="shared" ref="E165:O165" si="202">SUM(E166,E171)</f>
        <v>0</v>
      </c>
      <c r="F165" s="541">
        <f t="shared" si="202"/>
        <v>0</v>
      </c>
      <c r="G165" s="207">
        <f t="shared" si="202"/>
        <v>0</v>
      </c>
      <c r="H165" s="84">
        <f t="shared" si="202"/>
        <v>0</v>
      </c>
      <c r="I165" s="208">
        <f t="shared" si="202"/>
        <v>0</v>
      </c>
      <c r="J165" s="84">
        <f t="shared" si="202"/>
        <v>0</v>
      </c>
      <c r="K165" s="85">
        <f t="shared" si="202"/>
        <v>0</v>
      </c>
      <c r="L165" s="544">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247">
        <f t="shared" ref="E166:O166" si="203">SUM(E167:E170)</f>
        <v>0</v>
      </c>
      <c r="F166" s="569">
        <f t="shared" si="203"/>
        <v>0</v>
      </c>
      <c r="G166" s="246">
        <f t="shared" si="203"/>
        <v>0</v>
      </c>
      <c r="H166" s="248">
        <f t="shared" si="203"/>
        <v>0</v>
      </c>
      <c r="I166" s="220">
        <f t="shared" si="203"/>
        <v>0</v>
      </c>
      <c r="J166" s="248">
        <f t="shared" si="203"/>
        <v>0</v>
      </c>
      <c r="K166" s="247">
        <f t="shared" si="203"/>
        <v>0</v>
      </c>
      <c r="L166" s="57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105"/>
      <c r="F167" s="591">
        <f t="shared" ref="F167:F172" si="204">D167+E167</f>
        <v>0</v>
      </c>
      <c r="G167" s="237"/>
      <c r="H167" s="104"/>
      <c r="I167" s="235">
        <f t="shared" ref="I167:I172" si="205">G167+H167</f>
        <v>0</v>
      </c>
      <c r="J167" s="104"/>
      <c r="K167" s="105"/>
      <c r="L167" s="592">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105"/>
      <c r="F168" s="591">
        <f t="shared" si="204"/>
        <v>0</v>
      </c>
      <c r="G168" s="237"/>
      <c r="H168" s="104"/>
      <c r="I168" s="235">
        <f t="shared" si="205"/>
        <v>0</v>
      </c>
      <c r="J168" s="104"/>
      <c r="K168" s="105"/>
      <c r="L168" s="592">
        <f t="shared" si="206"/>
        <v>0</v>
      </c>
      <c r="M168" s="238"/>
      <c r="N168" s="105"/>
      <c r="O168" s="235">
        <f t="shared" si="207"/>
        <v>0</v>
      </c>
      <c r="P168" s="236"/>
    </row>
    <row r="169" spans="1:16" ht="24" hidden="1" x14ac:dyDescent="0.25">
      <c r="A169" s="119">
        <v>2515</v>
      </c>
      <c r="B169" s="98" t="s">
        <v>190</v>
      </c>
      <c r="C169" s="99">
        <f t="shared" si="185"/>
        <v>0</v>
      </c>
      <c r="D169" s="237"/>
      <c r="E169" s="105"/>
      <c r="F169" s="591">
        <f t="shared" si="204"/>
        <v>0</v>
      </c>
      <c r="G169" s="237"/>
      <c r="H169" s="104"/>
      <c r="I169" s="235">
        <f t="shared" si="205"/>
        <v>0</v>
      </c>
      <c r="J169" s="104"/>
      <c r="K169" s="105"/>
      <c r="L169" s="592">
        <f t="shared" si="206"/>
        <v>0</v>
      </c>
      <c r="M169" s="238"/>
      <c r="N169" s="105"/>
      <c r="O169" s="235">
        <f t="shared" si="207"/>
        <v>0</v>
      </c>
      <c r="P169" s="236"/>
    </row>
    <row r="170" spans="1:16" ht="24" hidden="1" x14ac:dyDescent="0.25">
      <c r="A170" s="119">
        <v>2519</v>
      </c>
      <c r="B170" s="98" t="s">
        <v>191</v>
      </c>
      <c r="C170" s="99">
        <f t="shared" si="185"/>
        <v>0</v>
      </c>
      <c r="D170" s="237"/>
      <c r="E170" s="105"/>
      <c r="F170" s="591">
        <f t="shared" si="204"/>
        <v>0</v>
      </c>
      <c r="G170" s="237"/>
      <c r="H170" s="104"/>
      <c r="I170" s="235">
        <f t="shared" si="205"/>
        <v>0</v>
      </c>
      <c r="J170" s="104"/>
      <c r="K170" s="105"/>
      <c r="L170" s="592">
        <f t="shared" si="206"/>
        <v>0</v>
      </c>
      <c r="M170" s="238"/>
      <c r="N170" s="105"/>
      <c r="O170" s="235">
        <f t="shared" si="207"/>
        <v>0</v>
      </c>
      <c r="P170" s="236"/>
    </row>
    <row r="171" spans="1:16" ht="24" hidden="1" x14ac:dyDescent="0.25">
      <c r="A171" s="231">
        <v>2520</v>
      </c>
      <c r="B171" s="98" t="s">
        <v>192</v>
      </c>
      <c r="C171" s="99">
        <f t="shared" si="185"/>
        <v>0</v>
      </c>
      <c r="D171" s="237"/>
      <c r="E171" s="105"/>
      <c r="F171" s="591">
        <f t="shared" si="204"/>
        <v>0</v>
      </c>
      <c r="G171" s="237"/>
      <c r="H171" s="104"/>
      <c r="I171" s="235">
        <f t="shared" si="205"/>
        <v>0</v>
      </c>
      <c r="J171" s="104"/>
      <c r="K171" s="105"/>
      <c r="L171" s="592">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50"/>
      <c r="F172" s="532">
        <f t="shared" si="204"/>
        <v>0</v>
      </c>
      <c r="G172" s="49"/>
      <c r="H172" s="51"/>
      <c r="I172" s="52">
        <f t="shared" si="205"/>
        <v>0</v>
      </c>
      <c r="J172" s="51"/>
      <c r="K172" s="50"/>
      <c r="L172" s="533">
        <f t="shared" si="206"/>
        <v>0</v>
      </c>
      <c r="M172" s="53"/>
      <c r="N172" s="50"/>
      <c r="O172" s="52">
        <f t="shared" si="207"/>
        <v>0</v>
      </c>
      <c r="P172" s="54"/>
    </row>
    <row r="173" spans="1:16" hidden="1" x14ac:dyDescent="0.25">
      <c r="A173" s="199">
        <v>3000</v>
      </c>
      <c r="B173" s="199" t="s">
        <v>194</v>
      </c>
      <c r="C173" s="200">
        <f t="shared" si="185"/>
        <v>0</v>
      </c>
      <c r="D173" s="201">
        <f>SUM(D174,D184)</f>
        <v>0</v>
      </c>
      <c r="E173" s="202">
        <f t="shared" ref="E173:F173" si="208">SUM(E174,E184)</f>
        <v>0</v>
      </c>
      <c r="F173" s="605">
        <f t="shared" si="208"/>
        <v>0</v>
      </c>
      <c r="G173" s="201">
        <f>SUM(G174,G184)</f>
        <v>0</v>
      </c>
      <c r="H173" s="203">
        <f t="shared" ref="H173:I173" si="209">SUM(H174,H184)</f>
        <v>0</v>
      </c>
      <c r="I173" s="204">
        <f t="shared" si="209"/>
        <v>0</v>
      </c>
      <c r="J173" s="203">
        <f>SUM(J174,J184)</f>
        <v>0</v>
      </c>
      <c r="K173" s="202">
        <f t="shared" ref="K173:L173" si="210">SUM(K174,K184)</f>
        <v>0</v>
      </c>
      <c r="L173" s="567">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85">
        <f t="shared" ref="E174:O174" si="212">SUM(E175,E179)</f>
        <v>0</v>
      </c>
      <c r="F174" s="541">
        <f t="shared" si="212"/>
        <v>0</v>
      </c>
      <c r="G174" s="207">
        <f t="shared" si="212"/>
        <v>0</v>
      </c>
      <c r="H174" s="84">
        <f t="shared" si="212"/>
        <v>0</v>
      </c>
      <c r="I174" s="208">
        <f t="shared" si="212"/>
        <v>0</v>
      </c>
      <c r="J174" s="84">
        <f t="shared" si="212"/>
        <v>0</v>
      </c>
      <c r="K174" s="85">
        <f t="shared" si="212"/>
        <v>0</v>
      </c>
      <c r="L174" s="544">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247">
        <f t="shared" ref="E175:F175" si="213">SUM(E176:E178)</f>
        <v>0</v>
      </c>
      <c r="F175" s="569">
        <f t="shared" si="213"/>
        <v>0</v>
      </c>
      <c r="G175" s="246">
        <f>SUM(G176:G178)</f>
        <v>0</v>
      </c>
      <c r="H175" s="248">
        <f t="shared" ref="H175:I175" si="214">SUM(H176:H178)</f>
        <v>0</v>
      </c>
      <c r="I175" s="220">
        <f t="shared" si="214"/>
        <v>0</v>
      </c>
      <c r="J175" s="248">
        <f>SUM(J176:J178)</f>
        <v>0</v>
      </c>
      <c r="K175" s="247">
        <f t="shared" ref="K175:L175" si="215">SUM(K176:K178)</f>
        <v>0</v>
      </c>
      <c r="L175" s="57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105"/>
      <c r="F176" s="591">
        <f t="shared" ref="F176:F178" si="217">D176+E176</f>
        <v>0</v>
      </c>
      <c r="G176" s="237"/>
      <c r="H176" s="104"/>
      <c r="I176" s="235">
        <f t="shared" ref="I176:I178" si="218">G176+H176</f>
        <v>0</v>
      </c>
      <c r="J176" s="104"/>
      <c r="K176" s="105"/>
      <c r="L176" s="592">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105"/>
      <c r="F177" s="591">
        <f t="shared" si="217"/>
        <v>0</v>
      </c>
      <c r="G177" s="237"/>
      <c r="H177" s="104"/>
      <c r="I177" s="235">
        <f t="shared" si="218"/>
        <v>0</v>
      </c>
      <c r="J177" s="104"/>
      <c r="K177" s="105"/>
      <c r="L177" s="592">
        <f t="shared" si="219"/>
        <v>0</v>
      </c>
      <c r="M177" s="238"/>
      <c r="N177" s="105"/>
      <c r="O177" s="235">
        <f t="shared" si="220"/>
        <v>0</v>
      </c>
      <c r="P177" s="236"/>
    </row>
    <row r="178" spans="1:16" ht="24" hidden="1" x14ac:dyDescent="0.25">
      <c r="A178" s="119">
        <v>3263</v>
      </c>
      <c r="B178" s="98" t="s">
        <v>199</v>
      </c>
      <c r="C178" s="99">
        <f t="shared" si="185"/>
        <v>0</v>
      </c>
      <c r="D178" s="237"/>
      <c r="E178" s="105"/>
      <c r="F178" s="591">
        <f t="shared" si="217"/>
        <v>0</v>
      </c>
      <c r="G178" s="237"/>
      <c r="H178" s="104"/>
      <c r="I178" s="235">
        <f t="shared" si="218"/>
        <v>0</v>
      </c>
      <c r="J178" s="104"/>
      <c r="K178" s="105"/>
      <c r="L178" s="592">
        <f t="shared" si="219"/>
        <v>0</v>
      </c>
      <c r="M178" s="238"/>
      <c r="N178" s="105"/>
      <c r="O178" s="235">
        <f t="shared" si="220"/>
        <v>0</v>
      </c>
      <c r="P178" s="236"/>
    </row>
    <row r="179" spans="1:16" ht="84" hidden="1" x14ac:dyDescent="0.25">
      <c r="A179" s="342">
        <v>3290</v>
      </c>
      <c r="B179" s="87" t="s">
        <v>200</v>
      </c>
      <c r="C179" s="274">
        <f t="shared" si="185"/>
        <v>0</v>
      </c>
      <c r="D179" s="246">
        <f>SUM(D180:D183)</f>
        <v>0</v>
      </c>
      <c r="E179" s="247">
        <f t="shared" ref="E179:O179" si="221">SUM(E180:E183)</f>
        <v>0</v>
      </c>
      <c r="F179" s="569">
        <f t="shared" si="221"/>
        <v>0</v>
      </c>
      <c r="G179" s="246">
        <f t="shared" si="221"/>
        <v>0</v>
      </c>
      <c r="H179" s="248">
        <f t="shared" si="221"/>
        <v>0</v>
      </c>
      <c r="I179" s="220">
        <f t="shared" si="221"/>
        <v>0</v>
      </c>
      <c r="J179" s="248">
        <f t="shared" si="221"/>
        <v>0</v>
      </c>
      <c r="K179" s="247">
        <f t="shared" si="221"/>
        <v>0</v>
      </c>
      <c r="L179" s="57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105"/>
      <c r="F180" s="591">
        <f t="shared" ref="F180:F183" si="222">D180+E180</f>
        <v>0</v>
      </c>
      <c r="G180" s="237"/>
      <c r="H180" s="104"/>
      <c r="I180" s="235">
        <f t="shared" ref="I180:I183" si="223">G180+H180</f>
        <v>0</v>
      </c>
      <c r="J180" s="104"/>
      <c r="K180" s="105"/>
      <c r="L180" s="592">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105"/>
      <c r="F181" s="591">
        <f t="shared" si="222"/>
        <v>0</v>
      </c>
      <c r="G181" s="237"/>
      <c r="H181" s="104"/>
      <c r="I181" s="235">
        <f t="shared" si="223"/>
        <v>0</v>
      </c>
      <c r="J181" s="104"/>
      <c r="K181" s="105"/>
      <c r="L181" s="592">
        <f t="shared" si="224"/>
        <v>0</v>
      </c>
      <c r="M181" s="238"/>
      <c r="N181" s="105"/>
      <c r="O181" s="235">
        <f t="shared" si="225"/>
        <v>0</v>
      </c>
      <c r="P181" s="236"/>
    </row>
    <row r="182" spans="1:16" ht="72" hidden="1" x14ac:dyDescent="0.25">
      <c r="A182" s="119">
        <v>3293</v>
      </c>
      <c r="B182" s="98" t="s">
        <v>203</v>
      </c>
      <c r="C182" s="99">
        <f t="shared" si="185"/>
        <v>0</v>
      </c>
      <c r="D182" s="237"/>
      <c r="E182" s="105"/>
      <c r="F182" s="591">
        <f t="shared" si="222"/>
        <v>0</v>
      </c>
      <c r="G182" s="237"/>
      <c r="H182" s="104"/>
      <c r="I182" s="235">
        <f t="shared" si="223"/>
        <v>0</v>
      </c>
      <c r="J182" s="104"/>
      <c r="K182" s="105"/>
      <c r="L182" s="592">
        <f t="shared" si="224"/>
        <v>0</v>
      </c>
      <c r="M182" s="238"/>
      <c r="N182" s="105"/>
      <c r="O182" s="235">
        <f t="shared" si="225"/>
        <v>0</v>
      </c>
      <c r="P182" s="236"/>
    </row>
    <row r="183" spans="1:16" ht="60" hidden="1" x14ac:dyDescent="0.25">
      <c r="A183" s="278">
        <v>3294</v>
      </c>
      <c r="B183" s="98" t="s">
        <v>204</v>
      </c>
      <c r="C183" s="274">
        <f t="shared" si="185"/>
        <v>0</v>
      </c>
      <c r="D183" s="279"/>
      <c r="E183" s="280"/>
      <c r="F183" s="606">
        <f t="shared" si="222"/>
        <v>0</v>
      </c>
      <c r="G183" s="279"/>
      <c r="H183" s="281"/>
      <c r="I183" s="276">
        <f t="shared" si="223"/>
        <v>0</v>
      </c>
      <c r="J183" s="281"/>
      <c r="K183" s="280"/>
      <c r="L183" s="607">
        <f t="shared" si="224"/>
        <v>0</v>
      </c>
      <c r="M183" s="282"/>
      <c r="N183" s="280"/>
      <c r="O183" s="276">
        <f t="shared" si="225"/>
        <v>0</v>
      </c>
      <c r="P183" s="277"/>
    </row>
    <row r="184" spans="1:16" ht="48" hidden="1" x14ac:dyDescent="0.25">
      <c r="A184" s="283">
        <v>3300</v>
      </c>
      <c r="B184" s="273" t="s">
        <v>205</v>
      </c>
      <c r="C184" s="209">
        <f t="shared" si="185"/>
        <v>0</v>
      </c>
      <c r="D184" s="284">
        <f>SUM(D185:D186)</f>
        <v>0</v>
      </c>
      <c r="E184" s="210">
        <f t="shared" ref="E184:O184" si="226">SUM(E185:E186)</f>
        <v>0</v>
      </c>
      <c r="F184" s="608">
        <f t="shared" si="226"/>
        <v>0</v>
      </c>
      <c r="G184" s="284">
        <f t="shared" si="226"/>
        <v>0</v>
      </c>
      <c r="H184" s="285">
        <f t="shared" si="226"/>
        <v>0</v>
      </c>
      <c r="I184" s="211">
        <f t="shared" si="226"/>
        <v>0</v>
      </c>
      <c r="J184" s="285">
        <f t="shared" si="226"/>
        <v>0</v>
      </c>
      <c r="K184" s="210">
        <f t="shared" si="226"/>
        <v>0</v>
      </c>
      <c r="L184" s="609">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240"/>
      <c r="F185" s="604">
        <f t="shared" ref="F185:F186" si="227">D185+E185</f>
        <v>0</v>
      </c>
      <c r="G185" s="239"/>
      <c r="H185" s="241"/>
      <c r="I185" s="217">
        <f t="shared" ref="I185:I186" si="228">G185+H185</f>
        <v>0</v>
      </c>
      <c r="J185" s="241"/>
      <c r="K185" s="240"/>
      <c r="L185" s="568">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94"/>
      <c r="F186" s="569">
        <f t="shared" si="227"/>
        <v>0</v>
      </c>
      <c r="G186" s="219"/>
      <c r="H186" s="93"/>
      <c r="I186" s="220">
        <f t="shared" si="228"/>
        <v>0</v>
      </c>
      <c r="J186" s="93"/>
      <c r="K186" s="94"/>
      <c r="L186" s="570">
        <f t="shared" si="229"/>
        <v>0</v>
      </c>
      <c r="M186" s="221"/>
      <c r="N186" s="94"/>
      <c r="O186" s="220">
        <f t="shared" si="230"/>
        <v>0</v>
      </c>
      <c r="P186" s="222"/>
    </row>
    <row r="187" spans="1:16" hidden="1" x14ac:dyDescent="0.25">
      <c r="A187" s="286">
        <v>4000</v>
      </c>
      <c r="B187" s="199" t="s">
        <v>208</v>
      </c>
      <c r="C187" s="200">
        <f t="shared" si="185"/>
        <v>0</v>
      </c>
      <c r="D187" s="201">
        <f>SUM(D188,D191)</f>
        <v>0</v>
      </c>
      <c r="E187" s="202">
        <f t="shared" ref="E187:F187" si="231">SUM(E188,E191)</f>
        <v>0</v>
      </c>
      <c r="F187" s="605">
        <f t="shared" si="231"/>
        <v>0</v>
      </c>
      <c r="G187" s="201">
        <f>SUM(G188,G191)</f>
        <v>0</v>
      </c>
      <c r="H187" s="203">
        <f t="shared" ref="H187:I187" si="232">SUM(H188,H191)</f>
        <v>0</v>
      </c>
      <c r="I187" s="204">
        <f t="shared" si="232"/>
        <v>0</v>
      </c>
      <c r="J187" s="203">
        <f>SUM(J188,J191)</f>
        <v>0</v>
      </c>
      <c r="K187" s="202">
        <f t="shared" ref="K187:L187" si="233">SUM(K188,K191)</f>
        <v>0</v>
      </c>
      <c r="L187" s="567">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85">
        <f t="shared" ref="E188:F188" si="235">SUM(E189,E190)</f>
        <v>0</v>
      </c>
      <c r="F188" s="541">
        <f t="shared" si="235"/>
        <v>0</v>
      </c>
      <c r="G188" s="207">
        <f>SUM(G189,G190)</f>
        <v>0</v>
      </c>
      <c r="H188" s="84">
        <f t="shared" ref="H188:I188" si="236">SUM(H189,H190)</f>
        <v>0</v>
      </c>
      <c r="I188" s="208">
        <f t="shared" si="236"/>
        <v>0</v>
      </c>
      <c r="J188" s="84">
        <f>SUM(J189,J190)</f>
        <v>0</v>
      </c>
      <c r="K188" s="85">
        <f t="shared" ref="K188:L188" si="237">SUM(K189,K190)</f>
        <v>0</v>
      </c>
      <c r="L188" s="544">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94"/>
      <c r="F189" s="569">
        <f t="shared" ref="F189:F190" si="239">D189+E189</f>
        <v>0</v>
      </c>
      <c r="G189" s="219"/>
      <c r="H189" s="93"/>
      <c r="I189" s="220">
        <f t="shared" ref="I189:I190" si="240">G189+H189</f>
        <v>0</v>
      </c>
      <c r="J189" s="93"/>
      <c r="K189" s="94"/>
      <c r="L189" s="57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105"/>
      <c r="F190" s="591">
        <f t="shared" si="239"/>
        <v>0</v>
      </c>
      <c r="G190" s="237"/>
      <c r="H190" s="104"/>
      <c r="I190" s="235">
        <f t="shared" si="240"/>
        <v>0</v>
      </c>
      <c r="J190" s="104"/>
      <c r="K190" s="105"/>
      <c r="L190" s="592">
        <f t="shared" si="241"/>
        <v>0</v>
      </c>
      <c r="M190" s="238"/>
      <c r="N190" s="105"/>
      <c r="O190" s="235">
        <f t="shared" si="242"/>
        <v>0</v>
      </c>
      <c r="P190" s="236"/>
    </row>
    <row r="191" spans="1:16" hidden="1" x14ac:dyDescent="0.25">
      <c r="A191" s="75">
        <v>4300</v>
      </c>
      <c r="B191" s="206" t="s">
        <v>212</v>
      </c>
      <c r="C191" s="76">
        <f t="shared" si="185"/>
        <v>0</v>
      </c>
      <c r="D191" s="207">
        <f>SUM(D192)</f>
        <v>0</v>
      </c>
      <c r="E191" s="85">
        <f t="shared" ref="E191:F191" si="243">SUM(E192)</f>
        <v>0</v>
      </c>
      <c r="F191" s="541">
        <f t="shared" si="243"/>
        <v>0</v>
      </c>
      <c r="G191" s="207">
        <f>SUM(G192)</f>
        <v>0</v>
      </c>
      <c r="H191" s="84">
        <f t="shared" ref="H191:I191" si="244">SUM(H192)</f>
        <v>0</v>
      </c>
      <c r="I191" s="208">
        <f t="shared" si="244"/>
        <v>0</v>
      </c>
      <c r="J191" s="84">
        <f>SUM(J192)</f>
        <v>0</v>
      </c>
      <c r="K191" s="85">
        <f t="shared" ref="K191:L191" si="245">SUM(K192)</f>
        <v>0</v>
      </c>
      <c r="L191" s="544">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247">
        <f t="shared" ref="E192:F192" si="247">SUM(E193:E193)</f>
        <v>0</v>
      </c>
      <c r="F192" s="569">
        <f t="shared" si="247"/>
        <v>0</v>
      </c>
      <c r="G192" s="246">
        <f>SUM(G193:G193)</f>
        <v>0</v>
      </c>
      <c r="H192" s="248">
        <f t="shared" ref="H192:I192" si="248">SUM(H193:H193)</f>
        <v>0</v>
      </c>
      <c r="I192" s="220">
        <f t="shared" si="248"/>
        <v>0</v>
      </c>
      <c r="J192" s="248">
        <f>SUM(J193:J193)</f>
        <v>0</v>
      </c>
      <c r="K192" s="247">
        <f t="shared" ref="K192:L192" si="249">SUM(K193:K193)</f>
        <v>0</v>
      </c>
      <c r="L192" s="57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105"/>
      <c r="F193" s="591">
        <f>D193+E193</f>
        <v>0</v>
      </c>
      <c r="G193" s="237"/>
      <c r="H193" s="104"/>
      <c r="I193" s="235">
        <f>G193+H193</f>
        <v>0</v>
      </c>
      <c r="J193" s="104"/>
      <c r="K193" s="105"/>
      <c r="L193" s="592">
        <f>J193+K193</f>
        <v>0</v>
      </c>
      <c r="M193" s="238"/>
      <c r="N193" s="105"/>
      <c r="O193" s="235">
        <f>M193+N193</f>
        <v>0</v>
      </c>
      <c r="P193" s="236"/>
    </row>
    <row r="194" spans="1:16" s="27" customFormat="1" ht="24" hidden="1" x14ac:dyDescent="0.25">
      <c r="A194" s="288"/>
      <c r="B194" s="21" t="s">
        <v>215</v>
      </c>
      <c r="C194" s="193">
        <f t="shared" si="185"/>
        <v>0</v>
      </c>
      <c r="D194" s="194">
        <f>SUM(D195,D230,D269)</f>
        <v>0</v>
      </c>
      <c r="E194" s="195">
        <f t="shared" ref="E194:F194" si="251">SUM(E195,E230,E269)</f>
        <v>0</v>
      </c>
      <c r="F194" s="649">
        <f t="shared" si="251"/>
        <v>0</v>
      </c>
      <c r="G194" s="194">
        <f>SUM(G195,G230,G269)</f>
        <v>0</v>
      </c>
      <c r="H194" s="196">
        <f t="shared" ref="H194:I194" si="252">SUM(H195,H230,H269)</f>
        <v>0</v>
      </c>
      <c r="I194" s="197">
        <f t="shared" si="252"/>
        <v>0</v>
      </c>
      <c r="J194" s="196">
        <f>SUM(J195,J230,J269)</f>
        <v>0</v>
      </c>
      <c r="K194" s="195">
        <f t="shared" ref="K194:L194" si="253">SUM(K195,K230,K269)</f>
        <v>0</v>
      </c>
      <c r="L194" s="530">
        <f t="shared" si="253"/>
        <v>0</v>
      </c>
      <c r="M194" s="289">
        <f>SUM(M195,M230,M269)</f>
        <v>0</v>
      </c>
      <c r="N194" s="290">
        <f t="shared" ref="N194:O194" si="254">SUM(N195,N230,N269)</f>
        <v>0</v>
      </c>
      <c r="O194" s="291">
        <f t="shared" si="254"/>
        <v>0</v>
      </c>
      <c r="P194" s="292"/>
    </row>
    <row r="195" spans="1:16" hidden="1" x14ac:dyDescent="0.25">
      <c r="A195" s="199">
        <v>5000</v>
      </c>
      <c r="B195" s="199" t="s">
        <v>216</v>
      </c>
      <c r="C195" s="200">
        <f t="shared" si="185"/>
        <v>0</v>
      </c>
      <c r="D195" s="201">
        <f>D196+D204</f>
        <v>0</v>
      </c>
      <c r="E195" s="202">
        <f t="shared" ref="E195:F195" si="255">E196+E204</f>
        <v>0</v>
      </c>
      <c r="F195" s="605">
        <f t="shared" si="255"/>
        <v>0</v>
      </c>
      <c r="G195" s="201">
        <f>G196+G204</f>
        <v>0</v>
      </c>
      <c r="H195" s="203">
        <f t="shared" ref="H195:I195" si="256">H196+H204</f>
        <v>0</v>
      </c>
      <c r="I195" s="204">
        <f t="shared" si="256"/>
        <v>0</v>
      </c>
      <c r="J195" s="203">
        <f>J196+J204</f>
        <v>0</v>
      </c>
      <c r="K195" s="202">
        <f t="shared" ref="K195:L195" si="257">K196+K204</f>
        <v>0</v>
      </c>
      <c r="L195" s="567">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85">
        <f t="shared" ref="E196:F196" si="259">E197+E198+E201+E202+E203</f>
        <v>0</v>
      </c>
      <c r="F196" s="541">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544">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94"/>
      <c r="F197" s="569">
        <f>D197+E197</f>
        <v>0</v>
      </c>
      <c r="G197" s="219"/>
      <c r="H197" s="93"/>
      <c r="I197" s="220">
        <f>G197+H197</f>
        <v>0</v>
      </c>
      <c r="J197" s="93"/>
      <c r="K197" s="94"/>
      <c r="L197" s="570">
        <f>J197+K197</f>
        <v>0</v>
      </c>
      <c r="M197" s="221"/>
      <c r="N197" s="94"/>
      <c r="O197" s="220">
        <f>M197+N197</f>
        <v>0</v>
      </c>
      <c r="P197" s="222"/>
    </row>
    <row r="198" spans="1:16" ht="24" hidden="1" x14ac:dyDescent="0.25">
      <c r="A198" s="231">
        <v>5120</v>
      </c>
      <c r="B198" s="98" t="s">
        <v>219</v>
      </c>
      <c r="C198" s="99">
        <f t="shared" si="185"/>
        <v>0</v>
      </c>
      <c r="D198" s="232">
        <f>D199+D200</f>
        <v>0</v>
      </c>
      <c r="E198" s="233">
        <f t="shared" ref="E198:F198" si="263">E199+E200</f>
        <v>0</v>
      </c>
      <c r="F198" s="591">
        <f t="shared" si="263"/>
        <v>0</v>
      </c>
      <c r="G198" s="232">
        <f>G199+G200</f>
        <v>0</v>
      </c>
      <c r="H198" s="234">
        <f t="shared" ref="H198:I198" si="264">H199+H200</f>
        <v>0</v>
      </c>
      <c r="I198" s="235">
        <f t="shared" si="264"/>
        <v>0</v>
      </c>
      <c r="J198" s="234">
        <f>J199+J200</f>
        <v>0</v>
      </c>
      <c r="K198" s="233">
        <f t="shared" ref="K198:L198" si="265">K199+K200</f>
        <v>0</v>
      </c>
      <c r="L198" s="592">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105"/>
      <c r="F199" s="591">
        <f t="shared" ref="F199:F203" si="267">D199+E199</f>
        <v>0</v>
      </c>
      <c r="G199" s="237"/>
      <c r="H199" s="104"/>
      <c r="I199" s="235">
        <f t="shared" ref="I199:I203" si="268">G199+H199</f>
        <v>0</v>
      </c>
      <c r="J199" s="104"/>
      <c r="K199" s="105"/>
      <c r="L199" s="592">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105"/>
      <c r="F200" s="591">
        <f t="shared" si="267"/>
        <v>0</v>
      </c>
      <c r="G200" s="237"/>
      <c r="H200" s="104"/>
      <c r="I200" s="235">
        <f t="shared" si="268"/>
        <v>0</v>
      </c>
      <c r="J200" s="104"/>
      <c r="K200" s="105"/>
      <c r="L200" s="592">
        <f t="shared" si="269"/>
        <v>0</v>
      </c>
      <c r="M200" s="238"/>
      <c r="N200" s="105"/>
      <c r="O200" s="235">
        <f t="shared" si="270"/>
        <v>0</v>
      </c>
      <c r="P200" s="236"/>
    </row>
    <row r="201" spans="1:16" hidden="1" x14ac:dyDescent="0.25">
      <c r="A201" s="231">
        <v>5130</v>
      </c>
      <c r="B201" s="98" t="s">
        <v>222</v>
      </c>
      <c r="C201" s="99">
        <f t="shared" si="185"/>
        <v>0</v>
      </c>
      <c r="D201" s="237"/>
      <c r="E201" s="105"/>
      <c r="F201" s="591">
        <f t="shared" si="267"/>
        <v>0</v>
      </c>
      <c r="G201" s="237"/>
      <c r="H201" s="104"/>
      <c r="I201" s="235">
        <f t="shared" si="268"/>
        <v>0</v>
      </c>
      <c r="J201" s="104"/>
      <c r="K201" s="105"/>
      <c r="L201" s="592">
        <f t="shared" si="269"/>
        <v>0</v>
      </c>
      <c r="M201" s="238"/>
      <c r="N201" s="105"/>
      <c r="O201" s="235">
        <f t="shared" si="270"/>
        <v>0</v>
      </c>
      <c r="P201" s="236"/>
    </row>
    <row r="202" spans="1:16" hidden="1" x14ac:dyDescent="0.25">
      <c r="A202" s="231">
        <v>5140</v>
      </c>
      <c r="B202" s="98" t="s">
        <v>223</v>
      </c>
      <c r="C202" s="99">
        <f t="shared" si="185"/>
        <v>0</v>
      </c>
      <c r="D202" s="237"/>
      <c r="E202" s="105"/>
      <c r="F202" s="591">
        <f t="shared" si="267"/>
        <v>0</v>
      </c>
      <c r="G202" s="237"/>
      <c r="H202" s="104"/>
      <c r="I202" s="235">
        <f t="shared" si="268"/>
        <v>0</v>
      </c>
      <c r="J202" s="104"/>
      <c r="K202" s="105"/>
      <c r="L202" s="592">
        <f t="shared" si="269"/>
        <v>0</v>
      </c>
      <c r="M202" s="238"/>
      <c r="N202" s="105"/>
      <c r="O202" s="235">
        <f t="shared" si="270"/>
        <v>0</v>
      </c>
      <c r="P202" s="236"/>
    </row>
    <row r="203" spans="1:16" ht="24" hidden="1" x14ac:dyDescent="0.25">
      <c r="A203" s="231">
        <v>5170</v>
      </c>
      <c r="B203" s="98" t="s">
        <v>224</v>
      </c>
      <c r="C203" s="99">
        <f t="shared" si="185"/>
        <v>0</v>
      </c>
      <c r="D203" s="237"/>
      <c r="E203" s="105"/>
      <c r="F203" s="591">
        <f t="shared" si="267"/>
        <v>0</v>
      </c>
      <c r="G203" s="237"/>
      <c r="H203" s="104"/>
      <c r="I203" s="235">
        <f t="shared" si="268"/>
        <v>0</v>
      </c>
      <c r="J203" s="104"/>
      <c r="K203" s="105"/>
      <c r="L203" s="592">
        <f t="shared" si="269"/>
        <v>0</v>
      </c>
      <c r="M203" s="238"/>
      <c r="N203" s="105"/>
      <c r="O203" s="235">
        <f t="shared" si="270"/>
        <v>0</v>
      </c>
      <c r="P203" s="236"/>
    </row>
    <row r="204" spans="1:16" hidden="1" x14ac:dyDescent="0.25">
      <c r="A204" s="75">
        <v>5200</v>
      </c>
      <c r="B204" s="206" t="s">
        <v>225</v>
      </c>
      <c r="C204" s="76">
        <f t="shared" si="185"/>
        <v>0</v>
      </c>
      <c r="D204" s="207">
        <f>D205+D215+D216+D225+D226+D227+D229</f>
        <v>0</v>
      </c>
      <c r="E204" s="85">
        <f t="shared" ref="E204:F204" si="271">E205+E215+E216+E225+E226+E227+E229</f>
        <v>0</v>
      </c>
      <c r="F204" s="541">
        <f t="shared" si="271"/>
        <v>0</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544">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215">
        <f t="shared" ref="E205:F205" si="275">SUM(E206:E214)</f>
        <v>0</v>
      </c>
      <c r="F205" s="604">
        <f t="shared" si="275"/>
        <v>0</v>
      </c>
      <c r="G205" s="214">
        <f>SUM(G206:G214)</f>
        <v>0</v>
      </c>
      <c r="H205" s="216">
        <f t="shared" ref="H205:I205" si="276">SUM(H206:H214)</f>
        <v>0</v>
      </c>
      <c r="I205" s="217">
        <f t="shared" si="276"/>
        <v>0</v>
      </c>
      <c r="J205" s="216">
        <f>SUM(J206:J214)</f>
        <v>0</v>
      </c>
      <c r="K205" s="215">
        <f t="shared" ref="K205:L205" si="277">SUM(K206:K214)</f>
        <v>0</v>
      </c>
      <c r="L205" s="568">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94"/>
      <c r="F206" s="569">
        <f t="shared" ref="F206:F215" si="279">D206+E206</f>
        <v>0</v>
      </c>
      <c r="G206" s="219"/>
      <c r="H206" s="93"/>
      <c r="I206" s="220">
        <f t="shared" ref="I206:I215" si="280">G206+H206</f>
        <v>0</v>
      </c>
      <c r="J206" s="93"/>
      <c r="K206" s="94"/>
      <c r="L206" s="57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105"/>
      <c r="F207" s="591">
        <f t="shared" si="279"/>
        <v>0</v>
      </c>
      <c r="G207" s="237"/>
      <c r="H207" s="104"/>
      <c r="I207" s="235">
        <f t="shared" si="280"/>
        <v>0</v>
      </c>
      <c r="J207" s="104"/>
      <c r="K207" s="105"/>
      <c r="L207" s="592">
        <f t="shared" si="281"/>
        <v>0</v>
      </c>
      <c r="M207" s="238"/>
      <c r="N207" s="105"/>
      <c r="O207" s="235">
        <f t="shared" si="282"/>
        <v>0</v>
      </c>
      <c r="P207" s="236"/>
    </row>
    <row r="208" spans="1:16" hidden="1" x14ac:dyDescent="0.25">
      <c r="A208" s="119">
        <v>5213</v>
      </c>
      <c r="B208" s="98" t="s">
        <v>229</v>
      </c>
      <c r="C208" s="99">
        <f t="shared" si="185"/>
        <v>0</v>
      </c>
      <c r="D208" s="237"/>
      <c r="E208" s="105"/>
      <c r="F208" s="591">
        <f t="shared" si="279"/>
        <v>0</v>
      </c>
      <c r="G208" s="237"/>
      <c r="H208" s="104"/>
      <c r="I208" s="235">
        <f t="shared" si="280"/>
        <v>0</v>
      </c>
      <c r="J208" s="104"/>
      <c r="K208" s="105"/>
      <c r="L208" s="592">
        <f t="shared" si="281"/>
        <v>0</v>
      </c>
      <c r="M208" s="238"/>
      <c r="N208" s="105"/>
      <c r="O208" s="235">
        <f t="shared" si="282"/>
        <v>0</v>
      </c>
      <c r="P208" s="236"/>
    </row>
    <row r="209" spans="1:16" hidden="1" x14ac:dyDescent="0.25">
      <c r="A209" s="119">
        <v>5214</v>
      </c>
      <c r="B209" s="98" t="s">
        <v>230</v>
      </c>
      <c r="C209" s="99">
        <f t="shared" si="185"/>
        <v>0</v>
      </c>
      <c r="D209" s="237"/>
      <c r="E209" s="105"/>
      <c r="F209" s="591">
        <f t="shared" si="279"/>
        <v>0</v>
      </c>
      <c r="G209" s="237"/>
      <c r="H209" s="104"/>
      <c r="I209" s="235">
        <f t="shared" si="280"/>
        <v>0</v>
      </c>
      <c r="J209" s="104"/>
      <c r="K209" s="105"/>
      <c r="L209" s="592">
        <f t="shared" si="281"/>
        <v>0</v>
      </c>
      <c r="M209" s="238"/>
      <c r="N209" s="105"/>
      <c r="O209" s="235">
        <f t="shared" si="282"/>
        <v>0</v>
      </c>
      <c r="P209" s="236"/>
    </row>
    <row r="210" spans="1:16" hidden="1" x14ac:dyDescent="0.25">
      <c r="A210" s="119">
        <v>5215</v>
      </c>
      <c r="B210" s="98" t="s">
        <v>231</v>
      </c>
      <c r="C210" s="99">
        <f t="shared" si="185"/>
        <v>0</v>
      </c>
      <c r="D210" s="237"/>
      <c r="E210" s="105"/>
      <c r="F210" s="591">
        <f t="shared" si="279"/>
        <v>0</v>
      </c>
      <c r="G210" s="237"/>
      <c r="H210" s="104"/>
      <c r="I210" s="235">
        <f t="shared" si="280"/>
        <v>0</v>
      </c>
      <c r="J210" s="104"/>
      <c r="K210" s="105"/>
      <c r="L210" s="592">
        <f t="shared" si="281"/>
        <v>0</v>
      </c>
      <c r="M210" s="238"/>
      <c r="N210" s="105"/>
      <c r="O210" s="235">
        <f t="shared" si="282"/>
        <v>0</v>
      </c>
      <c r="P210" s="236"/>
    </row>
    <row r="211" spans="1:16" ht="14.25" hidden="1" customHeight="1" x14ac:dyDescent="0.25">
      <c r="A211" s="119">
        <v>5216</v>
      </c>
      <c r="B211" s="98" t="s">
        <v>232</v>
      </c>
      <c r="C211" s="99">
        <f t="shared" si="185"/>
        <v>0</v>
      </c>
      <c r="D211" s="237"/>
      <c r="E211" s="105"/>
      <c r="F211" s="591">
        <f t="shared" si="279"/>
        <v>0</v>
      </c>
      <c r="G211" s="237"/>
      <c r="H211" s="104"/>
      <c r="I211" s="235">
        <f t="shared" si="280"/>
        <v>0</v>
      </c>
      <c r="J211" s="104"/>
      <c r="K211" s="105"/>
      <c r="L211" s="592">
        <f t="shared" si="281"/>
        <v>0</v>
      </c>
      <c r="M211" s="238"/>
      <c r="N211" s="105"/>
      <c r="O211" s="235">
        <f t="shared" si="282"/>
        <v>0</v>
      </c>
      <c r="P211" s="236"/>
    </row>
    <row r="212" spans="1:16" hidden="1" x14ac:dyDescent="0.25">
      <c r="A212" s="119">
        <v>5217</v>
      </c>
      <c r="B212" s="98" t="s">
        <v>233</v>
      </c>
      <c r="C212" s="99">
        <f t="shared" si="185"/>
        <v>0</v>
      </c>
      <c r="D212" s="237"/>
      <c r="E212" s="105"/>
      <c r="F212" s="591">
        <f t="shared" si="279"/>
        <v>0</v>
      </c>
      <c r="G212" s="237"/>
      <c r="H212" s="104"/>
      <c r="I212" s="235">
        <f t="shared" si="280"/>
        <v>0</v>
      </c>
      <c r="J212" s="104"/>
      <c r="K212" s="105"/>
      <c r="L212" s="592">
        <f t="shared" si="281"/>
        <v>0</v>
      </c>
      <c r="M212" s="238"/>
      <c r="N212" s="105"/>
      <c r="O212" s="235">
        <f t="shared" si="282"/>
        <v>0</v>
      </c>
      <c r="P212" s="236"/>
    </row>
    <row r="213" spans="1:16" hidden="1" x14ac:dyDescent="0.25">
      <c r="A213" s="119">
        <v>5218</v>
      </c>
      <c r="B213" s="98" t="s">
        <v>234</v>
      </c>
      <c r="C213" s="99">
        <f t="shared" ref="C213:C276" si="283">F213+I213+L213+O213</f>
        <v>0</v>
      </c>
      <c r="D213" s="237"/>
      <c r="E213" s="105"/>
      <c r="F213" s="591">
        <f t="shared" si="279"/>
        <v>0</v>
      </c>
      <c r="G213" s="237"/>
      <c r="H213" s="104"/>
      <c r="I213" s="235">
        <f t="shared" si="280"/>
        <v>0</v>
      </c>
      <c r="J213" s="104"/>
      <c r="K213" s="105"/>
      <c r="L213" s="592">
        <f t="shared" si="281"/>
        <v>0</v>
      </c>
      <c r="M213" s="238"/>
      <c r="N213" s="105"/>
      <c r="O213" s="235">
        <f t="shared" si="282"/>
        <v>0</v>
      </c>
      <c r="P213" s="236"/>
    </row>
    <row r="214" spans="1:16" hidden="1" x14ac:dyDescent="0.25">
      <c r="A214" s="119">
        <v>5219</v>
      </c>
      <c r="B214" s="98" t="s">
        <v>235</v>
      </c>
      <c r="C214" s="99">
        <f t="shared" si="283"/>
        <v>0</v>
      </c>
      <c r="D214" s="237"/>
      <c r="E214" s="105"/>
      <c r="F214" s="591">
        <f t="shared" si="279"/>
        <v>0</v>
      </c>
      <c r="G214" s="237"/>
      <c r="H214" s="104"/>
      <c r="I214" s="235">
        <f t="shared" si="280"/>
        <v>0</v>
      </c>
      <c r="J214" s="104"/>
      <c r="K214" s="105"/>
      <c r="L214" s="592">
        <f t="shared" si="281"/>
        <v>0</v>
      </c>
      <c r="M214" s="238"/>
      <c r="N214" s="105"/>
      <c r="O214" s="235">
        <f t="shared" si="282"/>
        <v>0</v>
      </c>
      <c r="P214" s="236"/>
    </row>
    <row r="215" spans="1:16" ht="13.5" hidden="1" customHeight="1" x14ac:dyDescent="0.25">
      <c r="A215" s="231">
        <v>5220</v>
      </c>
      <c r="B215" s="98" t="s">
        <v>236</v>
      </c>
      <c r="C215" s="99">
        <f t="shared" si="283"/>
        <v>0</v>
      </c>
      <c r="D215" s="237"/>
      <c r="E215" s="105"/>
      <c r="F215" s="591">
        <f t="shared" si="279"/>
        <v>0</v>
      </c>
      <c r="G215" s="237"/>
      <c r="H215" s="104"/>
      <c r="I215" s="235">
        <f t="shared" si="280"/>
        <v>0</v>
      </c>
      <c r="J215" s="104"/>
      <c r="K215" s="105"/>
      <c r="L215" s="592">
        <f t="shared" si="281"/>
        <v>0</v>
      </c>
      <c r="M215" s="238"/>
      <c r="N215" s="105"/>
      <c r="O215" s="235">
        <f t="shared" si="282"/>
        <v>0</v>
      </c>
      <c r="P215" s="236"/>
    </row>
    <row r="216" spans="1:16" hidden="1" x14ac:dyDescent="0.25">
      <c r="A216" s="231">
        <v>5230</v>
      </c>
      <c r="B216" s="98" t="s">
        <v>237</v>
      </c>
      <c r="C216" s="99">
        <f t="shared" si="283"/>
        <v>0</v>
      </c>
      <c r="D216" s="232">
        <f>SUM(D217:D224)</f>
        <v>0</v>
      </c>
      <c r="E216" s="233">
        <f t="shared" ref="E216:F216" si="284">SUM(E217:E224)</f>
        <v>0</v>
      </c>
      <c r="F216" s="591">
        <f t="shared" si="284"/>
        <v>0</v>
      </c>
      <c r="G216" s="232">
        <f>SUM(G217:G224)</f>
        <v>0</v>
      </c>
      <c r="H216" s="234">
        <f t="shared" ref="H216:I216" si="285">SUM(H217:H224)</f>
        <v>0</v>
      </c>
      <c r="I216" s="235">
        <f t="shared" si="285"/>
        <v>0</v>
      </c>
      <c r="J216" s="234">
        <f>SUM(J217:J224)</f>
        <v>0</v>
      </c>
      <c r="K216" s="233">
        <f t="shared" ref="K216:L216" si="286">SUM(K217:K224)</f>
        <v>0</v>
      </c>
      <c r="L216" s="592">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105"/>
      <c r="F217" s="591">
        <f t="shared" ref="F217:F226" si="288">D217+E217</f>
        <v>0</v>
      </c>
      <c r="G217" s="237"/>
      <c r="H217" s="104"/>
      <c r="I217" s="235">
        <f t="shared" ref="I217:I226" si="289">G217+H217</f>
        <v>0</v>
      </c>
      <c r="J217" s="104"/>
      <c r="K217" s="105"/>
      <c r="L217" s="592">
        <f t="shared" ref="L217:L226" si="290">J217+K217</f>
        <v>0</v>
      </c>
      <c r="M217" s="238"/>
      <c r="N217" s="105"/>
      <c r="O217" s="235">
        <f t="shared" ref="O217:O226" si="291">M217+N217</f>
        <v>0</v>
      </c>
      <c r="P217" s="236"/>
    </row>
    <row r="218" spans="1:16" hidden="1" x14ac:dyDescent="0.25">
      <c r="A218" s="119">
        <v>5232</v>
      </c>
      <c r="B218" s="98" t="s">
        <v>239</v>
      </c>
      <c r="C218" s="99">
        <f t="shared" si="283"/>
        <v>0</v>
      </c>
      <c r="D218" s="237"/>
      <c r="E218" s="105"/>
      <c r="F218" s="591">
        <f t="shared" si="288"/>
        <v>0</v>
      </c>
      <c r="G218" s="237"/>
      <c r="H218" s="104"/>
      <c r="I218" s="235">
        <f t="shared" si="289"/>
        <v>0</v>
      </c>
      <c r="J218" s="104"/>
      <c r="K218" s="105"/>
      <c r="L218" s="592">
        <f t="shared" si="290"/>
        <v>0</v>
      </c>
      <c r="M218" s="238"/>
      <c r="N218" s="105"/>
      <c r="O218" s="235">
        <f t="shared" si="291"/>
        <v>0</v>
      </c>
      <c r="P218" s="236"/>
    </row>
    <row r="219" spans="1:16" hidden="1" x14ac:dyDescent="0.25">
      <c r="A219" s="119">
        <v>5233</v>
      </c>
      <c r="B219" s="98" t="s">
        <v>240</v>
      </c>
      <c r="C219" s="99">
        <f t="shared" si="283"/>
        <v>0</v>
      </c>
      <c r="D219" s="237"/>
      <c r="E219" s="105"/>
      <c r="F219" s="591">
        <f t="shared" si="288"/>
        <v>0</v>
      </c>
      <c r="G219" s="237"/>
      <c r="H219" s="104"/>
      <c r="I219" s="235">
        <f t="shared" si="289"/>
        <v>0</v>
      </c>
      <c r="J219" s="104"/>
      <c r="K219" s="105"/>
      <c r="L219" s="592">
        <f t="shared" si="290"/>
        <v>0</v>
      </c>
      <c r="M219" s="238"/>
      <c r="N219" s="105"/>
      <c r="O219" s="235">
        <f t="shared" si="291"/>
        <v>0</v>
      </c>
      <c r="P219" s="236"/>
    </row>
    <row r="220" spans="1:16" ht="24" hidden="1" x14ac:dyDescent="0.25">
      <c r="A220" s="119">
        <v>5234</v>
      </c>
      <c r="B220" s="98" t="s">
        <v>241</v>
      </c>
      <c r="C220" s="99">
        <f t="shared" si="283"/>
        <v>0</v>
      </c>
      <c r="D220" s="237"/>
      <c r="E220" s="105"/>
      <c r="F220" s="591">
        <f t="shared" si="288"/>
        <v>0</v>
      </c>
      <c r="G220" s="237"/>
      <c r="H220" s="104"/>
      <c r="I220" s="235">
        <f t="shared" si="289"/>
        <v>0</v>
      </c>
      <c r="J220" s="104"/>
      <c r="K220" s="105"/>
      <c r="L220" s="592">
        <f t="shared" si="290"/>
        <v>0</v>
      </c>
      <c r="M220" s="238"/>
      <c r="N220" s="105"/>
      <c r="O220" s="235">
        <f t="shared" si="291"/>
        <v>0</v>
      </c>
      <c r="P220" s="236"/>
    </row>
    <row r="221" spans="1:16" ht="14.25" hidden="1" customHeight="1" x14ac:dyDescent="0.25">
      <c r="A221" s="119">
        <v>5236</v>
      </c>
      <c r="B221" s="98" t="s">
        <v>242</v>
      </c>
      <c r="C221" s="99">
        <f t="shared" si="283"/>
        <v>0</v>
      </c>
      <c r="D221" s="237"/>
      <c r="E221" s="105"/>
      <c r="F221" s="591">
        <f t="shared" si="288"/>
        <v>0</v>
      </c>
      <c r="G221" s="237"/>
      <c r="H221" s="104"/>
      <c r="I221" s="235">
        <f t="shared" si="289"/>
        <v>0</v>
      </c>
      <c r="J221" s="104"/>
      <c r="K221" s="105"/>
      <c r="L221" s="592">
        <f t="shared" si="290"/>
        <v>0</v>
      </c>
      <c r="M221" s="238"/>
      <c r="N221" s="105"/>
      <c r="O221" s="235">
        <f t="shared" si="291"/>
        <v>0</v>
      </c>
      <c r="P221" s="236"/>
    </row>
    <row r="222" spans="1:16" ht="14.25" hidden="1" customHeight="1" x14ac:dyDescent="0.25">
      <c r="A222" s="119">
        <v>5237</v>
      </c>
      <c r="B222" s="98" t="s">
        <v>243</v>
      </c>
      <c r="C222" s="99">
        <f t="shared" si="283"/>
        <v>0</v>
      </c>
      <c r="D222" s="237"/>
      <c r="E222" s="105"/>
      <c r="F222" s="591">
        <f t="shared" si="288"/>
        <v>0</v>
      </c>
      <c r="G222" s="237"/>
      <c r="H222" s="104"/>
      <c r="I222" s="235">
        <f t="shared" si="289"/>
        <v>0</v>
      </c>
      <c r="J222" s="104"/>
      <c r="K222" s="105"/>
      <c r="L222" s="592">
        <f t="shared" si="290"/>
        <v>0</v>
      </c>
      <c r="M222" s="238"/>
      <c r="N222" s="105"/>
      <c r="O222" s="235">
        <f t="shared" si="291"/>
        <v>0</v>
      </c>
      <c r="P222" s="236"/>
    </row>
    <row r="223" spans="1:16" ht="24" hidden="1" x14ac:dyDescent="0.25">
      <c r="A223" s="119">
        <v>5238</v>
      </c>
      <c r="B223" s="98" t="s">
        <v>244</v>
      </c>
      <c r="C223" s="99">
        <f t="shared" si="283"/>
        <v>0</v>
      </c>
      <c r="D223" s="237"/>
      <c r="E223" s="105"/>
      <c r="F223" s="591">
        <f t="shared" si="288"/>
        <v>0</v>
      </c>
      <c r="G223" s="237"/>
      <c r="H223" s="104"/>
      <c r="I223" s="235">
        <f t="shared" si="289"/>
        <v>0</v>
      </c>
      <c r="J223" s="104"/>
      <c r="K223" s="105"/>
      <c r="L223" s="592">
        <f t="shared" si="290"/>
        <v>0</v>
      </c>
      <c r="M223" s="238"/>
      <c r="N223" s="105"/>
      <c r="O223" s="235">
        <f t="shared" si="291"/>
        <v>0</v>
      </c>
      <c r="P223" s="236"/>
    </row>
    <row r="224" spans="1:16" ht="24" hidden="1" x14ac:dyDescent="0.25">
      <c r="A224" s="119">
        <v>5239</v>
      </c>
      <c r="B224" s="98" t="s">
        <v>245</v>
      </c>
      <c r="C224" s="99">
        <f t="shared" si="283"/>
        <v>0</v>
      </c>
      <c r="D224" s="237"/>
      <c r="E224" s="105"/>
      <c r="F224" s="591">
        <f t="shared" si="288"/>
        <v>0</v>
      </c>
      <c r="G224" s="237"/>
      <c r="H224" s="104"/>
      <c r="I224" s="235">
        <f t="shared" si="289"/>
        <v>0</v>
      </c>
      <c r="J224" s="104"/>
      <c r="K224" s="105"/>
      <c r="L224" s="592">
        <f t="shared" si="290"/>
        <v>0</v>
      </c>
      <c r="M224" s="238"/>
      <c r="N224" s="105"/>
      <c r="O224" s="235">
        <f t="shared" si="291"/>
        <v>0</v>
      </c>
      <c r="P224" s="236"/>
    </row>
    <row r="225" spans="1:16" ht="24" hidden="1" x14ac:dyDescent="0.25">
      <c r="A225" s="231">
        <v>5240</v>
      </c>
      <c r="B225" s="98" t="s">
        <v>246</v>
      </c>
      <c r="C225" s="99">
        <f t="shared" si="283"/>
        <v>0</v>
      </c>
      <c r="D225" s="237"/>
      <c r="E225" s="105"/>
      <c r="F225" s="591">
        <f t="shared" si="288"/>
        <v>0</v>
      </c>
      <c r="G225" s="237"/>
      <c r="H225" s="104"/>
      <c r="I225" s="235">
        <f t="shared" si="289"/>
        <v>0</v>
      </c>
      <c r="J225" s="104"/>
      <c r="K225" s="105"/>
      <c r="L225" s="592">
        <f t="shared" si="290"/>
        <v>0</v>
      </c>
      <c r="M225" s="238"/>
      <c r="N225" s="105"/>
      <c r="O225" s="235">
        <f t="shared" si="291"/>
        <v>0</v>
      </c>
      <c r="P225" s="236"/>
    </row>
    <row r="226" spans="1:16" hidden="1" x14ac:dyDescent="0.25">
      <c r="A226" s="231">
        <v>5250</v>
      </c>
      <c r="B226" s="98" t="s">
        <v>247</v>
      </c>
      <c r="C226" s="99">
        <f t="shared" si="283"/>
        <v>0</v>
      </c>
      <c r="D226" s="237"/>
      <c r="E226" s="105"/>
      <c r="F226" s="591">
        <f t="shared" si="288"/>
        <v>0</v>
      </c>
      <c r="G226" s="237"/>
      <c r="H226" s="104"/>
      <c r="I226" s="235">
        <f t="shared" si="289"/>
        <v>0</v>
      </c>
      <c r="J226" s="104"/>
      <c r="K226" s="105"/>
      <c r="L226" s="592">
        <f t="shared" si="290"/>
        <v>0</v>
      </c>
      <c r="M226" s="238"/>
      <c r="N226" s="105"/>
      <c r="O226" s="235">
        <f t="shared" si="291"/>
        <v>0</v>
      </c>
      <c r="P226" s="236"/>
    </row>
    <row r="227" spans="1:16" hidden="1" x14ac:dyDescent="0.25">
      <c r="A227" s="231">
        <v>5260</v>
      </c>
      <c r="B227" s="98" t="s">
        <v>248</v>
      </c>
      <c r="C227" s="99">
        <f t="shared" si="283"/>
        <v>0</v>
      </c>
      <c r="D227" s="232">
        <f>SUM(D228)</f>
        <v>0</v>
      </c>
      <c r="E227" s="233">
        <f t="shared" ref="E227:F227" si="292">SUM(E228)</f>
        <v>0</v>
      </c>
      <c r="F227" s="591">
        <f t="shared" si="292"/>
        <v>0</v>
      </c>
      <c r="G227" s="232">
        <f>SUM(G228)</f>
        <v>0</v>
      </c>
      <c r="H227" s="234">
        <f t="shared" ref="H227:I227" si="293">SUM(H228)</f>
        <v>0</v>
      </c>
      <c r="I227" s="235">
        <f t="shared" si="293"/>
        <v>0</v>
      </c>
      <c r="J227" s="234">
        <f>SUM(J228)</f>
        <v>0</v>
      </c>
      <c r="K227" s="233">
        <f t="shared" ref="K227:L227" si="294">SUM(K228)</f>
        <v>0</v>
      </c>
      <c r="L227" s="592">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105"/>
      <c r="F228" s="591">
        <f t="shared" ref="F228:F229" si="296">D228+E228</f>
        <v>0</v>
      </c>
      <c r="G228" s="237"/>
      <c r="H228" s="104"/>
      <c r="I228" s="235">
        <f t="shared" ref="I228:I229" si="297">G228+H228</f>
        <v>0</v>
      </c>
      <c r="J228" s="104"/>
      <c r="K228" s="105"/>
      <c r="L228" s="592">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240"/>
      <c r="F229" s="604">
        <f t="shared" si="296"/>
        <v>0</v>
      </c>
      <c r="G229" s="239"/>
      <c r="H229" s="241"/>
      <c r="I229" s="217">
        <f t="shared" si="297"/>
        <v>0</v>
      </c>
      <c r="J229" s="241"/>
      <c r="K229" s="240"/>
      <c r="L229" s="568">
        <f t="shared" si="298"/>
        <v>0</v>
      </c>
      <c r="M229" s="242"/>
      <c r="N229" s="240"/>
      <c r="O229" s="217">
        <f t="shared" si="299"/>
        <v>0</v>
      </c>
      <c r="P229" s="218"/>
    </row>
    <row r="230" spans="1:16" hidden="1" x14ac:dyDescent="0.25">
      <c r="A230" s="199">
        <v>6000</v>
      </c>
      <c r="B230" s="199" t="s">
        <v>251</v>
      </c>
      <c r="C230" s="200">
        <f t="shared" si="283"/>
        <v>0</v>
      </c>
      <c r="D230" s="201">
        <f>D231+D251+D259</f>
        <v>0</v>
      </c>
      <c r="E230" s="202">
        <f t="shared" ref="E230:F230" si="300">E231+E251+E259</f>
        <v>0</v>
      </c>
      <c r="F230" s="605">
        <f t="shared" si="300"/>
        <v>0</v>
      </c>
      <c r="G230" s="201">
        <f>G231+G251+G259</f>
        <v>0</v>
      </c>
      <c r="H230" s="203">
        <f t="shared" ref="H230:I230" si="301">H231+H251+H259</f>
        <v>0</v>
      </c>
      <c r="I230" s="204">
        <f t="shared" si="301"/>
        <v>0</v>
      </c>
      <c r="J230" s="203">
        <f>J231+J251+J259</f>
        <v>0</v>
      </c>
      <c r="K230" s="202">
        <f t="shared" ref="K230:L230" si="302">K231+K251+K259</f>
        <v>0</v>
      </c>
      <c r="L230" s="567">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210">
        <f t="shared" ref="E231:F231" si="304">SUM(E232,E233,E235,E238,E244,E245,E246)</f>
        <v>0</v>
      </c>
      <c r="F231" s="608">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609">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94"/>
      <c r="F232" s="569">
        <f>D232+E232</f>
        <v>0</v>
      </c>
      <c r="G232" s="219"/>
      <c r="H232" s="93"/>
      <c r="I232" s="220">
        <f>G232+H232</f>
        <v>0</v>
      </c>
      <c r="J232" s="93"/>
      <c r="K232" s="94"/>
      <c r="L232" s="570">
        <f>J232+K232</f>
        <v>0</v>
      </c>
      <c r="M232" s="221"/>
      <c r="N232" s="94"/>
      <c r="O232" s="220">
        <f>M232+N232</f>
        <v>0</v>
      </c>
      <c r="P232" s="222"/>
    </row>
    <row r="233" spans="1:16" hidden="1" x14ac:dyDescent="0.25">
      <c r="A233" s="231">
        <v>6230</v>
      </c>
      <c r="B233" s="98" t="s">
        <v>254</v>
      </c>
      <c r="C233" s="99">
        <f t="shared" si="283"/>
        <v>0</v>
      </c>
      <c r="D233" s="232">
        <f t="shared" ref="D233:O233" si="308">SUM(D234)</f>
        <v>0</v>
      </c>
      <c r="E233" s="233">
        <f t="shared" si="308"/>
        <v>0</v>
      </c>
      <c r="F233" s="591">
        <f t="shared" si="308"/>
        <v>0</v>
      </c>
      <c r="G233" s="232">
        <f t="shared" si="308"/>
        <v>0</v>
      </c>
      <c r="H233" s="234">
        <f t="shared" si="308"/>
        <v>0</v>
      </c>
      <c r="I233" s="235">
        <f t="shared" si="308"/>
        <v>0</v>
      </c>
      <c r="J233" s="234">
        <f t="shared" si="308"/>
        <v>0</v>
      </c>
      <c r="K233" s="233">
        <f t="shared" si="308"/>
        <v>0</v>
      </c>
      <c r="L233" s="592">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94"/>
      <c r="F234" s="569">
        <f>D234+E234</f>
        <v>0</v>
      </c>
      <c r="G234" s="219"/>
      <c r="H234" s="93"/>
      <c r="I234" s="220">
        <f>G234+H234</f>
        <v>0</v>
      </c>
      <c r="J234" s="93"/>
      <c r="K234" s="94"/>
      <c r="L234" s="570">
        <f>J234+K234</f>
        <v>0</v>
      </c>
      <c r="M234" s="221"/>
      <c r="N234" s="94"/>
      <c r="O234" s="220">
        <f>M234+N234</f>
        <v>0</v>
      </c>
      <c r="P234" s="222"/>
    </row>
    <row r="235" spans="1:16" ht="24" hidden="1" x14ac:dyDescent="0.25">
      <c r="A235" s="231">
        <v>6240</v>
      </c>
      <c r="B235" s="98" t="s">
        <v>256</v>
      </c>
      <c r="C235" s="99">
        <f t="shared" si="283"/>
        <v>0</v>
      </c>
      <c r="D235" s="232">
        <f>SUM(D236:D237)</f>
        <v>0</v>
      </c>
      <c r="E235" s="233">
        <f t="shared" ref="E235:F235" si="309">SUM(E236:E237)</f>
        <v>0</v>
      </c>
      <c r="F235" s="591">
        <f t="shared" si="309"/>
        <v>0</v>
      </c>
      <c r="G235" s="232">
        <f>SUM(G236:G237)</f>
        <v>0</v>
      </c>
      <c r="H235" s="234">
        <f t="shared" ref="H235:I235" si="310">SUM(H236:H237)</f>
        <v>0</v>
      </c>
      <c r="I235" s="235">
        <f t="shared" si="310"/>
        <v>0</v>
      </c>
      <c r="J235" s="234">
        <f>SUM(J236:J237)</f>
        <v>0</v>
      </c>
      <c r="K235" s="233">
        <f t="shared" ref="K235:L235" si="311">SUM(K236:K237)</f>
        <v>0</v>
      </c>
      <c r="L235" s="592">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105"/>
      <c r="F236" s="591">
        <f t="shared" ref="F236:F237" si="313">D236+E236</f>
        <v>0</v>
      </c>
      <c r="G236" s="237"/>
      <c r="H236" s="104"/>
      <c r="I236" s="235">
        <f t="shared" ref="I236:I237" si="314">G236+H236</f>
        <v>0</v>
      </c>
      <c r="J236" s="104"/>
      <c r="K236" s="105"/>
      <c r="L236" s="592">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105"/>
      <c r="F237" s="591">
        <f t="shared" si="313"/>
        <v>0</v>
      </c>
      <c r="G237" s="237"/>
      <c r="H237" s="104"/>
      <c r="I237" s="235">
        <f t="shared" si="314"/>
        <v>0</v>
      </c>
      <c r="J237" s="104"/>
      <c r="K237" s="105"/>
      <c r="L237" s="592">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233">
        <f t="shared" ref="E238:F238" si="317">SUM(E239:E243)</f>
        <v>0</v>
      </c>
      <c r="F238" s="591">
        <f t="shared" si="317"/>
        <v>0</v>
      </c>
      <c r="G238" s="232">
        <f>SUM(G239:G243)</f>
        <v>0</v>
      </c>
      <c r="H238" s="234">
        <f t="shared" ref="H238:I238" si="318">SUM(H239:H243)</f>
        <v>0</v>
      </c>
      <c r="I238" s="235">
        <f t="shared" si="318"/>
        <v>0</v>
      </c>
      <c r="J238" s="234">
        <f>SUM(J239:J243)</f>
        <v>0</v>
      </c>
      <c r="K238" s="233">
        <f t="shared" ref="K238:L238" si="319">SUM(K239:K243)</f>
        <v>0</v>
      </c>
      <c r="L238" s="592">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105"/>
      <c r="F239" s="591">
        <f t="shared" ref="F239:F245" si="321">D239+E239</f>
        <v>0</v>
      </c>
      <c r="G239" s="237"/>
      <c r="H239" s="104"/>
      <c r="I239" s="235">
        <f t="shared" ref="I239:I245" si="322">G239+H239</f>
        <v>0</v>
      </c>
      <c r="J239" s="104"/>
      <c r="K239" s="105"/>
      <c r="L239" s="592">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105"/>
      <c r="F240" s="591">
        <f t="shared" si="321"/>
        <v>0</v>
      </c>
      <c r="G240" s="237"/>
      <c r="H240" s="104"/>
      <c r="I240" s="235">
        <f t="shared" si="322"/>
        <v>0</v>
      </c>
      <c r="J240" s="104"/>
      <c r="K240" s="105"/>
      <c r="L240" s="592">
        <f t="shared" si="323"/>
        <v>0</v>
      </c>
      <c r="M240" s="238"/>
      <c r="N240" s="105"/>
      <c r="O240" s="235">
        <f t="shared" si="324"/>
        <v>0</v>
      </c>
      <c r="P240" s="236"/>
    </row>
    <row r="241" spans="1:16" ht="24" hidden="1" x14ac:dyDescent="0.25">
      <c r="A241" s="119">
        <v>6254</v>
      </c>
      <c r="B241" s="98" t="s">
        <v>262</v>
      </c>
      <c r="C241" s="99">
        <f t="shared" si="283"/>
        <v>0</v>
      </c>
      <c r="D241" s="237"/>
      <c r="E241" s="105"/>
      <c r="F241" s="591">
        <f t="shared" si="321"/>
        <v>0</v>
      </c>
      <c r="G241" s="237"/>
      <c r="H241" s="104"/>
      <c r="I241" s="235">
        <f t="shared" si="322"/>
        <v>0</v>
      </c>
      <c r="J241" s="104"/>
      <c r="K241" s="105"/>
      <c r="L241" s="592">
        <f t="shared" si="323"/>
        <v>0</v>
      </c>
      <c r="M241" s="238"/>
      <c r="N241" s="105"/>
      <c r="O241" s="235">
        <f t="shared" si="324"/>
        <v>0</v>
      </c>
      <c r="P241" s="236"/>
    </row>
    <row r="242" spans="1:16" ht="24" hidden="1" x14ac:dyDescent="0.25">
      <c r="A242" s="119">
        <v>6255</v>
      </c>
      <c r="B242" s="98" t="s">
        <v>263</v>
      </c>
      <c r="C242" s="99">
        <f t="shared" si="283"/>
        <v>0</v>
      </c>
      <c r="D242" s="237"/>
      <c r="E242" s="105"/>
      <c r="F242" s="591">
        <f t="shared" si="321"/>
        <v>0</v>
      </c>
      <c r="G242" s="237"/>
      <c r="H242" s="104"/>
      <c r="I242" s="235">
        <f t="shared" si="322"/>
        <v>0</v>
      </c>
      <c r="J242" s="104"/>
      <c r="K242" s="105"/>
      <c r="L242" s="592">
        <f t="shared" si="323"/>
        <v>0</v>
      </c>
      <c r="M242" s="238"/>
      <c r="N242" s="105"/>
      <c r="O242" s="235">
        <f t="shared" si="324"/>
        <v>0</v>
      </c>
      <c r="P242" s="236"/>
    </row>
    <row r="243" spans="1:16" hidden="1" x14ac:dyDescent="0.25">
      <c r="A243" s="119">
        <v>6259</v>
      </c>
      <c r="B243" s="98" t="s">
        <v>264</v>
      </c>
      <c r="C243" s="99">
        <f t="shared" si="283"/>
        <v>0</v>
      </c>
      <c r="D243" s="237"/>
      <c r="E243" s="105"/>
      <c r="F243" s="591">
        <f t="shared" si="321"/>
        <v>0</v>
      </c>
      <c r="G243" s="237"/>
      <c r="H243" s="104"/>
      <c r="I243" s="235">
        <f t="shared" si="322"/>
        <v>0</v>
      </c>
      <c r="J243" s="104"/>
      <c r="K243" s="105"/>
      <c r="L243" s="592">
        <f t="shared" si="323"/>
        <v>0</v>
      </c>
      <c r="M243" s="238"/>
      <c r="N243" s="105"/>
      <c r="O243" s="235">
        <f t="shared" si="324"/>
        <v>0</v>
      </c>
      <c r="P243" s="236"/>
    </row>
    <row r="244" spans="1:16" ht="24" hidden="1" x14ac:dyDescent="0.25">
      <c r="A244" s="231">
        <v>6260</v>
      </c>
      <c r="B244" s="98" t="s">
        <v>265</v>
      </c>
      <c r="C244" s="99">
        <f t="shared" si="283"/>
        <v>0</v>
      </c>
      <c r="D244" s="237"/>
      <c r="E244" s="105"/>
      <c r="F244" s="591">
        <f t="shared" si="321"/>
        <v>0</v>
      </c>
      <c r="G244" s="237"/>
      <c r="H244" s="104"/>
      <c r="I244" s="235">
        <f t="shared" si="322"/>
        <v>0</v>
      </c>
      <c r="J244" s="104"/>
      <c r="K244" s="105"/>
      <c r="L244" s="592">
        <f t="shared" si="323"/>
        <v>0</v>
      </c>
      <c r="M244" s="238"/>
      <c r="N244" s="105"/>
      <c r="O244" s="235">
        <f t="shared" si="324"/>
        <v>0</v>
      </c>
      <c r="P244" s="236"/>
    </row>
    <row r="245" spans="1:16" hidden="1" x14ac:dyDescent="0.25">
      <c r="A245" s="231">
        <v>6270</v>
      </c>
      <c r="B245" s="98" t="s">
        <v>266</v>
      </c>
      <c r="C245" s="99">
        <f t="shared" si="283"/>
        <v>0</v>
      </c>
      <c r="D245" s="237"/>
      <c r="E245" s="105"/>
      <c r="F245" s="591">
        <f t="shared" si="321"/>
        <v>0</v>
      </c>
      <c r="G245" s="237"/>
      <c r="H245" s="104"/>
      <c r="I245" s="235">
        <f t="shared" si="322"/>
        <v>0</v>
      </c>
      <c r="J245" s="104"/>
      <c r="K245" s="105"/>
      <c r="L245" s="592">
        <f t="shared" si="323"/>
        <v>0</v>
      </c>
      <c r="M245" s="238"/>
      <c r="N245" s="105"/>
      <c r="O245" s="235">
        <f t="shared" si="324"/>
        <v>0</v>
      </c>
      <c r="P245" s="236"/>
    </row>
    <row r="246" spans="1:16" ht="24" hidden="1" x14ac:dyDescent="0.25">
      <c r="A246" s="342">
        <v>6290</v>
      </c>
      <c r="B246" s="87" t="s">
        <v>267</v>
      </c>
      <c r="C246" s="274">
        <f t="shared" si="283"/>
        <v>0</v>
      </c>
      <c r="D246" s="246">
        <f>SUM(D247:D250)</f>
        <v>0</v>
      </c>
      <c r="E246" s="247">
        <f t="shared" ref="E246:O246" si="325">SUM(E247:E250)</f>
        <v>0</v>
      </c>
      <c r="F246" s="569">
        <f t="shared" si="325"/>
        <v>0</v>
      </c>
      <c r="G246" s="246">
        <f t="shared" si="325"/>
        <v>0</v>
      </c>
      <c r="H246" s="248">
        <f t="shared" si="325"/>
        <v>0</v>
      </c>
      <c r="I246" s="220">
        <f t="shared" si="325"/>
        <v>0</v>
      </c>
      <c r="J246" s="248">
        <f t="shared" si="325"/>
        <v>0</v>
      </c>
      <c r="K246" s="247">
        <f t="shared" si="325"/>
        <v>0</v>
      </c>
      <c r="L246" s="57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105"/>
      <c r="F247" s="591">
        <f t="shared" ref="F247:F250" si="326">D247+E247</f>
        <v>0</v>
      </c>
      <c r="G247" s="237"/>
      <c r="H247" s="104"/>
      <c r="I247" s="235">
        <f t="shared" ref="I247:I250" si="327">G247+H247</f>
        <v>0</v>
      </c>
      <c r="J247" s="104"/>
      <c r="K247" s="105"/>
      <c r="L247" s="592">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105"/>
      <c r="F248" s="591">
        <f t="shared" si="326"/>
        <v>0</v>
      </c>
      <c r="G248" s="237"/>
      <c r="H248" s="104"/>
      <c r="I248" s="235">
        <f t="shared" si="327"/>
        <v>0</v>
      </c>
      <c r="J248" s="104"/>
      <c r="K248" s="105"/>
      <c r="L248" s="592">
        <f t="shared" si="328"/>
        <v>0</v>
      </c>
      <c r="M248" s="238"/>
      <c r="N248" s="105"/>
      <c r="O248" s="235">
        <f t="shared" si="329"/>
        <v>0</v>
      </c>
      <c r="P248" s="236"/>
    </row>
    <row r="249" spans="1:16" ht="72" hidden="1" x14ac:dyDescent="0.25">
      <c r="A249" s="119">
        <v>6296</v>
      </c>
      <c r="B249" s="98" t="s">
        <v>270</v>
      </c>
      <c r="C249" s="99">
        <f t="shared" si="283"/>
        <v>0</v>
      </c>
      <c r="D249" s="237"/>
      <c r="E249" s="105"/>
      <c r="F249" s="591">
        <f t="shared" si="326"/>
        <v>0</v>
      </c>
      <c r="G249" s="237"/>
      <c r="H249" s="104"/>
      <c r="I249" s="235">
        <f t="shared" si="327"/>
        <v>0</v>
      </c>
      <c r="J249" s="104"/>
      <c r="K249" s="105"/>
      <c r="L249" s="592">
        <f t="shared" si="328"/>
        <v>0</v>
      </c>
      <c r="M249" s="238"/>
      <c r="N249" s="105"/>
      <c r="O249" s="235">
        <f t="shared" si="329"/>
        <v>0</v>
      </c>
      <c r="P249" s="236"/>
    </row>
    <row r="250" spans="1:16" ht="39.75" hidden="1" customHeight="1" x14ac:dyDescent="0.25">
      <c r="A250" s="119">
        <v>6299</v>
      </c>
      <c r="B250" s="98" t="s">
        <v>271</v>
      </c>
      <c r="C250" s="99">
        <f t="shared" si="283"/>
        <v>0</v>
      </c>
      <c r="D250" s="237"/>
      <c r="E250" s="105"/>
      <c r="F250" s="591">
        <f t="shared" si="326"/>
        <v>0</v>
      </c>
      <c r="G250" s="237"/>
      <c r="H250" s="104"/>
      <c r="I250" s="235">
        <f t="shared" si="327"/>
        <v>0</v>
      </c>
      <c r="J250" s="104"/>
      <c r="K250" s="105"/>
      <c r="L250" s="592">
        <f t="shared" si="328"/>
        <v>0</v>
      </c>
      <c r="M250" s="238"/>
      <c r="N250" s="105"/>
      <c r="O250" s="235">
        <f t="shared" si="329"/>
        <v>0</v>
      </c>
      <c r="P250" s="236"/>
    </row>
    <row r="251" spans="1:16" hidden="1" x14ac:dyDescent="0.25">
      <c r="A251" s="75">
        <v>6300</v>
      </c>
      <c r="B251" s="206" t="s">
        <v>272</v>
      </c>
      <c r="C251" s="76">
        <f t="shared" si="283"/>
        <v>0</v>
      </c>
      <c r="D251" s="207">
        <f>SUM(D252,D257,D258)</f>
        <v>0</v>
      </c>
      <c r="E251" s="85">
        <f t="shared" ref="E251:O251" si="330">SUM(E252,E257,E258)</f>
        <v>0</v>
      </c>
      <c r="F251" s="541">
        <f t="shared" si="330"/>
        <v>0</v>
      </c>
      <c r="G251" s="207">
        <f t="shared" si="330"/>
        <v>0</v>
      </c>
      <c r="H251" s="84">
        <f t="shared" si="330"/>
        <v>0</v>
      </c>
      <c r="I251" s="208">
        <f t="shared" si="330"/>
        <v>0</v>
      </c>
      <c r="J251" s="84">
        <f t="shared" si="330"/>
        <v>0</v>
      </c>
      <c r="K251" s="85">
        <f t="shared" si="330"/>
        <v>0</v>
      </c>
      <c r="L251" s="544">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247">
        <f t="shared" ref="E252:O252" si="331">SUM(E253:E256)</f>
        <v>0</v>
      </c>
      <c r="F252" s="569">
        <f t="shared" si="331"/>
        <v>0</v>
      </c>
      <c r="G252" s="246">
        <f t="shared" si="331"/>
        <v>0</v>
      </c>
      <c r="H252" s="248">
        <f t="shared" si="331"/>
        <v>0</v>
      </c>
      <c r="I252" s="220">
        <f t="shared" si="331"/>
        <v>0</v>
      </c>
      <c r="J252" s="248">
        <f t="shared" si="331"/>
        <v>0</v>
      </c>
      <c r="K252" s="247">
        <f t="shared" si="331"/>
        <v>0</v>
      </c>
      <c r="L252" s="57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105"/>
      <c r="F253" s="591">
        <f t="shared" ref="F253:F258" si="332">D253+E253</f>
        <v>0</v>
      </c>
      <c r="G253" s="237"/>
      <c r="H253" s="104"/>
      <c r="I253" s="235">
        <f t="shared" ref="I253:I258" si="333">G253+H253</f>
        <v>0</v>
      </c>
      <c r="J253" s="104"/>
      <c r="K253" s="105"/>
      <c r="L253" s="592">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105"/>
      <c r="F254" s="591">
        <f t="shared" si="332"/>
        <v>0</v>
      </c>
      <c r="G254" s="237"/>
      <c r="H254" s="104"/>
      <c r="I254" s="235">
        <f t="shared" si="333"/>
        <v>0</v>
      </c>
      <c r="J254" s="104"/>
      <c r="K254" s="105"/>
      <c r="L254" s="592">
        <f t="shared" si="334"/>
        <v>0</v>
      </c>
      <c r="M254" s="238"/>
      <c r="N254" s="105"/>
      <c r="O254" s="235">
        <f t="shared" si="335"/>
        <v>0</v>
      </c>
      <c r="P254" s="236"/>
    </row>
    <row r="255" spans="1:16" ht="24" hidden="1" x14ac:dyDescent="0.25">
      <c r="A255" s="119">
        <v>6324</v>
      </c>
      <c r="B255" s="98" t="s">
        <v>276</v>
      </c>
      <c r="C255" s="99">
        <f t="shared" si="283"/>
        <v>0</v>
      </c>
      <c r="D255" s="237"/>
      <c r="E255" s="105"/>
      <c r="F255" s="591">
        <f t="shared" si="332"/>
        <v>0</v>
      </c>
      <c r="G255" s="237"/>
      <c r="H255" s="104"/>
      <c r="I255" s="235">
        <f t="shared" si="333"/>
        <v>0</v>
      </c>
      <c r="J255" s="104"/>
      <c r="K255" s="105"/>
      <c r="L255" s="592">
        <f t="shared" si="334"/>
        <v>0</v>
      </c>
      <c r="M255" s="238"/>
      <c r="N255" s="105"/>
      <c r="O255" s="235">
        <f t="shared" si="335"/>
        <v>0</v>
      </c>
      <c r="P255" s="236"/>
    </row>
    <row r="256" spans="1:16" hidden="1" x14ac:dyDescent="0.25">
      <c r="A256" s="47">
        <v>6329</v>
      </c>
      <c r="B256" s="87" t="s">
        <v>277</v>
      </c>
      <c r="C256" s="88">
        <f t="shared" si="283"/>
        <v>0</v>
      </c>
      <c r="D256" s="219"/>
      <c r="E256" s="94"/>
      <c r="F256" s="569">
        <f t="shared" si="332"/>
        <v>0</v>
      </c>
      <c r="G256" s="219"/>
      <c r="H256" s="93"/>
      <c r="I256" s="220">
        <f t="shared" si="333"/>
        <v>0</v>
      </c>
      <c r="J256" s="93"/>
      <c r="K256" s="94"/>
      <c r="L256" s="570">
        <f t="shared" si="334"/>
        <v>0</v>
      </c>
      <c r="M256" s="221"/>
      <c r="N256" s="94"/>
      <c r="O256" s="220">
        <f t="shared" si="335"/>
        <v>0</v>
      </c>
      <c r="P256" s="222"/>
    </row>
    <row r="257" spans="1:16" ht="24" hidden="1" x14ac:dyDescent="0.25">
      <c r="A257" s="293">
        <v>6330</v>
      </c>
      <c r="B257" s="294" t="s">
        <v>278</v>
      </c>
      <c r="C257" s="274">
        <f t="shared" si="283"/>
        <v>0</v>
      </c>
      <c r="D257" s="279"/>
      <c r="E257" s="280"/>
      <c r="F257" s="606">
        <f t="shared" si="332"/>
        <v>0</v>
      </c>
      <c r="G257" s="279"/>
      <c r="H257" s="281"/>
      <c r="I257" s="276">
        <f t="shared" si="333"/>
        <v>0</v>
      </c>
      <c r="J257" s="281"/>
      <c r="K257" s="280"/>
      <c r="L257" s="607">
        <f t="shared" si="334"/>
        <v>0</v>
      </c>
      <c r="M257" s="282"/>
      <c r="N257" s="280"/>
      <c r="O257" s="276">
        <f t="shared" si="335"/>
        <v>0</v>
      </c>
      <c r="P257" s="277"/>
    </row>
    <row r="258" spans="1:16" hidden="1" x14ac:dyDescent="0.25">
      <c r="A258" s="231">
        <v>6360</v>
      </c>
      <c r="B258" s="98" t="s">
        <v>279</v>
      </c>
      <c r="C258" s="99">
        <f t="shared" si="283"/>
        <v>0</v>
      </c>
      <c r="D258" s="237"/>
      <c r="E258" s="105"/>
      <c r="F258" s="591">
        <f t="shared" si="332"/>
        <v>0</v>
      </c>
      <c r="G258" s="237"/>
      <c r="H258" s="104"/>
      <c r="I258" s="235">
        <f t="shared" si="333"/>
        <v>0</v>
      </c>
      <c r="J258" s="104"/>
      <c r="K258" s="105"/>
      <c r="L258" s="592">
        <f t="shared" si="334"/>
        <v>0</v>
      </c>
      <c r="M258" s="238"/>
      <c r="N258" s="105"/>
      <c r="O258" s="235">
        <f t="shared" si="335"/>
        <v>0</v>
      </c>
      <c r="P258" s="236"/>
    </row>
    <row r="259" spans="1:16" ht="36" hidden="1" x14ac:dyDescent="0.25">
      <c r="A259" s="75">
        <v>6400</v>
      </c>
      <c r="B259" s="206" t="s">
        <v>280</v>
      </c>
      <c r="C259" s="76">
        <f t="shared" si="283"/>
        <v>0</v>
      </c>
      <c r="D259" s="207">
        <f>SUM(D260,D264)</f>
        <v>0</v>
      </c>
      <c r="E259" s="85">
        <f t="shared" ref="E259:O259" si="336">SUM(E260,E264)</f>
        <v>0</v>
      </c>
      <c r="F259" s="541">
        <f t="shared" si="336"/>
        <v>0</v>
      </c>
      <c r="G259" s="207">
        <f t="shared" si="336"/>
        <v>0</v>
      </c>
      <c r="H259" s="84">
        <f t="shared" si="336"/>
        <v>0</v>
      </c>
      <c r="I259" s="208">
        <f t="shared" si="336"/>
        <v>0</v>
      </c>
      <c r="J259" s="84">
        <f t="shared" si="336"/>
        <v>0</v>
      </c>
      <c r="K259" s="85">
        <f t="shared" si="336"/>
        <v>0</v>
      </c>
      <c r="L259" s="544">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247">
        <f t="shared" ref="E260:O260" si="337">SUM(E261:E263)</f>
        <v>0</v>
      </c>
      <c r="F260" s="569">
        <f t="shared" si="337"/>
        <v>0</v>
      </c>
      <c r="G260" s="246">
        <f t="shared" si="337"/>
        <v>0</v>
      </c>
      <c r="H260" s="248">
        <f t="shared" si="337"/>
        <v>0</v>
      </c>
      <c r="I260" s="220">
        <f t="shared" si="337"/>
        <v>0</v>
      </c>
      <c r="J260" s="248">
        <f t="shared" si="337"/>
        <v>0</v>
      </c>
      <c r="K260" s="247">
        <f t="shared" si="337"/>
        <v>0</v>
      </c>
      <c r="L260" s="57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105"/>
      <c r="F261" s="591">
        <f t="shared" ref="F261:F263" si="338">D261+E261</f>
        <v>0</v>
      </c>
      <c r="G261" s="237"/>
      <c r="H261" s="104"/>
      <c r="I261" s="235">
        <f t="shared" ref="I261:I263" si="339">G261+H261</f>
        <v>0</v>
      </c>
      <c r="J261" s="104"/>
      <c r="K261" s="105"/>
      <c r="L261" s="592">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105"/>
      <c r="F262" s="591">
        <f t="shared" si="338"/>
        <v>0</v>
      </c>
      <c r="G262" s="237"/>
      <c r="H262" s="104"/>
      <c r="I262" s="235">
        <f t="shared" si="339"/>
        <v>0</v>
      </c>
      <c r="J262" s="104"/>
      <c r="K262" s="105"/>
      <c r="L262" s="592">
        <f t="shared" si="340"/>
        <v>0</v>
      </c>
      <c r="M262" s="238"/>
      <c r="N262" s="105"/>
      <c r="O262" s="235">
        <f t="shared" si="341"/>
        <v>0</v>
      </c>
      <c r="P262" s="236"/>
    </row>
    <row r="263" spans="1:16" ht="36" hidden="1" x14ac:dyDescent="0.25">
      <c r="A263" s="119">
        <v>6419</v>
      </c>
      <c r="B263" s="98" t="s">
        <v>284</v>
      </c>
      <c r="C263" s="99">
        <f t="shared" si="283"/>
        <v>0</v>
      </c>
      <c r="D263" s="237"/>
      <c r="E263" s="105"/>
      <c r="F263" s="591">
        <f t="shared" si="338"/>
        <v>0</v>
      </c>
      <c r="G263" s="237"/>
      <c r="H263" s="104"/>
      <c r="I263" s="235">
        <f t="shared" si="339"/>
        <v>0</v>
      </c>
      <c r="J263" s="104"/>
      <c r="K263" s="105"/>
      <c r="L263" s="592">
        <f t="shared" si="340"/>
        <v>0</v>
      </c>
      <c r="M263" s="238"/>
      <c r="N263" s="105"/>
      <c r="O263" s="235">
        <f t="shared" si="341"/>
        <v>0</v>
      </c>
      <c r="P263" s="236"/>
    </row>
    <row r="264" spans="1:16" ht="36" hidden="1" x14ac:dyDescent="0.25">
      <c r="A264" s="231">
        <v>6420</v>
      </c>
      <c r="B264" s="98" t="s">
        <v>285</v>
      </c>
      <c r="C264" s="99">
        <f t="shared" si="283"/>
        <v>0</v>
      </c>
      <c r="D264" s="232">
        <f>SUM(D265:D268)</f>
        <v>0</v>
      </c>
      <c r="E264" s="233">
        <f t="shared" ref="E264:F264" si="342">SUM(E265:E268)</f>
        <v>0</v>
      </c>
      <c r="F264" s="591">
        <f t="shared" si="342"/>
        <v>0</v>
      </c>
      <c r="G264" s="232">
        <f>SUM(G265:G268)</f>
        <v>0</v>
      </c>
      <c r="H264" s="234">
        <f t="shared" ref="H264:I264" si="343">SUM(H265:H268)</f>
        <v>0</v>
      </c>
      <c r="I264" s="235">
        <f t="shared" si="343"/>
        <v>0</v>
      </c>
      <c r="J264" s="234">
        <f>SUM(J265:J268)</f>
        <v>0</v>
      </c>
      <c r="K264" s="233">
        <f t="shared" ref="K264:L264" si="344">SUM(K265:K268)</f>
        <v>0</v>
      </c>
      <c r="L264" s="592">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105"/>
      <c r="F265" s="591">
        <f t="shared" ref="F265:F268" si="346">D265+E265</f>
        <v>0</v>
      </c>
      <c r="G265" s="237"/>
      <c r="H265" s="104"/>
      <c r="I265" s="235">
        <f t="shared" ref="I265:I268" si="347">G265+H265</f>
        <v>0</v>
      </c>
      <c r="J265" s="104"/>
      <c r="K265" s="105"/>
      <c r="L265" s="592">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105"/>
      <c r="F266" s="591">
        <f t="shared" si="346"/>
        <v>0</v>
      </c>
      <c r="G266" s="237"/>
      <c r="H266" s="104"/>
      <c r="I266" s="235">
        <f t="shared" si="347"/>
        <v>0</v>
      </c>
      <c r="J266" s="104"/>
      <c r="K266" s="105"/>
      <c r="L266" s="592">
        <f t="shared" si="348"/>
        <v>0</v>
      </c>
      <c r="M266" s="238"/>
      <c r="N266" s="105"/>
      <c r="O266" s="235">
        <f t="shared" si="349"/>
        <v>0</v>
      </c>
      <c r="P266" s="236"/>
    </row>
    <row r="267" spans="1:16" ht="13.5" hidden="1" customHeight="1" x14ac:dyDescent="0.25">
      <c r="A267" s="119">
        <v>6423</v>
      </c>
      <c r="B267" s="98" t="s">
        <v>288</v>
      </c>
      <c r="C267" s="99">
        <f t="shared" si="283"/>
        <v>0</v>
      </c>
      <c r="D267" s="237"/>
      <c r="E267" s="105"/>
      <c r="F267" s="591">
        <f t="shared" si="346"/>
        <v>0</v>
      </c>
      <c r="G267" s="237"/>
      <c r="H267" s="104"/>
      <c r="I267" s="235">
        <f t="shared" si="347"/>
        <v>0</v>
      </c>
      <c r="J267" s="104"/>
      <c r="K267" s="105"/>
      <c r="L267" s="592">
        <f t="shared" si="348"/>
        <v>0</v>
      </c>
      <c r="M267" s="238"/>
      <c r="N267" s="105"/>
      <c r="O267" s="235">
        <f t="shared" si="349"/>
        <v>0</v>
      </c>
      <c r="P267" s="236"/>
    </row>
    <row r="268" spans="1:16" ht="36" hidden="1" x14ac:dyDescent="0.25">
      <c r="A268" s="119">
        <v>6424</v>
      </c>
      <c r="B268" s="98" t="s">
        <v>289</v>
      </c>
      <c r="C268" s="99">
        <f t="shared" si="283"/>
        <v>0</v>
      </c>
      <c r="D268" s="237"/>
      <c r="E268" s="105"/>
      <c r="F268" s="591">
        <f t="shared" si="346"/>
        <v>0</v>
      </c>
      <c r="G268" s="237"/>
      <c r="H268" s="104"/>
      <c r="I268" s="235">
        <f t="shared" si="347"/>
        <v>0</v>
      </c>
      <c r="J268" s="104"/>
      <c r="K268" s="105"/>
      <c r="L268" s="592">
        <f t="shared" si="348"/>
        <v>0</v>
      </c>
      <c r="M268" s="238"/>
      <c r="N268" s="105"/>
      <c r="O268" s="235">
        <f t="shared" si="349"/>
        <v>0</v>
      </c>
      <c r="P268" s="236"/>
    </row>
    <row r="269" spans="1:16" ht="36" hidden="1" x14ac:dyDescent="0.25">
      <c r="A269" s="295">
        <v>7000</v>
      </c>
      <c r="B269" s="295" t="s">
        <v>290</v>
      </c>
      <c r="C269" s="296">
        <f t="shared" si="283"/>
        <v>0</v>
      </c>
      <c r="D269" s="297">
        <f>SUM(D270,D281)</f>
        <v>0</v>
      </c>
      <c r="E269" s="298">
        <f t="shared" ref="E269:F269" si="350">SUM(E270,E281)</f>
        <v>0</v>
      </c>
      <c r="F269" s="610">
        <f t="shared" si="350"/>
        <v>0</v>
      </c>
      <c r="G269" s="297">
        <f>SUM(G270,G281)</f>
        <v>0</v>
      </c>
      <c r="H269" s="299">
        <f t="shared" ref="H269:I269" si="351">SUM(H270,H281)</f>
        <v>0</v>
      </c>
      <c r="I269" s="300">
        <f t="shared" si="351"/>
        <v>0</v>
      </c>
      <c r="J269" s="299">
        <f>SUM(J270,J281)</f>
        <v>0</v>
      </c>
      <c r="K269" s="298">
        <f t="shared" ref="K269:L269" si="352">SUM(K270,K281)</f>
        <v>0</v>
      </c>
      <c r="L269" s="611">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85">
        <f t="shared" ref="E270:F270" si="354">SUM(E271,E272,E275,E276,E280)</f>
        <v>0</v>
      </c>
      <c r="F270" s="541">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544">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94"/>
      <c r="F271" s="569">
        <f>D271+E271</f>
        <v>0</v>
      </c>
      <c r="G271" s="219"/>
      <c r="H271" s="93"/>
      <c r="I271" s="220">
        <f>G271+H271</f>
        <v>0</v>
      </c>
      <c r="J271" s="93"/>
      <c r="K271" s="94"/>
      <c r="L271" s="57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233">
        <f t="shared" ref="E272:F272" si="358">SUM(E273:E274)</f>
        <v>0</v>
      </c>
      <c r="F272" s="591">
        <f t="shared" si="358"/>
        <v>0</v>
      </c>
      <c r="G272" s="232">
        <f>SUM(G273:G274)</f>
        <v>0</v>
      </c>
      <c r="H272" s="234">
        <f t="shared" ref="H272:I272" si="359">SUM(H273:H274)</f>
        <v>0</v>
      </c>
      <c r="I272" s="235">
        <f t="shared" si="359"/>
        <v>0</v>
      </c>
      <c r="J272" s="234">
        <f>SUM(J273:J274)</f>
        <v>0</v>
      </c>
      <c r="K272" s="233">
        <f t="shared" ref="K272:L272" si="360">SUM(K273:K274)</f>
        <v>0</v>
      </c>
      <c r="L272" s="592">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105"/>
      <c r="F273" s="591">
        <f t="shared" ref="F273:F275" si="362">D273+E273</f>
        <v>0</v>
      </c>
      <c r="G273" s="237"/>
      <c r="H273" s="104"/>
      <c r="I273" s="235">
        <f t="shared" ref="I273:I275" si="363">G273+H273</f>
        <v>0</v>
      </c>
      <c r="J273" s="104"/>
      <c r="K273" s="105"/>
      <c r="L273" s="592">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105"/>
      <c r="F274" s="591">
        <f t="shared" si="362"/>
        <v>0</v>
      </c>
      <c r="G274" s="237"/>
      <c r="H274" s="104"/>
      <c r="I274" s="235">
        <f t="shared" si="363"/>
        <v>0</v>
      </c>
      <c r="J274" s="104"/>
      <c r="K274" s="105"/>
      <c r="L274" s="592">
        <f t="shared" si="364"/>
        <v>0</v>
      </c>
      <c r="M274" s="238"/>
      <c r="N274" s="105"/>
      <c r="O274" s="235">
        <f t="shared" si="365"/>
        <v>0</v>
      </c>
      <c r="P274" s="236"/>
    </row>
    <row r="275" spans="1:16" ht="24" hidden="1" x14ac:dyDescent="0.25">
      <c r="A275" s="231">
        <v>7230</v>
      </c>
      <c r="B275" s="98" t="s">
        <v>296</v>
      </c>
      <c r="C275" s="99">
        <f t="shared" si="283"/>
        <v>0</v>
      </c>
      <c r="D275" s="237"/>
      <c r="E275" s="105"/>
      <c r="F275" s="591">
        <f t="shared" si="362"/>
        <v>0</v>
      </c>
      <c r="G275" s="237"/>
      <c r="H275" s="104"/>
      <c r="I275" s="235">
        <f t="shared" si="363"/>
        <v>0</v>
      </c>
      <c r="J275" s="104"/>
      <c r="K275" s="105"/>
      <c r="L275" s="592">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233">
        <f t="shared" si="366"/>
        <v>0</v>
      </c>
      <c r="F276" s="591">
        <f t="shared" si="366"/>
        <v>0</v>
      </c>
      <c r="G276" s="232">
        <f t="shared" si="366"/>
        <v>0</v>
      </c>
      <c r="H276" s="234">
        <f t="shared" si="366"/>
        <v>0</v>
      </c>
      <c r="I276" s="235">
        <f t="shared" si="366"/>
        <v>0</v>
      </c>
      <c r="J276" s="234">
        <f>SUM(J277:J279)</f>
        <v>0</v>
      </c>
      <c r="K276" s="233">
        <f t="shared" ref="K276:L276" si="367">SUM(K277:K279)</f>
        <v>0</v>
      </c>
      <c r="L276" s="592">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105"/>
      <c r="F277" s="591">
        <f t="shared" ref="F277:F280" si="369">D277+E277</f>
        <v>0</v>
      </c>
      <c r="G277" s="237"/>
      <c r="H277" s="104"/>
      <c r="I277" s="235">
        <f t="shared" ref="I277:I280" si="370">G277+H277</f>
        <v>0</v>
      </c>
      <c r="J277" s="104"/>
      <c r="K277" s="105"/>
      <c r="L277" s="592">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105"/>
      <c r="F278" s="591">
        <f t="shared" si="369"/>
        <v>0</v>
      </c>
      <c r="G278" s="237"/>
      <c r="H278" s="104"/>
      <c r="I278" s="235">
        <f t="shared" si="370"/>
        <v>0</v>
      </c>
      <c r="J278" s="104"/>
      <c r="K278" s="105"/>
      <c r="L278" s="592">
        <f t="shared" si="371"/>
        <v>0</v>
      </c>
      <c r="M278" s="238"/>
      <c r="N278" s="105"/>
      <c r="O278" s="235">
        <f t="shared" si="372"/>
        <v>0</v>
      </c>
      <c r="P278" s="236"/>
    </row>
    <row r="279" spans="1:16" ht="36" hidden="1" x14ac:dyDescent="0.25">
      <c r="A279" s="119">
        <v>7247</v>
      </c>
      <c r="B279" s="98" t="s">
        <v>300</v>
      </c>
      <c r="C279" s="99">
        <f t="shared" si="368"/>
        <v>0</v>
      </c>
      <c r="D279" s="237"/>
      <c r="E279" s="105"/>
      <c r="F279" s="591">
        <f t="shared" si="369"/>
        <v>0</v>
      </c>
      <c r="G279" s="237"/>
      <c r="H279" s="104"/>
      <c r="I279" s="235">
        <f t="shared" si="370"/>
        <v>0</v>
      </c>
      <c r="J279" s="104"/>
      <c r="K279" s="105"/>
      <c r="L279" s="592">
        <f t="shared" si="371"/>
        <v>0</v>
      </c>
      <c r="M279" s="238"/>
      <c r="N279" s="105"/>
      <c r="O279" s="235">
        <f t="shared" si="372"/>
        <v>0</v>
      </c>
      <c r="P279" s="236"/>
    </row>
    <row r="280" spans="1:16" ht="24" hidden="1" x14ac:dyDescent="0.25">
      <c r="A280" s="342">
        <v>7260</v>
      </c>
      <c r="B280" s="87" t="s">
        <v>301</v>
      </c>
      <c r="C280" s="88">
        <f t="shared" si="368"/>
        <v>0</v>
      </c>
      <c r="D280" s="219"/>
      <c r="E280" s="94"/>
      <c r="F280" s="569">
        <f t="shared" si="369"/>
        <v>0</v>
      </c>
      <c r="G280" s="219"/>
      <c r="H280" s="93"/>
      <c r="I280" s="220">
        <f t="shared" si="370"/>
        <v>0</v>
      </c>
      <c r="J280" s="93"/>
      <c r="K280" s="94"/>
      <c r="L280" s="57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249">
        <f t="shared" si="373"/>
        <v>0</v>
      </c>
      <c r="F281" s="142">
        <f t="shared" si="373"/>
        <v>0</v>
      </c>
      <c r="G281" s="306">
        <f t="shared" si="373"/>
        <v>0</v>
      </c>
      <c r="H281" s="307">
        <f t="shared" si="373"/>
        <v>0</v>
      </c>
      <c r="I281" s="250">
        <f t="shared" si="373"/>
        <v>0</v>
      </c>
      <c r="J281" s="307">
        <f t="shared" si="373"/>
        <v>0</v>
      </c>
      <c r="K281" s="249">
        <f t="shared" si="373"/>
        <v>0</v>
      </c>
      <c r="L281" s="612">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116"/>
      <c r="F282" s="559">
        <f>D282+E282</f>
        <v>0</v>
      </c>
      <c r="G282" s="308"/>
      <c r="H282" s="115"/>
      <c r="I282" s="270">
        <f>G282+H282</f>
        <v>0</v>
      </c>
      <c r="J282" s="115"/>
      <c r="K282" s="116"/>
      <c r="L282" s="613">
        <f>J282+K282</f>
        <v>0</v>
      </c>
      <c r="M282" s="309"/>
      <c r="N282" s="116"/>
      <c r="O282" s="270">
        <f>M282+N282</f>
        <v>0</v>
      </c>
      <c r="P282" s="271"/>
    </row>
    <row r="283" spans="1:16" hidden="1" x14ac:dyDescent="0.25">
      <c r="A283" s="254"/>
      <c r="B283" s="98" t="s">
        <v>304</v>
      </c>
      <c r="C283" s="99">
        <f t="shared" si="368"/>
        <v>0</v>
      </c>
      <c r="D283" s="232">
        <f>SUM(D284:D285)</f>
        <v>0</v>
      </c>
      <c r="E283" s="233">
        <f t="shared" ref="E283:F283" si="374">SUM(E284:E285)</f>
        <v>0</v>
      </c>
      <c r="F283" s="591">
        <f t="shared" si="374"/>
        <v>0</v>
      </c>
      <c r="G283" s="232">
        <f>SUM(G284:G285)</f>
        <v>0</v>
      </c>
      <c r="H283" s="234">
        <f t="shared" ref="H283:I283" si="375">SUM(H284:H285)</f>
        <v>0</v>
      </c>
      <c r="I283" s="235">
        <f t="shared" si="375"/>
        <v>0</v>
      </c>
      <c r="J283" s="234">
        <f>SUM(J284:J285)</f>
        <v>0</v>
      </c>
      <c r="K283" s="233">
        <f t="shared" ref="K283:L283" si="376">SUM(K284:K285)</f>
        <v>0</v>
      </c>
      <c r="L283" s="592">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105"/>
      <c r="F284" s="591">
        <f t="shared" ref="F284:F285" si="378">D284+E284</f>
        <v>0</v>
      </c>
      <c r="G284" s="237"/>
      <c r="H284" s="104"/>
      <c r="I284" s="235">
        <f t="shared" ref="I284:I285" si="379">G284+H284</f>
        <v>0</v>
      </c>
      <c r="J284" s="104"/>
      <c r="K284" s="105"/>
      <c r="L284" s="592">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94"/>
      <c r="F285" s="569">
        <f t="shared" si="378"/>
        <v>0</v>
      </c>
      <c r="G285" s="219"/>
      <c r="H285" s="93"/>
      <c r="I285" s="220">
        <f t="shared" si="379"/>
        <v>0</v>
      </c>
      <c r="J285" s="93"/>
      <c r="K285" s="94"/>
      <c r="L285" s="570">
        <f t="shared" si="380"/>
        <v>0</v>
      </c>
      <c r="M285" s="221"/>
      <c r="N285" s="94"/>
      <c r="O285" s="220">
        <f t="shared" si="381"/>
        <v>0</v>
      </c>
      <c r="P285" s="222"/>
    </row>
    <row r="286" spans="1:16" ht="12.75" thickBot="1" x14ac:dyDescent="0.3">
      <c r="A286" s="311"/>
      <c r="B286" s="311" t="s">
        <v>309</v>
      </c>
      <c r="C286" s="312">
        <f t="shared" si="368"/>
        <v>3781</v>
      </c>
      <c r="D286" s="313">
        <f t="shared" ref="D286:O286" si="382">SUM(D283,D269,D230,D195,D187,D173,D75,D53)</f>
        <v>3348</v>
      </c>
      <c r="E286" s="471">
        <f t="shared" si="382"/>
        <v>433</v>
      </c>
      <c r="F286" s="517">
        <f t="shared" si="382"/>
        <v>3781</v>
      </c>
      <c r="G286" s="313">
        <f t="shared" si="382"/>
        <v>0</v>
      </c>
      <c r="H286" s="614">
        <f t="shared" si="382"/>
        <v>0</v>
      </c>
      <c r="I286" s="517">
        <f t="shared" si="382"/>
        <v>0</v>
      </c>
      <c r="J286" s="315">
        <f t="shared" si="382"/>
        <v>0</v>
      </c>
      <c r="K286" s="471">
        <f t="shared" si="382"/>
        <v>0</v>
      </c>
      <c r="L286" s="517">
        <f t="shared" si="382"/>
        <v>0</v>
      </c>
      <c r="M286" s="312">
        <f t="shared" si="382"/>
        <v>0</v>
      </c>
      <c r="N286" s="314">
        <f t="shared" si="382"/>
        <v>0</v>
      </c>
      <c r="O286" s="316">
        <f t="shared" si="382"/>
        <v>0</v>
      </c>
      <c r="P286" s="317"/>
    </row>
    <row r="287" spans="1:16" s="27" customFormat="1" ht="13.5" thickTop="1" thickBot="1" x14ac:dyDescent="0.3">
      <c r="A287" s="1253" t="s">
        <v>310</v>
      </c>
      <c r="B287" s="1254"/>
      <c r="C287" s="318">
        <f t="shared" si="368"/>
        <v>-1</v>
      </c>
      <c r="D287" s="319">
        <f>SUM(D24,D25,D41)-D51</f>
        <v>-1</v>
      </c>
      <c r="E287" s="472">
        <f t="shared" ref="E287:F287" si="383">SUM(E24,E25,E41)-E51</f>
        <v>0</v>
      </c>
      <c r="F287" s="518">
        <f t="shared" si="383"/>
        <v>-1</v>
      </c>
      <c r="G287" s="319">
        <f>SUM(G24,G25,G41)-G51</f>
        <v>0</v>
      </c>
      <c r="H287" s="615">
        <f t="shared" ref="H287:I287" si="384">SUM(H24,H25,H41)-H51</f>
        <v>0</v>
      </c>
      <c r="I287" s="518">
        <f t="shared" si="384"/>
        <v>0</v>
      </c>
      <c r="J287" s="321">
        <f>(J26+J43)-J51</f>
        <v>0</v>
      </c>
      <c r="K287" s="472">
        <f t="shared" ref="K287:L287" si="385">(K26+K43)-K51</f>
        <v>0</v>
      </c>
      <c r="L287" s="518">
        <f t="shared" si="385"/>
        <v>0</v>
      </c>
      <c r="M287" s="318">
        <f>M45-M51</f>
        <v>0</v>
      </c>
      <c r="N287" s="320">
        <f t="shared" ref="N287:O287" si="386">N45-N51</f>
        <v>0</v>
      </c>
      <c r="O287" s="322">
        <f t="shared" si="386"/>
        <v>0</v>
      </c>
      <c r="P287" s="323"/>
    </row>
    <row r="288" spans="1:16" s="27" customFormat="1" ht="12.75" thickTop="1" x14ac:dyDescent="0.25">
      <c r="A288" s="1255" t="s">
        <v>311</v>
      </c>
      <c r="B288" s="1256"/>
      <c r="C288" s="324">
        <f t="shared" si="368"/>
        <v>1</v>
      </c>
      <c r="D288" s="325">
        <f t="shared" ref="D288:O288" si="387">SUM(D289,D290)-D297+D298</f>
        <v>1</v>
      </c>
      <c r="E288" s="473">
        <f t="shared" si="387"/>
        <v>0</v>
      </c>
      <c r="F288" s="519">
        <f t="shared" si="387"/>
        <v>1</v>
      </c>
      <c r="G288" s="325">
        <f t="shared" si="387"/>
        <v>0</v>
      </c>
      <c r="H288" s="616">
        <f t="shared" si="387"/>
        <v>0</v>
      </c>
      <c r="I288" s="519">
        <f t="shared" si="387"/>
        <v>0</v>
      </c>
      <c r="J288" s="327">
        <f t="shared" si="387"/>
        <v>0</v>
      </c>
      <c r="K288" s="473">
        <f t="shared" si="387"/>
        <v>0</v>
      </c>
      <c r="L288" s="519">
        <f t="shared" si="387"/>
        <v>0</v>
      </c>
      <c r="M288" s="324">
        <f t="shared" si="387"/>
        <v>0</v>
      </c>
      <c r="N288" s="326">
        <f t="shared" si="387"/>
        <v>0</v>
      </c>
      <c r="O288" s="328">
        <f t="shared" si="387"/>
        <v>0</v>
      </c>
      <c r="P288" s="329"/>
    </row>
    <row r="289" spans="1:16" s="27" customFormat="1" ht="12.75" thickBot="1" x14ac:dyDescent="0.3">
      <c r="A289" s="177" t="s">
        <v>312</v>
      </c>
      <c r="B289" s="177" t="s">
        <v>313</v>
      </c>
      <c r="C289" s="178">
        <f t="shared" si="368"/>
        <v>1</v>
      </c>
      <c r="D289" s="179">
        <f t="shared" ref="D289:O289" si="388">D21-D283</f>
        <v>1</v>
      </c>
      <c r="E289" s="451">
        <f t="shared" si="388"/>
        <v>0</v>
      </c>
      <c r="F289" s="502">
        <f t="shared" si="388"/>
        <v>1</v>
      </c>
      <c r="G289" s="179">
        <f t="shared" si="388"/>
        <v>0</v>
      </c>
      <c r="H289" s="565">
        <f t="shared" si="388"/>
        <v>0</v>
      </c>
      <c r="I289" s="502">
        <f t="shared" si="388"/>
        <v>0</v>
      </c>
      <c r="J289" s="181">
        <f t="shared" si="388"/>
        <v>0</v>
      </c>
      <c r="K289" s="451">
        <f t="shared" si="388"/>
        <v>0</v>
      </c>
      <c r="L289" s="502">
        <f t="shared" si="388"/>
        <v>0</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326">
        <f t="shared" si="389"/>
        <v>0</v>
      </c>
      <c r="F290" s="617">
        <f t="shared" si="389"/>
        <v>0</v>
      </c>
      <c r="G290" s="325">
        <f t="shared" si="389"/>
        <v>0</v>
      </c>
      <c r="H290" s="327">
        <f t="shared" si="389"/>
        <v>0</v>
      </c>
      <c r="I290" s="328">
        <f t="shared" si="389"/>
        <v>0</v>
      </c>
      <c r="J290" s="327">
        <f t="shared" si="389"/>
        <v>0</v>
      </c>
      <c r="K290" s="326">
        <f t="shared" si="389"/>
        <v>0</v>
      </c>
      <c r="L290" s="616">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116"/>
      <c r="F291" s="559">
        <f t="shared" ref="F291:F298" si="390">D291+E291</f>
        <v>0</v>
      </c>
      <c r="G291" s="308"/>
      <c r="H291" s="115"/>
      <c r="I291" s="270">
        <f t="shared" ref="I291:I298" si="391">G291+H291</f>
        <v>0</v>
      </c>
      <c r="J291" s="115"/>
      <c r="K291" s="116"/>
      <c r="L291" s="613">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105"/>
      <c r="F292" s="591">
        <f t="shared" si="390"/>
        <v>0</v>
      </c>
      <c r="G292" s="237"/>
      <c r="H292" s="104"/>
      <c r="I292" s="235">
        <f t="shared" si="391"/>
        <v>0</v>
      </c>
      <c r="J292" s="104"/>
      <c r="K292" s="105"/>
      <c r="L292" s="592">
        <f t="shared" si="392"/>
        <v>0</v>
      </c>
      <c r="M292" s="238"/>
      <c r="N292" s="105"/>
      <c r="O292" s="235">
        <f t="shared" si="393"/>
        <v>0</v>
      </c>
      <c r="P292" s="236"/>
    </row>
    <row r="293" spans="1:16" ht="12.75" hidden="1" thickTop="1" x14ac:dyDescent="0.25">
      <c r="A293" s="254" t="s">
        <v>320</v>
      </c>
      <c r="B293" s="97" t="s">
        <v>321</v>
      </c>
      <c r="C293" s="99">
        <f t="shared" si="368"/>
        <v>0</v>
      </c>
      <c r="D293" s="237"/>
      <c r="E293" s="105"/>
      <c r="F293" s="591">
        <f t="shared" si="390"/>
        <v>0</v>
      </c>
      <c r="G293" s="237"/>
      <c r="H293" s="104"/>
      <c r="I293" s="235">
        <f t="shared" si="391"/>
        <v>0</v>
      </c>
      <c r="J293" s="104"/>
      <c r="K293" s="105"/>
      <c r="L293" s="592">
        <f t="shared" si="392"/>
        <v>0</v>
      </c>
      <c r="M293" s="238"/>
      <c r="N293" s="105"/>
      <c r="O293" s="235">
        <f t="shared" si="393"/>
        <v>0</v>
      </c>
      <c r="P293" s="236"/>
    </row>
    <row r="294" spans="1:16" ht="24.75" hidden="1" thickTop="1" x14ac:dyDescent="0.25">
      <c r="A294" s="254" t="s">
        <v>322</v>
      </c>
      <c r="B294" s="97" t="s">
        <v>323</v>
      </c>
      <c r="C294" s="99">
        <f>F294+I294+L294+O294</f>
        <v>0</v>
      </c>
      <c r="D294" s="237"/>
      <c r="E294" s="105"/>
      <c r="F294" s="591">
        <f t="shared" si="390"/>
        <v>0</v>
      </c>
      <c r="G294" s="237"/>
      <c r="H294" s="104"/>
      <c r="I294" s="235">
        <f t="shared" si="391"/>
        <v>0</v>
      </c>
      <c r="J294" s="104"/>
      <c r="K294" s="105"/>
      <c r="L294" s="592">
        <f t="shared" si="392"/>
        <v>0</v>
      </c>
      <c r="M294" s="238"/>
      <c r="N294" s="105"/>
      <c r="O294" s="235">
        <f t="shared" si="393"/>
        <v>0</v>
      </c>
      <c r="P294" s="236"/>
    </row>
    <row r="295" spans="1:16" ht="12.75" hidden="1" thickTop="1" x14ac:dyDescent="0.25">
      <c r="A295" s="254" t="s">
        <v>324</v>
      </c>
      <c r="B295" s="97" t="s">
        <v>325</v>
      </c>
      <c r="C295" s="99">
        <f t="shared" si="368"/>
        <v>0</v>
      </c>
      <c r="D295" s="237"/>
      <c r="E295" s="105"/>
      <c r="F295" s="591">
        <f t="shared" si="390"/>
        <v>0</v>
      </c>
      <c r="G295" s="237"/>
      <c r="H295" s="104"/>
      <c r="I295" s="235">
        <f t="shared" si="391"/>
        <v>0</v>
      </c>
      <c r="J295" s="104"/>
      <c r="K295" s="105"/>
      <c r="L295" s="592">
        <f t="shared" si="392"/>
        <v>0</v>
      </c>
      <c r="M295" s="238"/>
      <c r="N295" s="105"/>
      <c r="O295" s="235">
        <f t="shared" si="393"/>
        <v>0</v>
      </c>
      <c r="P295" s="236"/>
    </row>
    <row r="296" spans="1:16" ht="24.75" hidden="1" thickTop="1" x14ac:dyDescent="0.25">
      <c r="A296" s="332" t="s">
        <v>326</v>
      </c>
      <c r="B296" s="333" t="s">
        <v>327</v>
      </c>
      <c r="C296" s="274">
        <f t="shared" si="368"/>
        <v>0</v>
      </c>
      <c r="D296" s="279"/>
      <c r="E296" s="280"/>
      <c r="F296" s="606">
        <f t="shared" si="390"/>
        <v>0</v>
      </c>
      <c r="G296" s="279"/>
      <c r="H296" s="281"/>
      <c r="I296" s="276">
        <f t="shared" si="391"/>
        <v>0</v>
      </c>
      <c r="J296" s="281"/>
      <c r="K296" s="280"/>
      <c r="L296" s="607">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336"/>
      <c r="F297" s="618">
        <f t="shared" si="390"/>
        <v>0</v>
      </c>
      <c r="G297" s="335"/>
      <c r="H297" s="337"/>
      <c r="I297" s="322">
        <f t="shared" si="391"/>
        <v>0</v>
      </c>
      <c r="J297" s="337"/>
      <c r="K297" s="336"/>
      <c r="L297" s="615">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266"/>
      <c r="F298" s="541">
        <f t="shared" si="390"/>
        <v>0</v>
      </c>
      <c r="G298" s="265"/>
      <c r="H298" s="267"/>
      <c r="I298" s="208">
        <f t="shared" si="391"/>
        <v>0</v>
      </c>
      <c r="J298" s="267"/>
      <c r="K298" s="266"/>
      <c r="L298" s="544">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exWRoV9qslZ6v+nEa6+F+gfUAldVT4QKFMkPKrAP+8Xh+QJ9itaqQDnmW2zVKF/GDRg7DNlMLwm4CzTY+D/nHQ==" saltValue="mj96MYoUDiiwwg6ZOz28NA==" spinCount="100000" sheet="1" objects="1" scenarios="1" formatCells="0" formatColumns="0" formatRows="0"/>
  <autoFilter ref="A18:P298">
    <filterColumn colId="2">
      <filters>
        <filter val="1"/>
        <filter val="-1"/>
        <filter val="112"/>
        <filter val="2 978"/>
        <filter val="3 780"/>
        <filter val="3 781"/>
        <filter val="54"/>
        <filter val="58"/>
        <filter val="691"/>
        <filter val="80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Roman,Regular"&amp;9 158.pielikums Jūrmalas pilsētas domes
2019.gada 21.februāra saistošajiem noteikumiem Nr.8
(protokols Nr.2, 34.punkts)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S316"/>
  <sheetViews>
    <sheetView view="pageLayout" zoomScaleNormal="100" workbookViewId="0">
      <selection activeCell="S2" sqref="S2"/>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446</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447</v>
      </c>
      <c r="D3" s="1296"/>
      <c r="E3" s="1296"/>
      <c r="F3" s="1296"/>
      <c r="G3" s="1296"/>
      <c r="H3" s="1296"/>
      <c r="I3" s="1296"/>
      <c r="J3" s="1296"/>
      <c r="K3" s="1296"/>
      <c r="L3" s="1296"/>
      <c r="M3" s="1296"/>
      <c r="N3" s="1296"/>
      <c r="O3" s="1296"/>
      <c r="P3" s="1297"/>
      <c r="Q3" s="525"/>
    </row>
    <row r="4" spans="1:17" ht="12.75" customHeight="1" x14ac:dyDescent="0.25">
      <c r="A4" s="5" t="s">
        <v>4</v>
      </c>
      <c r="B4" s="6"/>
      <c r="C4" s="1296" t="s">
        <v>448</v>
      </c>
      <c r="D4" s="1296"/>
      <c r="E4" s="1296"/>
      <c r="F4" s="1296"/>
      <c r="G4" s="1296"/>
      <c r="H4" s="1296"/>
      <c r="I4" s="1296"/>
      <c r="J4" s="1296"/>
      <c r="K4" s="1296"/>
      <c r="L4" s="1296"/>
      <c r="M4" s="1296"/>
      <c r="N4" s="1296"/>
      <c r="O4" s="1296"/>
      <c r="P4" s="1297"/>
      <c r="Q4" s="525"/>
    </row>
    <row r="5" spans="1:17" ht="12.75" customHeight="1" x14ac:dyDescent="0.25">
      <c r="A5" s="7" t="s">
        <v>6</v>
      </c>
      <c r="B5" s="8"/>
      <c r="C5" s="1291" t="s">
        <v>449</v>
      </c>
      <c r="D5" s="1291"/>
      <c r="E5" s="1291"/>
      <c r="F5" s="1291"/>
      <c r="G5" s="1291"/>
      <c r="H5" s="1291"/>
      <c r="I5" s="1291"/>
      <c r="J5" s="1291"/>
      <c r="K5" s="1291"/>
      <c r="L5" s="1291"/>
      <c r="M5" s="1291"/>
      <c r="N5" s="1291"/>
      <c r="O5" s="1291"/>
      <c r="P5" s="1292"/>
      <c r="Q5" s="525"/>
    </row>
    <row r="6" spans="1:17" ht="12.75" customHeight="1" x14ac:dyDescent="0.25">
      <c r="A6" s="7" t="s">
        <v>8</v>
      </c>
      <c r="B6" s="8"/>
      <c r="C6" s="1291" t="s">
        <v>354</v>
      </c>
      <c r="D6" s="1291"/>
      <c r="E6" s="1291"/>
      <c r="F6" s="1291"/>
      <c r="G6" s="1291"/>
      <c r="H6" s="1291"/>
      <c r="I6" s="1291"/>
      <c r="J6" s="1291"/>
      <c r="K6" s="1291"/>
      <c r="L6" s="1291"/>
      <c r="M6" s="1291"/>
      <c r="N6" s="1291"/>
      <c r="O6" s="1291"/>
      <c r="P6" s="1292"/>
      <c r="Q6" s="525"/>
    </row>
    <row r="7" spans="1:17" ht="39" customHeight="1" x14ac:dyDescent="0.25">
      <c r="A7" s="7" t="s">
        <v>10</v>
      </c>
      <c r="B7" s="8"/>
      <c r="C7" s="1296" t="s">
        <v>450</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t="s">
        <v>451</v>
      </c>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308" t="s">
        <v>27</v>
      </c>
      <c r="G16" s="1280" t="s">
        <v>28</v>
      </c>
      <c r="H16" s="1309" t="s">
        <v>29</v>
      </c>
      <c r="I16" s="1304" t="s">
        <v>30</v>
      </c>
      <c r="J16" s="1305" t="s">
        <v>31</v>
      </c>
      <c r="K16" s="1306" t="s">
        <v>32</v>
      </c>
      <c r="L16" s="1310"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309"/>
      <c r="I17" s="1304"/>
      <c r="J17" s="1260"/>
      <c r="K17" s="1307"/>
      <c r="L17" s="1311"/>
      <c r="M17" s="1288"/>
      <c r="N17" s="1290"/>
      <c r="O17" s="1284"/>
      <c r="P17" s="1286"/>
    </row>
    <row r="18" spans="1:16" s="13" customFormat="1" ht="9.75" customHeight="1" thickTop="1" x14ac:dyDescent="0.25">
      <c r="A18" s="14" t="s">
        <v>38</v>
      </c>
      <c r="B18" s="14">
        <v>2</v>
      </c>
      <c r="C18" s="15">
        <v>3</v>
      </c>
      <c r="D18" s="16">
        <v>4</v>
      </c>
      <c r="E18" s="430">
        <v>5</v>
      </c>
      <c r="F18" s="14">
        <v>6</v>
      </c>
      <c r="G18" s="16">
        <v>7</v>
      </c>
      <c r="H18" s="527">
        <v>8</v>
      </c>
      <c r="I18" s="14">
        <v>9</v>
      </c>
      <c r="J18" s="18">
        <v>10</v>
      </c>
      <c r="K18" s="430">
        <v>11</v>
      </c>
      <c r="L18" s="14">
        <v>12</v>
      </c>
      <c r="M18" s="15">
        <v>13</v>
      </c>
      <c r="N18" s="17">
        <v>14</v>
      </c>
      <c r="O18" s="19">
        <v>15</v>
      </c>
      <c r="P18" s="19">
        <v>16</v>
      </c>
    </row>
    <row r="19" spans="1:16" s="27" customFormat="1" x14ac:dyDescent="0.25">
      <c r="A19" s="20"/>
      <c r="B19" s="21" t="s">
        <v>39</v>
      </c>
      <c r="C19" s="22"/>
      <c r="D19" s="23"/>
      <c r="E19" s="431"/>
      <c r="F19" s="192"/>
      <c r="G19" s="23"/>
      <c r="H19" s="528"/>
      <c r="I19" s="192"/>
      <c r="J19" s="25"/>
      <c r="K19" s="431"/>
      <c r="L19" s="192"/>
      <c r="M19" s="28"/>
      <c r="N19" s="24"/>
      <c r="O19" s="26"/>
      <c r="P19" s="29"/>
    </row>
    <row r="20" spans="1:16" s="27" customFormat="1" ht="12.75" thickBot="1" x14ac:dyDescent="0.3">
      <c r="A20" s="30"/>
      <c r="B20" s="31" t="s">
        <v>40</v>
      </c>
      <c r="C20" s="32">
        <f>F20+I20+L20+O20</f>
        <v>18634</v>
      </c>
      <c r="D20" s="33">
        <f>SUM(D21,D24,D25,D41,D43)</f>
        <v>18634</v>
      </c>
      <c r="E20" s="432">
        <f t="shared" ref="E20:F20" si="0">SUM(E21,E24,E25,E41,E43)</f>
        <v>0</v>
      </c>
      <c r="F20" s="483">
        <f t="shared" si="0"/>
        <v>18634</v>
      </c>
      <c r="G20" s="33">
        <f>SUM(G21,G24,G43)</f>
        <v>0</v>
      </c>
      <c r="H20" s="529">
        <f t="shared" ref="H20:I20" si="1">SUM(H21,H24,H43)</f>
        <v>0</v>
      </c>
      <c r="I20" s="483">
        <f t="shared" si="1"/>
        <v>0</v>
      </c>
      <c r="J20" s="35">
        <f>SUM(J21,J26,J43)</f>
        <v>0</v>
      </c>
      <c r="K20" s="432">
        <f t="shared" ref="K20:L20" si="2">SUM(K21,K26,K43)</f>
        <v>0</v>
      </c>
      <c r="L20" s="483">
        <f t="shared" si="2"/>
        <v>0</v>
      </c>
      <c r="M20" s="32">
        <f>SUM(M21,M45)</f>
        <v>0</v>
      </c>
      <c r="N20" s="34">
        <f t="shared" ref="N20:O20" si="3">SUM(N21,N45)</f>
        <v>0</v>
      </c>
      <c r="O20" s="36">
        <f t="shared" si="3"/>
        <v>0</v>
      </c>
      <c r="P20" s="37"/>
    </row>
    <row r="21" spans="1:16" ht="12.75" thickTop="1" x14ac:dyDescent="0.25">
      <c r="A21" s="38"/>
      <c r="B21" s="39" t="s">
        <v>41</v>
      </c>
      <c r="C21" s="40">
        <f t="shared" ref="C21:C84" si="4">F21+I21+L21+O21</f>
        <v>18634</v>
      </c>
      <c r="D21" s="41">
        <f>SUM(D22:D23)</f>
        <v>18634</v>
      </c>
      <c r="E21" s="433">
        <f t="shared" ref="E21" si="5">SUM(E22:E23)</f>
        <v>0</v>
      </c>
      <c r="F21" s="484">
        <f>SUM(F22:F23)</f>
        <v>18634</v>
      </c>
      <c r="G21" s="41">
        <f>SUM(G22:G23)</f>
        <v>0</v>
      </c>
      <c r="H21" s="531">
        <f t="shared" ref="H21:I21" si="6">SUM(H22:H23)</f>
        <v>0</v>
      </c>
      <c r="I21" s="484">
        <f t="shared" si="6"/>
        <v>0</v>
      </c>
      <c r="J21" s="43">
        <f>SUM(J22:J23)</f>
        <v>0</v>
      </c>
      <c r="K21" s="433">
        <f t="shared" ref="K21:L21" si="7">SUM(K22:K23)</f>
        <v>0</v>
      </c>
      <c r="L21" s="484">
        <f t="shared" si="7"/>
        <v>0</v>
      </c>
      <c r="M21" s="40">
        <f>SUM(M22:M23)</f>
        <v>0</v>
      </c>
      <c r="N21" s="42">
        <f t="shared" ref="N21:O21" si="8">SUM(N22:N23)</f>
        <v>0</v>
      </c>
      <c r="O21" s="44">
        <f t="shared" si="8"/>
        <v>0</v>
      </c>
      <c r="P21" s="45"/>
    </row>
    <row r="22" spans="1:16" hidden="1" x14ac:dyDescent="0.25">
      <c r="A22" s="46"/>
      <c r="B22" s="47" t="s">
        <v>42</v>
      </c>
      <c r="C22" s="48">
        <f t="shared" si="4"/>
        <v>0</v>
      </c>
      <c r="D22" s="49"/>
      <c r="E22" s="50"/>
      <c r="F22" s="532">
        <f>D22+E22</f>
        <v>0</v>
      </c>
      <c r="G22" s="49"/>
      <c r="H22" s="51"/>
      <c r="I22" s="52">
        <f>G22+H22</f>
        <v>0</v>
      </c>
      <c r="J22" s="51"/>
      <c r="K22" s="50"/>
      <c r="L22" s="533">
        <f>J22+K22</f>
        <v>0</v>
      </c>
      <c r="M22" s="53"/>
      <c r="N22" s="50"/>
      <c r="O22" s="52">
        <f>M22+N22</f>
        <v>0</v>
      </c>
      <c r="P22" s="54"/>
    </row>
    <row r="23" spans="1:16" x14ac:dyDescent="0.25">
      <c r="A23" s="97"/>
      <c r="B23" s="119" t="s">
        <v>43</v>
      </c>
      <c r="C23" s="369">
        <f t="shared" si="4"/>
        <v>18634</v>
      </c>
      <c r="D23" s="370">
        <v>18634</v>
      </c>
      <c r="E23" s="482"/>
      <c r="F23" s="509">
        <f>D23+E23</f>
        <v>18634</v>
      </c>
      <c r="G23" s="370"/>
      <c r="H23" s="637"/>
      <c r="I23" s="562">
        <f>G23+H23</f>
        <v>0</v>
      </c>
      <c r="J23" s="372"/>
      <c r="K23" s="482"/>
      <c r="L23" s="562">
        <f>J23+K23</f>
        <v>0</v>
      </c>
      <c r="M23" s="373"/>
      <c r="N23" s="371"/>
      <c r="O23" s="166">
        <f>M23+N23</f>
        <v>0</v>
      </c>
      <c r="P23" s="653"/>
    </row>
    <row r="24" spans="1:16" s="27" customFormat="1" ht="24.75" hidden="1" thickBot="1" x14ac:dyDescent="0.3">
      <c r="A24" s="64">
        <v>19300</v>
      </c>
      <c r="B24" s="64" t="s">
        <v>44</v>
      </c>
      <c r="C24" s="65">
        <f>F24+I24</f>
        <v>0</v>
      </c>
      <c r="D24" s="66">
        <v>0</v>
      </c>
      <c r="E24" s="856"/>
      <c r="F24" s="857">
        <f>D24+E24</f>
        <v>0</v>
      </c>
      <c r="G24" s="66"/>
      <c r="H24" s="67"/>
      <c r="I24" s="68">
        <f>G24+H24</f>
        <v>0</v>
      </c>
      <c r="J24" s="69" t="s">
        <v>45</v>
      </c>
      <c r="K24" s="70" t="s">
        <v>45</v>
      </c>
      <c r="L24" s="858" t="s">
        <v>45</v>
      </c>
      <c r="M24" s="71" t="s">
        <v>45</v>
      </c>
      <c r="N24" s="70" t="s">
        <v>45</v>
      </c>
      <c r="O24" s="72" t="s">
        <v>45</v>
      </c>
      <c r="P24" s="639"/>
    </row>
    <row r="25" spans="1:16" s="27" customFormat="1" ht="24" hidden="1" x14ac:dyDescent="0.25">
      <c r="A25" s="74">
        <v>18630</v>
      </c>
      <c r="B25" s="75" t="s">
        <v>46</v>
      </c>
      <c r="C25" s="76">
        <f>F25</f>
        <v>0</v>
      </c>
      <c r="D25" s="77">
        <v>0</v>
      </c>
      <c r="E25" s="540"/>
      <c r="F25" s="541">
        <f>D25+E25</f>
        <v>0</v>
      </c>
      <c r="G25" s="78" t="s">
        <v>45</v>
      </c>
      <c r="H25" s="79" t="s">
        <v>45</v>
      </c>
      <c r="I25" s="80" t="s">
        <v>45</v>
      </c>
      <c r="J25" s="79" t="s">
        <v>45</v>
      </c>
      <c r="K25" s="81" t="s">
        <v>45</v>
      </c>
      <c r="L25" s="542" t="s">
        <v>45</v>
      </c>
      <c r="M25" s="82" t="s">
        <v>45</v>
      </c>
      <c r="N25" s="81" t="s">
        <v>45</v>
      </c>
      <c r="O25" s="80" t="s">
        <v>45</v>
      </c>
      <c r="P25" s="859"/>
    </row>
    <row r="26" spans="1:16" s="27" customFormat="1" ht="36" hidden="1" x14ac:dyDescent="0.25">
      <c r="A26" s="75">
        <v>21300</v>
      </c>
      <c r="B26" s="75" t="s">
        <v>47</v>
      </c>
      <c r="C26" s="76">
        <f>L26</f>
        <v>0</v>
      </c>
      <c r="D26" s="78" t="s">
        <v>45</v>
      </c>
      <c r="E26" s="81" t="s">
        <v>45</v>
      </c>
      <c r="F26" s="543" t="s">
        <v>45</v>
      </c>
      <c r="G26" s="78" t="s">
        <v>45</v>
      </c>
      <c r="H26" s="79" t="s">
        <v>45</v>
      </c>
      <c r="I26" s="80" t="s">
        <v>45</v>
      </c>
      <c r="J26" s="84">
        <f>SUM(J27,J31,J33,J36)</f>
        <v>0</v>
      </c>
      <c r="K26" s="85">
        <f t="shared" ref="K26:L26" si="9">SUM(K27,K31,K33,K36)</f>
        <v>0</v>
      </c>
      <c r="L26" s="544">
        <f t="shared" si="9"/>
        <v>0</v>
      </c>
      <c r="M26" s="82" t="s">
        <v>45</v>
      </c>
      <c r="N26" s="81" t="s">
        <v>45</v>
      </c>
      <c r="O26" s="80" t="s">
        <v>45</v>
      </c>
      <c r="P26" s="83"/>
    </row>
    <row r="27" spans="1:16" s="27" customFormat="1" ht="24" hidden="1" x14ac:dyDescent="0.25">
      <c r="A27" s="86">
        <v>21350</v>
      </c>
      <c r="B27" s="75" t="s">
        <v>48</v>
      </c>
      <c r="C27" s="76">
        <f t="shared" ref="C27:C40" si="10">L27</f>
        <v>0</v>
      </c>
      <c r="D27" s="78" t="s">
        <v>45</v>
      </c>
      <c r="E27" s="81" t="s">
        <v>45</v>
      </c>
      <c r="F27" s="543" t="s">
        <v>45</v>
      </c>
      <c r="G27" s="78" t="s">
        <v>45</v>
      </c>
      <c r="H27" s="79" t="s">
        <v>45</v>
      </c>
      <c r="I27" s="80" t="s">
        <v>45</v>
      </c>
      <c r="J27" s="84">
        <f>SUM(J28:J30)</f>
        <v>0</v>
      </c>
      <c r="K27" s="85">
        <f t="shared" ref="K27:L27" si="11">SUM(K28:K30)</f>
        <v>0</v>
      </c>
      <c r="L27" s="544">
        <f t="shared" si="11"/>
        <v>0</v>
      </c>
      <c r="M27" s="82" t="s">
        <v>45</v>
      </c>
      <c r="N27" s="81" t="s">
        <v>45</v>
      </c>
      <c r="O27" s="80" t="s">
        <v>45</v>
      </c>
      <c r="P27" s="83"/>
    </row>
    <row r="28" spans="1:16" hidden="1" x14ac:dyDescent="0.25">
      <c r="A28" s="46">
        <v>21351</v>
      </c>
      <c r="B28" s="87" t="s">
        <v>49</v>
      </c>
      <c r="C28" s="88">
        <f t="shared" si="10"/>
        <v>0</v>
      </c>
      <c r="D28" s="89" t="s">
        <v>45</v>
      </c>
      <c r="E28" s="90" t="s">
        <v>45</v>
      </c>
      <c r="F28" s="545" t="s">
        <v>45</v>
      </c>
      <c r="G28" s="89" t="s">
        <v>45</v>
      </c>
      <c r="H28" s="91" t="s">
        <v>45</v>
      </c>
      <c r="I28" s="92" t="s">
        <v>45</v>
      </c>
      <c r="J28" s="93"/>
      <c r="K28" s="94"/>
      <c r="L28" s="533">
        <f>J28+K28</f>
        <v>0</v>
      </c>
      <c r="M28" s="95" t="s">
        <v>45</v>
      </c>
      <c r="N28" s="90" t="s">
        <v>45</v>
      </c>
      <c r="O28" s="92" t="s">
        <v>45</v>
      </c>
      <c r="P28" s="96"/>
    </row>
    <row r="29" spans="1:16" hidden="1" x14ac:dyDescent="0.25">
      <c r="A29" s="97">
        <v>21352</v>
      </c>
      <c r="B29" s="98" t="s">
        <v>50</v>
      </c>
      <c r="C29" s="99">
        <f t="shared" si="10"/>
        <v>0</v>
      </c>
      <c r="D29" s="100" t="s">
        <v>45</v>
      </c>
      <c r="E29" s="101" t="s">
        <v>45</v>
      </c>
      <c r="F29" s="546" t="s">
        <v>45</v>
      </c>
      <c r="G29" s="100" t="s">
        <v>45</v>
      </c>
      <c r="H29" s="102" t="s">
        <v>45</v>
      </c>
      <c r="I29" s="103" t="s">
        <v>45</v>
      </c>
      <c r="J29" s="104"/>
      <c r="K29" s="105"/>
      <c r="L29" s="547">
        <f>J29+K29</f>
        <v>0</v>
      </c>
      <c r="M29" s="106" t="s">
        <v>45</v>
      </c>
      <c r="N29" s="101" t="s">
        <v>45</v>
      </c>
      <c r="O29" s="103" t="s">
        <v>45</v>
      </c>
      <c r="P29" s="107"/>
    </row>
    <row r="30" spans="1:16" ht="24" hidden="1" x14ac:dyDescent="0.25">
      <c r="A30" s="97">
        <v>21359</v>
      </c>
      <c r="B30" s="98" t="s">
        <v>51</v>
      </c>
      <c r="C30" s="99">
        <f t="shared" si="10"/>
        <v>0</v>
      </c>
      <c r="D30" s="100" t="s">
        <v>45</v>
      </c>
      <c r="E30" s="101" t="s">
        <v>45</v>
      </c>
      <c r="F30" s="546" t="s">
        <v>45</v>
      </c>
      <c r="G30" s="100" t="s">
        <v>45</v>
      </c>
      <c r="H30" s="102" t="s">
        <v>45</v>
      </c>
      <c r="I30" s="103" t="s">
        <v>45</v>
      </c>
      <c r="J30" s="104"/>
      <c r="K30" s="105"/>
      <c r="L30" s="547">
        <f>J30+K30</f>
        <v>0</v>
      </c>
      <c r="M30" s="106" t="s">
        <v>45</v>
      </c>
      <c r="N30" s="101" t="s">
        <v>45</v>
      </c>
      <c r="O30" s="103" t="s">
        <v>45</v>
      </c>
      <c r="P30" s="107"/>
    </row>
    <row r="31" spans="1:16" s="27" customFormat="1" ht="36" hidden="1" x14ac:dyDescent="0.25">
      <c r="A31" s="86">
        <v>21370</v>
      </c>
      <c r="B31" s="75" t="s">
        <v>52</v>
      </c>
      <c r="C31" s="76">
        <f t="shared" si="10"/>
        <v>0</v>
      </c>
      <c r="D31" s="78" t="s">
        <v>45</v>
      </c>
      <c r="E31" s="81" t="s">
        <v>45</v>
      </c>
      <c r="F31" s="543" t="s">
        <v>45</v>
      </c>
      <c r="G31" s="78" t="s">
        <v>45</v>
      </c>
      <c r="H31" s="79" t="s">
        <v>45</v>
      </c>
      <c r="I31" s="80" t="s">
        <v>45</v>
      </c>
      <c r="J31" s="84">
        <f>SUM(J32)</f>
        <v>0</v>
      </c>
      <c r="K31" s="85">
        <f t="shared" ref="K31:L31" si="12">SUM(K32)</f>
        <v>0</v>
      </c>
      <c r="L31" s="544">
        <f t="shared" si="12"/>
        <v>0</v>
      </c>
      <c r="M31" s="82" t="s">
        <v>45</v>
      </c>
      <c r="N31" s="81" t="s">
        <v>45</v>
      </c>
      <c r="O31" s="80" t="s">
        <v>45</v>
      </c>
      <c r="P31" s="83"/>
    </row>
    <row r="32" spans="1:16" ht="36" hidden="1" x14ac:dyDescent="0.25">
      <c r="A32" s="108">
        <v>21379</v>
      </c>
      <c r="B32" s="109" t="s">
        <v>53</v>
      </c>
      <c r="C32" s="110">
        <f t="shared" si="10"/>
        <v>0</v>
      </c>
      <c r="D32" s="111" t="s">
        <v>45</v>
      </c>
      <c r="E32" s="112" t="s">
        <v>45</v>
      </c>
      <c r="F32" s="548" t="s">
        <v>45</v>
      </c>
      <c r="G32" s="111" t="s">
        <v>45</v>
      </c>
      <c r="H32" s="113" t="s">
        <v>45</v>
      </c>
      <c r="I32" s="114" t="s">
        <v>45</v>
      </c>
      <c r="J32" s="115"/>
      <c r="K32" s="116"/>
      <c r="L32" s="549">
        <f>J32+K32</f>
        <v>0</v>
      </c>
      <c r="M32" s="117" t="s">
        <v>45</v>
      </c>
      <c r="N32" s="112" t="s">
        <v>45</v>
      </c>
      <c r="O32" s="114" t="s">
        <v>45</v>
      </c>
      <c r="P32" s="118"/>
    </row>
    <row r="33" spans="1:16" s="27" customFormat="1" hidden="1" x14ac:dyDescent="0.25">
      <c r="A33" s="86">
        <v>21380</v>
      </c>
      <c r="B33" s="75" t="s">
        <v>54</v>
      </c>
      <c r="C33" s="76">
        <f t="shared" si="10"/>
        <v>0</v>
      </c>
      <c r="D33" s="78" t="s">
        <v>45</v>
      </c>
      <c r="E33" s="81" t="s">
        <v>45</v>
      </c>
      <c r="F33" s="543" t="s">
        <v>45</v>
      </c>
      <c r="G33" s="78" t="s">
        <v>45</v>
      </c>
      <c r="H33" s="79" t="s">
        <v>45</v>
      </c>
      <c r="I33" s="80" t="s">
        <v>45</v>
      </c>
      <c r="J33" s="84">
        <f>SUM(J34:J35)</f>
        <v>0</v>
      </c>
      <c r="K33" s="85">
        <f t="shared" ref="K33:L33" si="13">SUM(K34:K35)</f>
        <v>0</v>
      </c>
      <c r="L33" s="544">
        <f t="shared" si="13"/>
        <v>0</v>
      </c>
      <c r="M33" s="82" t="s">
        <v>45</v>
      </c>
      <c r="N33" s="81" t="s">
        <v>45</v>
      </c>
      <c r="O33" s="80" t="s">
        <v>45</v>
      </c>
      <c r="P33" s="83"/>
    </row>
    <row r="34" spans="1:16" hidden="1" x14ac:dyDescent="0.25">
      <c r="A34" s="47">
        <v>21381</v>
      </c>
      <c r="B34" s="87" t="s">
        <v>55</v>
      </c>
      <c r="C34" s="88">
        <f t="shared" si="10"/>
        <v>0</v>
      </c>
      <c r="D34" s="89" t="s">
        <v>45</v>
      </c>
      <c r="E34" s="90" t="s">
        <v>45</v>
      </c>
      <c r="F34" s="545" t="s">
        <v>45</v>
      </c>
      <c r="G34" s="89" t="s">
        <v>45</v>
      </c>
      <c r="H34" s="91" t="s">
        <v>45</v>
      </c>
      <c r="I34" s="92" t="s">
        <v>45</v>
      </c>
      <c r="J34" s="93"/>
      <c r="K34" s="94"/>
      <c r="L34" s="533">
        <f>J34+K34</f>
        <v>0</v>
      </c>
      <c r="M34" s="95" t="s">
        <v>45</v>
      </c>
      <c r="N34" s="90" t="s">
        <v>45</v>
      </c>
      <c r="O34" s="92" t="s">
        <v>45</v>
      </c>
      <c r="P34" s="96"/>
    </row>
    <row r="35" spans="1:16" ht="24" hidden="1" x14ac:dyDescent="0.25">
      <c r="A35" s="119">
        <v>21383</v>
      </c>
      <c r="B35" s="98" t="s">
        <v>56</v>
      </c>
      <c r="C35" s="99">
        <f t="shared" si="10"/>
        <v>0</v>
      </c>
      <c r="D35" s="100" t="s">
        <v>45</v>
      </c>
      <c r="E35" s="101" t="s">
        <v>45</v>
      </c>
      <c r="F35" s="546" t="s">
        <v>45</v>
      </c>
      <c r="G35" s="100" t="s">
        <v>45</v>
      </c>
      <c r="H35" s="102" t="s">
        <v>45</v>
      </c>
      <c r="I35" s="103" t="s">
        <v>45</v>
      </c>
      <c r="J35" s="104"/>
      <c r="K35" s="105"/>
      <c r="L35" s="547">
        <f>J35+K35</f>
        <v>0</v>
      </c>
      <c r="M35" s="106" t="s">
        <v>45</v>
      </c>
      <c r="N35" s="101" t="s">
        <v>45</v>
      </c>
      <c r="O35" s="103" t="s">
        <v>45</v>
      </c>
      <c r="P35" s="107"/>
    </row>
    <row r="36" spans="1:16" s="27" customFormat="1" ht="25.5" hidden="1" customHeight="1" x14ac:dyDescent="0.25">
      <c r="A36" s="86">
        <v>21390</v>
      </c>
      <c r="B36" s="75" t="s">
        <v>57</v>
      </c>
      <c r="C36" s="76">
        <f t="shared" si="10"/>
        <v>0</v>
      </c>
      <c r="D36" s="78" t="s">
        <v>45</v>
      </c>
      <c r="E36" s="81" t="s">
        <v>45</v>
      </c>
      <c r="F36" s="543" t="s">
        <v>45</v>
      </c>
      <c r="G36" s="78" t="s">
        <v>45</v>
      </c>
      <c r="H36" s="79" t="s">
        <v>45</v>
      </c>
      <c r="I36" s="80" t="s">
        <v>45</v>
      </c>
      <c r="J36" s="84">
        <f>SUM(J37:J40)</f>
        <v>0</v>
      </c>
      <c r="K36" s="85">
        <f t="shared" ref="K36:L36" si="14">SUM(K37:K40)</f>
        <v>0</v>
      </c>
      <c r="L36" s="544">
        <f t="shared" si="14"/>
        <v>0</v>
      </c>
      <c r="M36" s="82" t="s">
        <v>45</v>
      </c>
      <c r="N36" s="81" t="s">
        <v>45</v>
      </c>
      <c r="O36" s="80" t="s">
        <v>45</v>
      </c>
      <c r="P36" s="83"/>
    </row>
    <row r="37" spans="1:16" ht="24" hidden="1" x14ac:dyDescent="0.25">
      <c r="A37" s="47">
        <v>21391</v>
      </c>
      <c r="B37" s="87" t="s">
        <v>58</v>
      </c>
      <c r="C37" s="88">
        <f t="shared" si="10"/>
        <v>0</v>
      </c>
      <c r="D37" s="89" t="s">
        <v>45</v>
      </c>
      <c r="E37" s="90" t="s">
        <v>45</v>
      </c>
      <c r="F37" s="545" t="s">
        <v>45</v>
      </c>
      <c r="G37" s="89" t="s">
        <v>45</v>
      </c>
      <c r="H37" s="91" t="s">
        <v>45</v>
      </c>
      <c r="I37" s="92" t="s">
        <v>45</v>
      </c>
      <c r="J37" s="93"/>
      <c r="K37" s="94"/>
      <c r="L37" s="533">
        <f>J37+K37</f>
        <v>0</v>
      </c>
      <c r="M37" s="95" t="s">
        <v>45</v>
      </c>
      <c r="N37" s="90" t="s">
        <v>45</v>
      </c>
      <c r="O37" s="92" t="s">
        <v>45</v>
      </c>
      <c r="P37" s="96"/>
    </row>
    <row r="38" spans="1:16" hidden="1" x14ac:dyDescent="0.25">
      <c r="A38" s="119">
        <v>21393</v>
      </c>
      <c r="B38" s="98" t="s">
        <v>59</v>
      </c>
      <c r="C38" s="99">
        <f t="shared" si="10"/>
        <v>0</v>
      </c>
      <c r="D38" s="100" t="s">
        <v>45</v>
      </c>
      <c r="E38" s="101" t="s">
        <v>45</v>
      </c>
      <c r="F38" s="546" t="s">
        <v>45</v>
      </c>
      <c r="G38" s="100" t="s">
        <v>45</v>
      </c>
      <c r="H38" s="102" t="s">
        <v>45</v>
      </c>
      <c r="I38" s="103" t="s">
        <v>45</v>
      </c>
      <c r="J38" s="104"/>
      <c r="K38" s="105"/>
      <c r="L38" s="547">
        <f>J38+K38</f>
        <v>0</v>
      </c>
      <c r="M38" s="106" t="s">
        <v>45</v>
      </c>
      <c r="N38" s="101" t="s">
        <v>45</v>
      </c>
      <c r="O38" s="103" t="s">
        <v>45</v>
      </c>
      <c r="P38" s="107"/>
    </row>
    <row r="39" spans="1:16" hidden="1" x14ac:dyDescent="0.25">
      <c r="A39" s="119">
        <v>21395</v>
      </c>
      <c r="B39" s="98" t="s">
        <v>60</v>
      </c>
      <c r="C39" s="99">
        <f t="shared" si="10"/>
        <v>0</v>
      </c>
      <c r="D39" s="100" t="s">
        <v>45</v>
      </c>
      <c r="E39" s="101" t="s">
        <v>45</v>
      </c>
      <c r="F39" s="546" t="s">
        <v>45</v>
      </c>
      <c r="G39" s="100" t="s">
        <v>45</v>
      </c>
      <c r="H39" s="102" t="s">
        <v>45</v>
      </c>
      <c r="I39" s="103" t="s">
        <v>45</v>
      </c>
      <c r="J39" s="104"/>
      <c r="K39" s="105"/>
      <c r="L39" s="547">
        <f>J39+K39</f>
        <v>0</v>
      </c>
      <c r="M39" s="106" t="s">
        <v>45</v>
      </c>
      <c r="N39" s="101" t="s">
        <v>45</v>
      </c>
      <c r="O39" s="103" t="s">
        <v>45</v>
      </c>
      <c r="P39" s="107"/>
    </row>
    <row r="40" spans="1:16" ht="24" hidden="1" x14ac:dyDescent="0.25">
      <c r="A40" s="120">
        <v>21399</v>
      </c>
      <c r="B40" s="121" t="s">
        <v>61</v>
      </c>
      <c r="C40" s="122">
        <f t="shared" si="10"/>
        <v>0</v>
      </c>
      <c r="D40" s="123" t="s">
        <v>45</v>
      </c>
      <c r="E40" s="124" t="s">
        <v>45</v>
      </c>
      <c r="F40" s="640" t="s">
        <v>45</v>
      </c>
      <c r="G40" s="123" t="s">
        <v>45</v>
      </c>
      <c r="H40" s="125" t="s">
        <v>45</v>
      </c>
      <c r="I40" s="126" t="s">
        <v>45</v>
      </c>
      <c r="J40" s="127"/>
      <c r="K40" s="128"/>
      <c r="L40" s="641">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553">
        <f t="shared" ref="E41:F41" si="15">SUM(E42)</f>
        <v>0</v>
      </c>
      <c r="F41" s="554">
        <f t="shared" si="15"/>
        <v>0</v>
      </c>
      <c r="G41" s="135" t="s">
        <v>45</v>
      </c>
      <c r="H41" s="136" t="s">
        <v>45</v>
      </c>
      <c r="I41" s="137" t="s">
        <v>45</v>
      </c>
      <c r="J41" s="136" t="s">
        <v>45</v>
      </c>
      <c r="K41" s="138" t="s">
        <v>45</v>
      </c>
      <c r="L41" s="555" t="s">
        <v>45</v>
      </c>
      <c r="M41" s="139" t="s">
        <v>45</v>
      </c>
      <c r="N41" s="138" t="s">
        <v>45</v>
      </c>
      <c r="O41" s="137" t="s">
        <v>45</v>
      </c>
      <c r="P41" s="140"/>
    </row>
    <row r="42" spans="1:16" s="27" customFormat="1" ht="26.25" hidden="1" customHeight="1" x14ac:dyDescent="0.25">
      <c r="A42" s="120">
        <v>21429</v>
      </c>
      <c r="B42" s="121" t="s">
        <v>63</v>
      </c>
      <c r="C42" s="122">
        <f>F42</f>
        <v>0</v>
      </c>
      <c r="D42" s="141"/>
      <c r="E42" s="556"/>
      <c r="F42" s="142">
        <f>D42+E42</f>
        <v>0</v>
      </c>
      <c r="G42" s="123" t="s">
        <v>45</v>
      </c>
      <c r="H42" s="125" t="s">
        <v>45</v>
      </c>
      <c r="I42" s="126" t="s">
        <v>45</v>
      </c>
      <c r="J42" s="125" t="s">
        <v>45</v>
      </c>
      <c r="K42" s="124" t="s">
        <v>45</v>
      </c>
      <c r="L42" s="550" t="s">
        <v>45</v>
      </c>
      <c r="M42" s="129" t="s">
        <v>45</v>
      </c>
      <c r="N42" s="124" t="s">
        <v>45</v>
      </c>
      <c r="O42" s="126" t="s">
        <v>45</v>
      </c>
      <c r="P42" s="130"/>
    </row>
    <row r="43" spans="1:16" s="27" customFormat="1" ht="24" hidden="1" x14ac:dyDescent="0.25">
      <c r="A43" s="86">
        <v>21490</v>
      </c>
      <c r="B43" s="75" t="s">
        <v>64</v>
      </c>
      <c r="C43" s="143">
        <f>F43+I43+L43</f>
        <v>0</v>
      </c>
      <c r="D43" s="144">
        <f>D44</f>
        <v>0</v>
      </c>
      <c r="E43" s="145">
        <f t="shared" ref="E43:L43" si="16">E44</f>
        <v>0</v>
      </c>
      <c r="F43" s="557">
        <f t="shared" si="16"/>
        <v>0</v>
      </c>
      <c r="G43" s="144">
        <f t="shared" si="16"/>
        <v>0</v>
      </c>
      <c r="H43" s="146">
        <f t="shared" si="16"/>
        <v>0</v>
      </c>
      <c r="I43" s="147">
        <f t="shared" si="16"/>
        <v>0</v>
      </c>
      <c r="J43" s="146">
        <f t="shared" si="16"/>
        <v>0</v>
      </c>
      <c r="K43" s="145">
        <f t="shared" si="16"/>
        <v>0</v>
      </c>
      <c r="L43" s="558">
        <f t="shared" si="16"/>
        <v>0</v>
      </c>
      <c r="M43" s="82" t="s">
        <v>45</v>
      </c>
      <c r="N43" s="81" t="s">
        <v>45</v>
      </c>
      <c r="O43" s="80" t="s">
        <v>45</v>
      </c>
      <c r="P43" s="83"/>
    </row>
    <row r="44" spans="1:16" s="27" customFormat="1" ht="24" hidden="1" x14ac:dyDescent="0.25">
      <c r="A44" s="119">
        <v>21499</v>
      </c>
      <c r="B44" s="98" t="s">
        <v>65</v>
      </c>
      <c r="C44" s="148">
        <f>F44+I44+L44</f>
        <v>0</v>
      </c>
      <c r="D44" s="149"/>
      <c r="E44" s="150"/>
      <c r="F44" s="559">
        <f>D44+E44</f>
        <v>0</v>
      </c>
      <c r="G44" s="149"/>
      <c r="H44" s="151"/>
      <c r="I44" s="152">
        <f>G44+H44</f>
        <v>0</v>
      </c>
      <c r="J44" s="151"/>
      <c r="K44" s="150"/>
      <c r="L44" s="549">
        <f>J44+K44</f>
        <v>0</v>
      </c>
      <c r="M44" s="117" t="s">
        <v>45</v>
      </c>
      <c r="N44" s="112" t="s">
        <v>45</v>
      </c>
      <c r="O44" s="114" t="s">
        <v>45</v>
      </c>
      <c r="P44" s="118"/>
    </row>
    <row r="45" spans="1:16" ht="12.75" hidden="1" customHeight="1" x14ac:dyDescent="0.25">
      <c r="A45" s="153">
        <v>23000</v>
      </c>
      <c r="B45" s="154" t="s">
        <v>66</v>
      </c>
      <c r="C45" s="143">
        <f>O45</f>
        <v>0</v>
      </c>
      <c r="D45" s="78" t="s">
        <v>45</v>
      </c>
      <c r="E45" s="81" t="s">
        <v>45</v>
      </c>
      <c r="F45" s="543" t="s">
        <v>45</v>
      </c>
      <c r="G45" s="78" t="s">
        <v>45</v>
      </c>
      <c r="H45" s="79" t="s">
        <v>45</v>
      </c>
      <c r="I45" s="80" t="s">
        <v>45</v>
      </c>
      <c r="J45" s="79" t="s">
        <v>45</v>
      </c>
      <c r="K45" s="81" t="s">
        <v>45</v>
      </c>
      <c r="L45" s="542"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138" t="s">
        <v>45</v>
      </c>
      <c r="F46" s="560" t="s">
        <v>45</v>
      </c>
      <c r="G46" s="135" t="s">
        <v>45</v>
      </c>
      <c r="H46" s="136" t="s">
        <v>45</v>
      </c>
      <c r="I46" s="137" t="s">
        <v>45</v>
      </c>
      <c r="J46" s="136" t="s">
        <v>45</v>
      </c>
      <c r="K46" s="138" t="s">
        <v>45</v>
      </c>
      <c r="L46" s="555" t="s">
        <v>45</v>
      </c>
      <c r="M46" s="158"/>
      <c r="N46" s="159"/>
      <c r="O46" s="160">
        <f>M46+N46</f>
        <v>0</v>
      </c>
      <c r="P46" s="161"/>
    </row>
    <row r="47" spans="1:16" ht="24" hidden="1" x14ac:dyDescent="0.25">
      <c r="A47" s="156">
        <v>23510</v>
      </c>
      <c r="B47" s="157" t="s">
        <v>68</v>
      </c>
      <c r="C47" s="133">
        <f t="shared" si="18"/>
        <v>0</v>
      </c>
      <c r="D47" s="135" t="s">
        <v>45</v>
      </c>
      <c r="E47" s="138" t="s">
        <v>45</v>
      </c>
      <c r="F47" s="560" t="s">
        <v>45</v>
      </c>
      <c r="G47" s="135" t="s">
        <v>45</v>
      </c>
      <c r="H47" s="136" t="s">
        <v>45</v>
      </c>
      <c r="I47" s="137" t="s">
        <v>45</v>
      </c>
      <c r="J47" s="136" t="s">
        <v>45</v>
      </c>
      <c r="K47" s="138" t="s">
        <v>45</v>
      </c>
      <c r="L47" s="555" t="s">
        <v>45</v>
      </c>
      <c r="M47" s="158"/>
      <c r="N47" s="159"/>
      <c r="O47" s="160">
        <f>M47+N47</f>
        <v>0</v>
      </c>
      <c r="P47" s="161"/>
    </row>
    <row r="48" spans="1:16" x14ac:dyDescent="0.25">
      <c r="A48" s="162"/>
      <c r="B48" s="157"/>
      <c r="C48" s="163"/>
      <c r="D48" s="164"/>
      <c r="E48" s="449"/>
      <c r="F48" s="500"/>
      <c r="G48" s="164"/>
      <c r="H48" s="561"/>
      <c r="I48" s="562"/>
      <c r="J48" s="167"/>
      <c r="K48" s="563"/>
      <c r="L48" s="523"/>
      <c r="M48" s="158"/>
      <c r="N48" s="159"/>
      <c r="O48" s="160"/>
      <c r="P48" s="161"/>
    </row>
    <row r="49" spans="1:16" s="27" customFormat="1" x14ac:dyDescent="0.25">
      <c r="A49" s="168"/>
      <c r="B49" s="169" t="s">
        <v>69</v>
      </c>
      <c r="C49" s="170"/>
      <c r="D49" s="171"/>
      <c r="E49" s="450"/>
      <c r="F49" s="501"/>
      <c r="G49" s="171"/>
      <c r="H49" s="564"/>
      <c r="I49" s="501"/>
      <c r="J49" s="173"/>
      <c r="K49" s="450"/>
      <c r="L49" s="501"/>
      <c r="M49" s="175"/>
      <c r="N49" s="172"/>
      <c r="O49" s="174"/>
      <c r="P49" s="176"/>
    </row>
    <row r="50" spans="1:16" s="27" customFormat="1" ht="12.75" thickBot="1" x14ac:dyDescent="0.3">
      <c r="A50" s="177"/>
      <c r="B50" s="30" t="s">
        <v>70</v>
      </c>
      <c r="C50" s="178">
        <f t="shared" si="4"/>
        <v>18634</v>
      </c>
      <c r="D50" s="179">
        <f>SUM(D51,D283)</f>
        <v>18634</v>
      </c>
      <c r="E50" s="451">
        <f t="shared" ref="E50:F50" si="19">SUM(E51,E283)</f>
        <v>0</v>
      </c>
      <c r="F50" s="502">
        <f t="shared" si="19"/>
        <v>18634</v>
      </c>
      <c r="G50" s="179">
        <f>SUM(G51,G283)</f>
        <v>0</v>
      </c>
      <c r="H50" s="565">
        <f t="shared" ref="H50:I50" si="20">SUM(H51,H283)</f>
        <v>0</v>
      </c>
      <c r="I50" s="502">
        <f t="shared" si="20"/>
        <v>0</v>
      </c>
      <c r="J50" s="181">
        <f>SUM(J51,J283)</f>
        <v>0</v>
      </c>
      <c r="K50" s="451">
        <f t="shared" ref="K50:L50" si="21">SUM(K51,K283)</f>
        <v>0</v>
      </c>
      <c r="L50" s="502">
        <f t="shared" si="21"/>
        <v>0</v>
      </c>
      <c r="M50" s="178">
        <f>SUM(M51,M283)</f>
        <v>0</v>
      </c>
      <c r="N50" s="180">
        <f t="shared" ref="N50:O50" si="22">SUM(N51,N283)</f>
        <v>0</v>
      </c>
      <c r="O50" s="182">
        <f t="shared" si="22"/>
        <v>0</v>
      </c>
      <c r="P50" s="183"/>
    </row>
    <row r="51" spans="1:16" s="27" customFormat="1" ht="36.75" thickTop="1" x14ac:dyDescent="0.25">
      <c r="A51" s="184"/>
      <c r="B51" s="185" t="s">
        <v>71</v>
      </c>
      <c r="C51" s="186">
        <f t="shared" si="4"/>
        <v>12414</v>
      </c>
      <c r="D51" s="187">
        <f>SUM(D52,D194)</f>
        <v>13556</v>
      </c>
      <c r="E51" s="452">
        <f t="shared" ref="E51:F51" si="23">SUM(E52,E194)</f>
        <v>-1142</v>
      </c>
      <c r="F51" s="503">
        <f t="shared" si="23"/>
        <v>12414</v>
      </c>
      <c r="G51" s="187">
        <f>SUM(G52,G194)</f>
        <v>0</v>
      </c>
      <c r="H51" s="566">
        <f t="shared" ref="H51:I51" si="24">SUM(H52,H194)</f>
        <v>0</v>
      </c>
      <c r="I51" s="503">
        <f t="shared" si="24"/>
        <v>0</v>
      </c>
      <c r="J51" s="189">
        <f>SUM(J52,J194)</f>
        <v>0</v>
      </c>
      <c r="K51" s="452">
        <f t="shared" ref="K51:L51" si="25">SUM(K52,K194)</f>
        <v>0</v>
      </c>
      <c r="L51" s="503">
        <f t="shared" si="25"/>
        <v>0</v>
      </c>
      <c r="M51" s="186">
        <f>SUM(M52,M194)</f>
        <v>0</v>
      </c>
      <c r="N51" s="188">
        <f t="shared" ref="N51:O51" si="26">SUM(N52,N194)</f>
        <v>0</v>
      </c>
      <c r="O51" s="190">
        <f t="shared" si="26"/>
        <v>0</v>
      </c>
      <c r="P51" s="191"/>
    </row>
    <row r="52" spans="1:16" s="27" customFormat="1" ht="24" x14ac:dyDescent="0.25">
      <c r="A52" s="192"/>
      <c r="B52" s="20" t="s">
        <v>72</v>
      </c>
      <c r="C52" s="193">
        <f t="shared" si="4"/>
        <v>11833</v>
      </c>
      <c r="D52" s="194">
        <f>SUM(D53,D75,D173,D187)</f>
        <v>11563</v>
      </c>
      <c r="E52" s="453">
        <f t="shared" ref="E52" si="27">SUM(E53,E75,E173,E187)</f>
        <v>270</v>
      </c>
      <c r="F52" s="504">
        <f>SUM(F53,F75,F173,F187)</f>
        <v>11833</v>
      </c>
      <c r="G52" s="194">
        <f>SUM(G53,G75,G173,G187)</f>
        <v>0</v>
      </c>
      <c r="H52" s="530">
        <f t="shared" ref="H52:I52" si="28">SUM(H53,H75,H173,H187)</f>
        <v>0</v>
      </c>
      <c r="I52" s="504">
        <f t="shared" si="28"/>
        <v>0</v>
      </c>
      <c r="J52" s="196">
        <f>SUM(J53,J75,J173,J187)</f>
        <v>0</v>
      </c>
      <c r="K52" s="453">
        <f t="shared" ref="K52:L52" si="29">SUM(K53,K75,K173,K187)</f>
        <v>0</v>
      </c>
      <c r="L52" s="504">
        <f t="shared" si="29"/>
        <v>0</v>
      </c>
      <c r="M52" s="193">
        <f>SUM(M53,M75,M173,M187)</f>
        <v>0</v>
      </c>
      <c r="N52" s="195">
        <f t="shared" ref="N52:O52" si="30">SUM(N53,N75,N173,N187)</f>
        <v>0</v>
      </c>
      <c r="O52" s="197">
        <f t="shared" si="30"/>
        <v>0</v>
      </c>
      <c r="P52" s="198"/>
    </row>
    <row r="53" spans="1:16" s="27" customFormat="1" x14ac:dyDescent="0.25">
      <c r="A53" s="199">
        <v>1000</v>
      </c>
      <c r="B53" s="199" t="s">
        <v>73</v>
      </c>
      <c r="C53" s="200">
        <f t="shared" si="4"/>
        <v>1483</v>
      </c>
      <c r="D53" s="201">
        <f>SUM(D54,D67)</f>
        <v>1787</v>
      </c>
      <c r="E53" s="454">
        <f t="shared" ref="E53:F53" si="31">SUM(E54,E67)</f>
        <v>-304</v>
      </c>
      <c r="F53" s="505">
        <f t="shared" si="31"/>
        <v>1483</v>
      </c>
      <c r="G53" s="201">
        <f>SUM(G54,G67)</f>
        <v>0</v>
      </c>
      <c r="H53" s="567">
        <f t="shared" ref="H53:I53" si="32">SUM(H54,H67)</f>
        <v>0</v>
      </c>
      <c r="I53" s="505">
        <f t="shared" si="32"/>
        <v>0</v>
      </c>
      <c r="J53" s="203">
        <f>SUM(J54,J67)</f>
        <v>0</v>
      </c>
      <c r="K53" s="454">
        <f t="shared" ref="K53:L53" si="33">SUM(K54,K67)</f>
        <v>0</v>
      </c>
      <c r="L53" s="505">
        <f t="shared" si="33"/>
        <v>0</v>
      </c>
      <c r="M53" s="200">
        <f>SUM(M54,M67)</f>
        <v>0</v>
      </c>
      <c r="N53" s="202">
        <f t="shared" ref="N53:O53" si="34">SUM(N54,N67)</f>
        <v>0</v>
      </c>
      <c r="O53" s="204">
        <f t="shared" si="34"/>
        <v>0</v>
      </c>
      <c r="P53" s="205"/>
    </row>
    <row r="54" spans="1:16" x14ac:dyDescent="0.25">
      <c r="A54" s="75">
        <v>1100</v>
      </c>
      <c r="B54" s="206" t="s">
        <v>74</v>
      </c>
      <c r="C54" s="76">
        <f t="shared" si="4"/>
        <v>1190</v>
      </c>
      <c r="D54" s="207">
        <f>SUM(D55,D58,D66)</f>
        <v>1440</v>
      </c>
      <c r="E54" s="455">
        <f t="shared" ref="E54:F54" si="35">SUM(E55,E58,E66)</f>
        <v>-250</v>
      </c>
      <c r="F54" s="506">
        <f t="shared" si="35"/>
        <v>1190</v>
      </c>
      <c r="G54" s="207">
        <f>SUM(G55,G58,G66)</f>
        <v>0</v>
      </c>
      <c r="H54" s="544">
        <f t="shared" ref="H54:I54" si="36">SUM(H55,H58,H66)</f>
        <v>0</v>
      </c>
      <c r="I54" s="506">
        <f t="shared" si="36"/>
        <v>0</v>
      </c>
      <c r="J54" s="84">
        <f>SUM(J55,J58,J66)</f>
        <v>0</v>
      </c>
      <c r="K54" s="455">
        <f t="shared" ref="K54:L54" si="37">SUM(K55,K58,K66)</f>
        <v>0</v>
      </c>
      <c r="L54" s="506">
        <f t="shared" si="37"/>
        <v>0</v>
      </c>
      <c r="M54" s="209">
        <f>SUM(M55,M58,M66)</f>
        <v>0</v>
      </c>
      <c r="N54" s="210">
        <f t="shared" ref="N54:O54" si="38">SUM(N55,N58,N66)</f>
        <v>0</v>
      </c>
      <c r="O54" s="211">
        <f t="shared" si="38"/>
        <v>0</v>
      </c>
      <c r="P54" s="212"/>
    </row>
    <row r="55" spans="1:16" x14ac:dyDescent="0.25">
      <c r="A55" s="213">
        <v>1110</v>
      </c>
      <c r="B55" s="157" t="s">
        <v>75</v>
      </c>
      <c r="C55" s="163">
        <f t="shared" si="4"/>
        <v>1190</v>
      </c>
      <c r="D55" s="214">
        <f>SUM(D56:D57)</f>
        <v>1440</v>
      </c>
      <c r="E55" s="456">
        <f t="shared" ref="E55:F55" si="39">SUM(E56:E57)</f>
        <v>-250</v>
      </c>
      <c r="F55" s="507">
        <f t="shared" si="39"/>
        <v>1190</v>
      </c>
      <c r="G55" s="214">
        <f>SUM(G56:G57)</f>
        <v>0</v>
      </c>
      <c r="H55" s="568">
        <f t="shared" ref="H55:I55" si="40">SUM(H56:H57)</f>
        <v>0</v>
      </c>
      <c r="I55" s="507">
        <f t="shared" si="40"/>
        <v>0</v>
      </c>
      <c r="J55" s="216">
        <f>SUM(J56:J57)</f>
        <v>0</v>
      </c>
      <c r="K55" s="456">
        <f t="shared" ref="K55:L55" si="41">SUM(K56:K57)</f>
        <v>0</v>
      </c>
      <c r="L55" s="50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94"/>
      <c r="F56" s="569">
        <f t="shared" ref="F56:F57" si="43">D56+E56</f>
        <v>0</v>
      </c>
      <c r="G56" s="219"/>
      <c r="H56" s="93"/>
      <c r="I56" s="220">
        <f t="shared" ref="I56:I57" si="44">G56+H56</f>
        <v>0</v>
      </c>
      <c r="J56" s="93"/>
      <c r="K56" s="94"/>
      <c r="L56" s="570">
        <f t="shared" ref="L56:L57" si="45">J56+K56</f>
        <v>0</v>
      </c>
      <c r="M56" s="221"/>
      <c r="N56" s="94"/>
      <c r="O56" s="220">
        <f>M56+N56</f>
        <v>0</v>
      </c>
      <c r="P56" s="222"/>
    </row>
    <row r="57" spans="1:16" ht="36" customHeight="1" x14ac:dyDescent="0.25">
      <c r="A57" s="119">
        <v>1119</v>
      </c>
      <c r="B57" s="98" t="s">
        <v>77</v>
      </c>
      <c r="C57" s="99">
        <f t="shared" si="4"/>
        <v>1190</v>
      </c>
      <c r="D57" s="237">
        <v>1440</v>
      </c>
      <c r="E57" s="458">
        <v>-250</v>
      </c>
      <c r="F57" s="509">
        <f t="shared" si="43"/>
        <v>1190</v>
      </c>
      <c r="G57" s="237"/>
      <c r="H57" s="577"/>
      <c r="I57" s="509">
        <f t="shared" si="44"/>
        <v>0</v>
      </c>
      <c r="J57" s="104"/>
      <c r="K57" s="458"/>
      <c r="L57" s="509">
        <f t="shared" si="45"/>
        <v>0</v>
      </c>
      <c r="M57" s="238"/>
      <c r="N57" s="105"/>
      <c r="O57" s="235">
        <f>M57+N57</f>
        <v>0</v>
      </c>
      <c r="P57" s="245" t="s">
        <v>452</v>
      </c>
    </row>
    <row r="58" spans="1:16" hidden="1" x14ac:dyDescent="0.25">
      <c r="A58" s="231">
        <v>1140</v>
      </c>
      <c r="B58" s="98" t="s">
        <v>78</v>
      </c>
      <c r="C58" s="99">
        <f t="shared" si="4"/>
        <v>0</v>
      </c>
      <c r="D58" s="232"/>
      <c r="E58" s="233">
        <f t="shared" ref="E58:F58" si="46">SUM(E59:E65)</f>
        <v>0</v>
      </c>
      <c r="F58" s="591">
        <f t="shared" si="46"/>
        <v>0</v>
      </c>
      <c r="G58" s="232">
        <f>SUM(G59:G65)</f>
        <v>0</v>
      </c>
      <c r="H58" s="234">
        <f t="shared" ref="H58:I58" si="47">SUM(H59:H65)</f>
        <v>0</v>
      </c>
      <c r="I58" s="235">
        <f t="shared" si="47"/>
        <v>0</v>
      </c>
      <c r="J58" s="234">
        <f>SUM(J59:J65)</f>
        <v>0</v>
      </c>
      <c r="K58" s="233">
        <f t="shared" ref="K58:L58" si="48">SUM(K59:K65)</f>
        <v>0</v>
      </c>
      <c r="L58" s="592">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c r="E59" s="105"/>
      <c r="F59" s="591">
        <f t="shared" ref="F59:F66" si="50">D59+E59</f>
        <v>0</v>
      </c>
      <c r="G59" s="237"/>
      <c r="H59" s="104"/>
      <c r="I59" s="235">
        <f t="shared" ref="I59:I66" si="51">G59+H59</f>
        <v>0</v>
      </c>
      <c r="J59" s="104"/>
      <c r="K59" s="105"/>
      <c r="L59" s="592">
        <f t="shared" ref="L59:L66" si="52">J59+K59</f>
        <v>0</v>
      </c>
      <c r="M59" s="238"/>
      <c r="N59" s="105"/>
      <c r="O59" s="235">
        <f t="shared" ref="O59:O66" si="53">M59+N59</f>
        <v>0</v>
      </c>
      <c r="P59" s="236"/>
    </row>
    <row r="60" spans="1:16" ht="24.75" hidden="1" customHeight="1" x14ac:dyDescent="0.25">
      <c r="A60" s="119">
        <v>1142</v>
      </c>
      <c r="B60" s="98" t="s">
        <v>80</v>
      </c>
      <c r="C60" s="99">
        <f t="shared" si="4"/>
        <v>0</v>
      </c>
      <c r="D60" s="237"/>
      <c r="E60" s="105"/>
      <c r="F60" s="591">
        <f t="shared" si="50"/>
        <v>0</v>
      </c>
      <c r="G60" s="237"/>
      <c r="H60" s="104"/>
      <c r="I60" s="235">
        <f t="shared" si="51"/>
        <v>0</v>
      </c>
      <c r="J60" s="104"/>
      <c r="K60" s="105"/>
      <c r="L60" s="592">
        <f>J60+K60</f>
        <v>0</v>
      </c>
      <c r="M60" s="238"/>
      <c r="N60" s="105"/>
      <c r="O60" s="235">
        <f t="shared" si="53"/>
        <v>0</v>
      </c>
      <c r="P60" s="236"/>
    </row>
    <row r="61" spans="1:16" ht="24" hidden="1" x14ac:dyDescent="0.25">
      <c r="A61" s="119">
        <v>1145</v>
      </c>
      <c r="B61" s="98" t="s">
        <v>81</v>
      </c>
      <c r="C61" s="99">
        <f t="shared" si="4"/>
        <v>0</v>
      </c>
      <c r="D61" s="237"/>
      <c r="E61" s="105"/>
      <c r="F61" s="591">
        <f t="shared" si="50"/>
        <v>0</v>
      </c>
      <c r="G61" s="237"/>
      <c r="H61" s="104"/>
      <c r="I61" s="235">
        <f t="shared" si="51"/>
        <v>0</v>
      </c>
      <c r="J61" s="104"/>
      <c r="K61" s="105"/>
      <c r="L61" s="592">
        <f t="shared" si="52"/>
        <v>0</v>
      </c>
      <c r="M61" s="238"/>
      <c r="N61" s="105"/>
      <c r="O61" s="235">
        <f>M61+N61</f>
        <v>0</v>
      </c>
      <c r="P61" s="236"/>
    </row>
    <row r="62" spans="1:16" ht="27.75" hidden="1" customHeight="1" x14ac:dyDescent="0.25">
      <c r="A62" s="119">
        <v>1146</v>
      </c>
      <c r="B62" s="98" t="s">
        <v>82</v>
      </c>
      <c r="C62" s="99">
        <f t="shared" si="4"/>
        <v>0</v>
      </c>
      <c r="D62" s="237"/>
      <c r="E62" s="105"/>
      <c r="F62" s="591">
        <f t="shared" si="50"/>
        <v>0</v>
      </c>
      <c r="G62" s="237"/>
      <c r="H62" s="104"/>
      <c r="I62" s="235">
        <f t="shared" si="51"/>
        <v>0</v>
      </c>
      <c r="J62" s="104"/>
      <c r="K62" s="105"/>
      <c r="L62" s="592">
        <f t="shared" si="52"/>
        <v>0</v>
      </c>
      <c r="M62" s="238"/>
      <c r="N62" s="105"/>
      <c r="O62" s="235">
        <f t="shared" si="53"/>
        <v>0</v>
      </c>
      <c r="P62" s="236"/>
    </row>
    <row r="63" spans="1:16" hidden="1" x14ac:dyDescent="0.25">
      <c r="A63" s="119">
        <v>1147</v>
      </c>
      <c r="B63" s="98" t="s">
        <v>83</v>
      </c>
      <c r="C63" s="99">
        <f t="shared" si="4"/>
        <v>0</v>
      </c>
      <c r="D63" s="237"/>
      <c r="E63" s="105"/>
      <c r="F63" s="591">
        <f t="shared" si="50"/>
        <v>0</v>
      </c>
      <c r="G63" s="237"/>
      <c r="H63" s="104"/>
      <c r="I63" s="235">
        <f t="shared" si="51"/>
        <v>0</v>
      </c>
      <c r="J63" s="104"/>
      <c r="K63" s="105"/>
      <c r="L63" s="592">
        <f t="shared" si="52"/>
        <v>0</v>
      </c>
      <c r="M63" s="238"/>
      <c r="N63" s="105"/>
      <c r="O63" s="235">
        <f t="shared" si="53"/>
        <v>0</v>
      </c>
      <c r="P63" s="245"/>
    </row>
    <row r="64" spans="1:16" hidden="1" x14ac:dyDescent="0.25">
      <c r="A64" s="119">
        <v>1148</v>
      </c>
      <c r="B64" s="98" t="s">
        <v>84</v>
      </c>
      <c r="C64" s="99">
        <f t="shared" si="4"/>
        <v>0</v>
      </c>
      <c r="D64" s="237"/>
      <c r="E64" s="105"/>
      <c r="F64" s="591">
        <f t="shared" si="50"/>
        <v>0</v>
      </c>
      <c r="G64" s="237"/>
      <c r="H64" s="104"/>
      <c r="I64" s="235">
        <f t="shared" si="51"/>
        <v>0</v>
      </c>
      <c r="J64" s="104"/>
      <c r="K64" s="105"/>
      <c r="L64" s="592">
        <f t="shared" si="52"/>
        <v>0</v>
      </c>
      <c r="M64" s="238"/>
      <c r="N64" s="105"/>
      <c r="O64" s="235">
        <f t="shared" si="53"/>
        <v>0</v>
      </c>
      <c r="P64" s="236"/>
    </row>
    <row r="65" spans="1:16" ht="24" hidden="1" customHeight="1" x14ac:dyDescent="0.25">
      <c r="A65" s="119">
        <v>1149</v>
      </c>
      <c r="B65" s="98" t="s">
        <v>85</v>
      </c>
      <c r="C65" s="99">
        <f>F65+I65+L65+O65</f>
        <v>0</v>
      </c>
      <c r="D65" s="237"/>
      <c r="E65" s="105"/>
      <c r="F65" s="591">
        <f t="shared" si="50"/>
        <v>0</v>
      </c>
      <c r="G65" s="237"/>
      <c r="H65" s="104"/>
      <c r="I65" s="235">
        <f t="shared" si="51"/>
        <v>0</v>
      </c>
      <c r="J65" s="104"/>
      <c r="K65" s="105"/>
      <c r="L65" s="592">
        <f t="shared" si="52"/>
        <v>0</v>
      </c>
      <c r="M65" s="238"/>
      <c r="N65" s="105"/>
      <c r="O65" s="235">
        <f t="shared" si="53"/>
        <v>0</v>
      </c>
      <c r="P65" s="236"/>
    </row>
    <row r="66" spans="1:16" ht="81.75" hidden="1" customHeight="1" x14ac:dyDescent="0.25">
      <c r="A66" s="213">
        <v>1150</v>
      </c>
      <c r="B66" s="157" t="s">
        <v>87</v>
      </c>
      <c r="C66" s="163">
        <f>F66+I66+L66+O66</f>
        <v>0</v>
      </c>
      <c r="D66" s="239">
        <v>0</v>
      </c>
      <c r="E66" s="240"/>
      <c r="F66" s="604">
        <f t="shared" si="50"/>
        <v>0</v>
      </c>
      <c r="G66" s="239"/>
      <c r="H66" s="241"/>
      <c r="I66" s="217">
        <f t="shared" si="51"/>
        <v>0</v>
      </c>
      <c r="J66" s="241"/>
      <c r="K66" s="240"/>
      <c r="L66" s="568">
        <f t="shared" si="52"/>
        <v>0</v>
      </c>
      <c r="M66" s="242"/>
      <c r="N66" s="240"/>
      <c r="O66" s="217">
        <f t="shared" si="53"/>
        <v>0</v>
      </c>
      <c r="P66" s="648"/>
    </row>
    <row r="67" spans="1:16" ht="24" x14ac:dyDescent="0.25">
      <c r="A67" s="75">
        <v>1200</v>
      </c>
      <c r="B67" s="206" t="s">
        <v>88</v>
      </c>
      <c r="C67" s="76">
        <f t="shared" si="4"/>
        <v>293</v>
      </c>
      <c r="D67" s="207">
        <f>SUM(D68:D69)</f>
        <v>347</v>
      </c>
      <c r="E67" s="76">
        <f>SUM(E68:E69)</f>
        <v>-54</v>
      </c>
      <c r="F67" s="506">
        <f t="shared" ref="F67" si="54">SUM(F68:F69)</f>
        <v>293</v>
      </c>
      <c r="G67" s="207">
        <f>SUM(G68:G69)</f>
        <v>0</v>
      </c>
      <c r="H67" s="544">
        <f t="shared" ref="H67:I67" si="55">SUM(H68:H69)</f>
        <v>0</v>
      </c>
      <c r="I67" s="506">
        <f t="shared" si="55"/>
        <v>0</v>
      </c>
      <c r="J67" s="84">
        <f>SUM(J68:J69)</f>
        <v>0</v>
      </c>
      <c r="K67" s="455">
        <f t="shared" ref="K67:L67" si="56">SUM(K68:K69)</f>
        <v>0</v>
      </c>
      <c r="L67" s="506">
        <f t="shared" si="56"/>
        <v>0</v>
      </c>
      <c r="M67" s="76">
        <f>SUM(M68:M69)</f>
        <v>0</v>
      </c>
      <c r="N67" s="85">
        <f t="shared" ref="N67:O67" si="57">SUM(N68:N69)</f>
        <v>0</v>
      </c>
      <c r="O67" s="208">
        <f t="shared" si="57"/>
        <v>0</v>
      </c>
      <c r="P67" s="243"/>
    </row>
    <row r="68" spans="1:16" ht="36" x14ac:dyDescent="0.25">
      <c r="A68" s="342">
        <v>1210</v>
      </c>
      <c r="B68" s="87" t="s">
        <v>89</v>
      </c>
      <c r="C68" s="88">
        <f t="shared" si="4"/>
        <v>293</v>
      </c>
      <c r="D68" s="219">
        <v>347</v>
      </c>
      <c r="E68" s="457">
        <v>-54</v>
      </c>
      <c r="F68" s="508">
        <f>D68+E68</f>
        <v>293</v>
      </c>
      <c r="G68" s="219"/>
      <c r="H68" s="646"/>
      <c r="I68" s="508">
        <f>G68+H68</f>
        <v>0</v>
      </c>
      <c r="J68" s="93"/>
      <c r="K68" s="457"/>
      <c r="L68" s="508">
        <f>J68+K68</f>
        <v>0</v>
      </c>
      <c r="M68" s="221"/>
      <c r="N68" s="94"/>
      <c r="O68" s="220">
        <f>M68+N68</f>
        <v>0</v>
      </c>
      <c r="P68" s="245" t="s">
        <v>452</v>
      </c>
    </row>
    <row r="69" spans="1:16" ht="24" hidden="1" x14ac:dyDescent="0.25">
      <c r="A69" s="231">
        <v>1220</v>
      </c>
      <c r="B69" s="98" t="s">
        <v>90</v>
      </c>
      <c r="C69" s="99">
        <f t="shared" si="4"/>
        <v>0</v>
      </c>
      <c r="D69" s="232">
        <f>SUM(D70:D74)</f>
        <v>0</v>
      </c>
      <c r="E69" s="233">
        <f t="shared" ref="E69:F69" si="58">SUM(E70:E74)</f>
        <v>0</v>
      </c>
      <c r="F69" s="591">
        <f t="shared" si="58"/>
        <v>0</v>
      </c>
      <c r="G69" s="232">
        <f>SUM(G70:G74)</f>
        <v>0</v>
      </c>
      <c r="H69" s="234">
        <f t="shared" ref="H69:I69" si="59">SUM(H70:H74)</f>
        <v>0</v>
      </c>
      <c r="I69" s="235">
        <f t="shared" si="59"/>
        <v>0</v>
      </c>
      <c r="J69" s="234">
        <f>SUM(J70:J74)</f>
        <v>0</v>
      </c>
      <c r="K69" s="233">
        <f t="shared" ref="K69:L69" si="60">SUM(K70:K74)</f>
        <v>0</v>
      </c>
      <c r="L69" s="592">
        <f t="shared" si="60"/>
        <v>0</v>
      </c>
      <c r="M69" s="99">
        <f>SUM(M70:M74)</f>
        <v>0</v>
      </c>
      <c r="N69" s="233">
        <f t="shared" ref="N69:O69" si="61">SUM(N70:N74)</f>
        <v>0</v>
      </c>
      <c r="O69" s="235">
        <f t="shared" si="61"/>
        <v>0</v>
      </c>
      <c r="P69" s="236"/>
    </row>
    <row r="70" spans="1:16" ht="48" hidden="1" x14ac:dyDescent="0.25">
      <c r="A70" s="119">
        <v>1221</v>
      </c>
      <c r="B70" s="98" t="s">
        <v>91</v>
      </c>
      <c r="C70" s="99">
        <f t="shared" si="4"/>
        <v>0</v>
      </c>
      <c r="D70" s="237">
        <v>0</v>
      </c>
      <c r="E70" s="105"/>
      <c r="F70" s="591">
        <f t="shared" ref="F70:F74" si="62">D70+E70</f>
        <v>0</v>
      </c>
      <c r="G70" s="237"/>
      <c r="H70" s="104"/>
      <c r="I70" s="235">
        <f t="shared" ref="I70:I74" si="63">G70+H70</f>
        <v>0</v>
      </c>
      <c r="J70" s="104"/>
      <c r="K70" s="105"/>
      <c r="L70" s="592">
        <f t="shared" ref="L70:L74" si="64">J70+K70</f>
        <v>0</v>
      </c>
      <c r="M70" s="238"/>
      <c r="N70" s="105"/>
      <c r="O70" s="235">
        <f t="shared" ref="O70:O74" si="65">M70+N70</f>
        <v>0</v>
      </c>
      <c r="P70" s="236"/>
    </row>
    <row r="71" spans="1:16" hidden="1" x14ac:dyDescent="0.25">
      <c r="A71" s="119">
        <v>1223</v>
      </c>
      <c r="B71" s="98" t="s">
        <v>92</v>
      </c>
      <c r="C71" s="99">
        <f t="shared" si="4"/>
        <v>0</v>
      </c>
      <c r="D71" s="237"/>
      <c r="E71" s="105"/>
      <c r="F71" s="591">
        <f t="shared" si="62"/>
        <v>0</v>
      </c>
      <c r="G71" s="237"/>
      <c r="H71" s="104"/>
      <c r="I71" s="235">
        <f t="shared" si="63"/>
        <v>0</v>
      </c>
      <c r="J71" s="104"/>
      <c r="K71" s="105"/>
      <c r="L71" s="592">
        <f t="shared" si="64"/>
        <v>0</v>
      </c>
      <c r="M71" s="238"/>
      <c r="N71" s="105"/>
      <c r="O71" s="235">
        <f t="shared" si="65"/>
        <v>0</v>
      </c>
      <c r="P71" s="236"/>
    </row>
    <row r="72" spans="1:16" hidden="1" x14ac:dyDescent="0.25">
      <c r="A72" s="119">
        <v>1225</v>
      </c>
      <c r="B72" s="98" t="s">
        <v>93</v>
      </c>
      <c r="C72" s="99">
        <f t="shared" si="4"/>
        <v>0</v>
      </c>
      <c r="D72" s="237"/>
      <c r="E72" s="105"/>
      <c r="F72" s="591">
        <f t="shared" si="62"/>
        <v>0</v>
      </c>
      <c r="G72" s="237"/>
      <c r="H72" s="104"/>
      <c r="I72" s="235">
        <f t="shared" si="63"/>
        <v>0</v>
      </c>
      <c r="J72" s="104"/>
      <c r="K72" s="105"/>
      <c r="L72" s="592">
        <f t="shared" si="64"/>
        <v>0</v>
      </c>
      <c r="M72" s="238"/>
      <c r="N72" s="105"/>
      <c r="O72" s="235">
        <f t="shared" si="65"/>
        <v>0</v>
      </c>
      <c r="P72" s="236"/>
    </row>
    <row r="73" spans="1:16" ht="36" hidden="1" x14ac:dyDescent="0.25">
      <c r="A73" s="119">
        <v>1227</v>
      </c>
      <c r="B73" s="98" t="s">
        <v>94</v>
      </c>
      <c r="C73" s="99">
        <f t="shared" si="4"/>
        <v>0</v>
      </c>
      <c r="D73" s="237">
        <v>0</v>
      </c>
      <c r="E73" s="105"/>
      <c r="F73" s="591">
        <f t="shared" si="62"/>
        <v>0</v>
      </c>
      <c r="G73" s="237"/>
      <c r="H73" s="104"/>
      <c r="I73" s="235">
        <f t="shared" si="63"/>
        <v>0</v>
      </c>
      <c r="J73" s="104"/>
      <c r="K73" s="105"/>
      <c r="L73" s="592">
        <f t="shared" si="64"/>
        <v>0</v>
      </c>
      <c r="M73" s="238"/>
      <c r="N73" s="105"/>
      <c r="O73" s="235">
        <f t="shared" si="65"/>
        <v>0</v>
      </c>
      <c r="P73" s="236"/>
    </row>
    <row r="74" spans="1:16" ht="48" hidden="1" x14ac:dyDescent="0.25">
      <c r="A74" s="119">
        <v>1228</v>
      </c>
      <c r="B74" s="98" t="s">
        <v>96</v>
      </c>
      <c r="C74" s="99">
        <f t="shared" si="4"/>
        <v>0</v>
      </c>
      <c r="D74" s="237"/>
      <c r="E74" s="105"/>
      <c r="F74" s="591">
        <f t="shared" si="62"/>
        <v>0</v>
      </c>
      <c r="G74" s="237"/>
      <c r="H74" s="104"/>
      <c r="I74" s="235">
        <f t="shared" si="63"/>
        <v>0</v>
      </c>
      <c r="J74" s="104"/>
      <c r="K74" s="105"/>
      <c r="L74" s="592">
        <f t="shared" si="64"/>
        <v>0</v>
      </c>
      <c r="M74" s="238"/>
      <c r="N74" s="105"/>
      <c r="O74" s="235">
        <f t="shared" si="65"/>
        <v>0</v>
      </c>
      <c r="P74" s="236"/>
    </row>
    <row r="75" spans="1:16" x14ac:dyDescent="0.25">
      <c r="A75" s="199">
        <v>2000</v>
      </c>
      <c r="B75" s="199" t="s">
        <v>97</v>
      </c>
      <c r="C75" s="200">
        <f t="shared" si="4"/>
        <v>10350</v>
      </c>
      <c r="D75" s="201">
        <f>SUM(D76,D83,D130,D164,D165,D172)</f>
        <v>9776</v>
      </c>
      <c r="E75" s="454">
        <f t="shared" ref="E75:F75" si="66">SUM(E76,E83,E130,E164,E165,E172)</f>
        <v>574</v>
      </c>
      <c r="F75" s="505">
        <f t="shared" si="66"/>
        <v>10350</v>
      </c>
      <c r="G75" s="201">
        <f>SUM(G76,G83,G130,G164,G165,G172)</f>
        <v>0</v>
      </c>
      <c r="H75" s="567">
        <f t="shared" ref="H75:I75" si="67">SUM(H76,H83,H130,H164,H165,H172)</f>
        <v>0</v>
      </c>
      <c r="I75" s="505">
        <f t="shared" si="67"/>
        <v>0</v>
      </c>
      <c r="J75" s="203">
        <f>SUM(J76,J83,J130,J164,J165,J172)</f>
        <v>0</v>
      </c>
      <c r="K75" s="454">
        <f t="shared" ref="K75:L75" si="68">SUM(K76,K83,K130,K164,K165,K172)</f>
        <v>0</v>
      </c>
      <c r="L75" s="505">
        <f t="shared" si="68"/>
        <v>0</v>
      </c>
      <c r="M75" s="200">
        <f>SUM(M76,M83,M130,M164,M165,M172)</f>
        <v>0</v>
      </c>
      <c r="N75" s="202">
        <f t="shared" ref="N75:O75" si="69">SUM(N76,N83,N130,N164,N165,N172)</f>
        <v>0</v>
      </c>
      <c r="O75" s="204">
        <f t="shared" si="69"/>
        <v>0</v>
      </c>
      <c r="P75" s="205"/>
    </row>
    <row r="76" spans="1:16" ht="24" x14ac:dyDescent="0.25">
      <c r="A76" s="75">
        <v>2100</v>
      </c>
      <c r="B76" s="206" t="s">
        <v>98</v>
      </c>
      <c r="C76" s="76">
        <f t="shared" si="4"/>
        <v>7359</v>
      </c>
      <c r="D76" s="207">
        <f>SUM(D77,D80)</f>
        <v>5796</v>
      </c>
      <c r="E76" s="455">
        <f t="shared" ref="E76:F76" si="70">SUM(E77,E80)</f>
        <v>1563</v>
      </c>
      <c r="F76" s="506">
        <f t="shared" si="70"/>
        <v>7359</v>
      </c>
      <c r="G76" s="207">
        <f>SUM(G77,G80)</f>
        <v>0</v>
      </c>
      <c r="H76" s="544">
        <f t="shared" ref="H76:I76" si="71">SUM(H77,H80)</f>
        <v>0</v>
      </c>
      <c r="I76" s="506">
        <f t="shared" si="71"/>
        <v>0</v>
      </c>
      <c r="J76" s="84">
        <f>SUM(J77,J80)</f>
        <v>0</v>
      </c>
      <c r="K76" s="455">
        <f t="shared" ref="K76:L76" si="72">SUM(K77,K80)</f>
        <v>0</v>
      </c>
      <c r="L76" s="506">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247">
        <f t="shared" ref="E77:F77" si="74">SUM(E78:E79)</f>
        <v>0</v>
      </c>
      <c r="F77" s="569">
        <f t="shared" si="74"/>
        <v>0</v>
      </c>
      <c r="G77" s="246">
        <f>SUM(G78:G79)</f>
        <v>0</v>
      </c>
      <c r="H77" s="248">
        <f t="shared" ref="H77:I77" si="75">SUM(H78:H79)</f>
        <v>0</v>
      </c>
      <c r="I77" s="220">
        <f t="shared" si="75"/>
        <v>0</v>
      </c>
      <c r="J77" s="248">
        <f>SUM(J78:J79)</f>
        <v>0</v>
      </c>
      <c r="K77" s="247">
        <f t="shared" ref="K77:L77" si="76">SUM(K78:K79)</f>
        <v>0</v>
      </c>
      <c r="L77" s="57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105"/>
      <c r="F78" s="591">
        <f t="shared" ref="F78:F79" si="78">D78+E78</f>
        <v>0</v>
      </c>
      <c r="G78" s="237"/>
      <c r="H78" s="104"/>
      <c r="I78" s="235">
        <f t="shared" ref="I78:I79" si="79">G78+H78</f>
        <v>0</v>
      </c>
      <c r="J78" s="104"/>
      <c r="K78" s="105"/>
      <c r="L78" s="592">
        <f t="shared" ref="L78:L79" si="80">J78+K78</f>
        <v>0</v>
      </c>
      <c r="M78" s="238"/>
      <c r="N78" s="105"/>
      <c r="O78" s="235">
        <f t="shared" ref="O78:O79" si="81">M78+N78</f>
        <v>0</v>
      </c>
      <c r="P78" s="236"/>
    </row>
    <row r="79" spans="1:16" ht="24" hidden="1" x14ac:dyDescent="0.25">
      <c r="A79" s="119">
        <v>2112</v>
      </c>
      <c r="B79" s="98" t="s">
        <v>101</v>
      </c>
      <c r="C79" s="99">
        <f t="shared" si="4"/>
        <v>0</v>
      </c>
      <c r="D79" s="237"/>
      <c r="E79" s="105"/>
      <c r="F79" s="591">
        <f t="shared" si="78"/>
        <v>0</v>
      </c>
      <c r="G79" s="237"/>
      <c r="H79" s="104"/>
      <c r="I79" s="235">
        <f t="shared" si="79"/>
        <v>0</v>
      </c>
      <c r="J79" s="104"/>
      <c r="K79" s="105"/>
      <c r="L79" s="592">
        <f t="shared" si="80"/>
        <v>0</v>
      </c>
      <c r="M79" s="238"/>
      <c r="N79" s="105"/>
      <c r="O79" s="235">
        <f t="shared" si="81"/>
        <v>0</v>
      </c>
      <c r="P79" s="236"/>
    </row>
    <row r="80" spans="1:16" ht="24" x14ac:dyDescent="0.25">
      <c r="A80" s="231">
        <v>2120</v>
      </c>
      <c r="B80" s="98" t="s">
        <v>102</v>
      </c>
      <c r="C80" s="99">
        <f t="shared" si="4"/>
        <v>7359</v>
      </c>
      <c r="D80" s="232">
        <f>SUM(D81:D82)</f>
        <v>5796</v>
      </c>
      <c r="E80" s="459">
        <f t="shared" ref="E80:F80" si="82">SUM(E81:E82)</f>
        <v>1563</v>
      </c>
      <c r="F80" s="509">
        <f t="shared" si="82"/>
        <v>7359</v>
      </c>
      <c r="G80" s="232">
        <f>SUM(G81:G82)</f>
        <v>0</v>
      </c>
      <c r="H80" s="592">
        <f t="shared" ref="H80:I80" si="83">SUM(H81:H82)</f>
        <v>0</v>
      </c>
      <c r="I80" s="509">
        <f t="shared" si="83"/>
        <v>0</v>
      </c>
      <c r="J80" s="234">
        <f>SUM(J81:J82)</f>
        <v>0</v>
      </c>
      <c r="K80" s="459">
        <f t="shared" ref="K80:L80" si="84">SUM(K81:K82)</f>
        <v>0</v>
      </c>
      <c r="L80" s="509">
        <f t="shared" si="84"/>
        <v>0</v>
      </c>
      <c r="M80" s="99">
        <f>SUM(M81:M82)</f>
        <v>0</v>
      </c>
      <c r="N80" s="233">
        <f t="shared" ref="N80:O80" si="85">SUM(N81:N82)</f>
        <v>0</v>
      </c>
      <c r="O80" s="235">
        <f t="shared" si="85"/>
        <v>0</v>
      </c>
      <c r="P80" s="236"/>
    </row>
    <row r="81" spans="1:16" ht="48" x14ac:dyDescent="0.25">
      <c r="A81" s="119">
        <v>2121</v>
      </c>
      <c r="B81" s="98" t="s">
        <v>100</v>
      </c>
      <c r="C81" s="99">
        <f t="shared" si="4"/>
        <v>2530</v>
      </c>
      <c r="D81" s="237">
        <v>1848</v>
      </c>
      <c r="E81" s="458">
        <v>682</v>
      </c>
      <c r="F81" s="509">
        <f t="shared" ref="F81:F82" si="86">D81+E81</f>
        <v>2530</v>
      </c>
      <c r="G81" s="237"/>
      <c r="H81" s="577"/>
      <c r="I81" s="509">
        <f t="shared" ref="I81:I82" si="87">G81+H81</f>
        <v>0</v>
      </c>
      <c r="J81" s="104"/>
      <c r="K81" s="458"/>
      <c r="L81" s="509">
        <f t="shared" ref="L81:L82" si="88">J81+K81</f>
        <v>0</v>
      </c>
      <c r="M81" s="238"/>
      <c r="N81" s="105"/>
      <c r="O81" s="235">
        <f t="shared" ref="O81:O82" si="89">M81+N81</f>
        <v>0</v>
      </c>
      <c r="P81" s="638" t="s">
        <v>453</v>
      </c>
    </row>
    <row r="82" spans="1:16" ht="48" x14ac:dyDescent="0.25">
      <c r="A82" s="119">
        <v>2122</v>
      </c>
      <c r="B82" s="98" t="s">
        <v>101</v>
      </c>
      <c r="C82" s="99">
        <f t="shared" si="4"/>
        <v>4829</v>
      </c>
      <c r="D82" s="237">
        <v>3948</v>
      </c>
      <c r="E82" s="458">
        <v>881</v>
      </c>
      <c r="F82" s="509">
        <f t="shared" si="86"/>
        <v>4829</v>
      </c>
      <c r="G82" s="237"/>
      <c r="H82" s="577"/>
      <c r="I82" s="509">
        <f t="shared" si="87"/>
        <v>0</v>
      </c>
      <c r="J82" s="104"/>
      <c r="K82" s="458"/>
      <c r="L82" s="509">
        <f t="shared" si="88"/>
        <v>0</v>
      </c>
      <c r="M82" s="238"/>
      <c r="N82" s="105"/>
      <c r="O82" s="235">
        <f t="shared" si="89"/>
        <v>0</v>
      </c>
      <c r="P82" s="638" t="s">
        <v>453</v>
      </c>
    </row>
    <row r="83" spans="1:16" hidden="1" x14ac:dyDescent="0.25">
      <c r="A83" s="75">
        <v>2200</v>
      </c>
      <c r="B83" s="206" t="s">
        <v>103</v>
      </c>
      <c r="C83" s="76">
        <f t="shared" si="4"/>
        <v>0</v>
      </c>
      <c r="D83" s="207">
        <f>SUM(D84,D89,D95,D103,D112,D116,D122,D128)</f>
        <v>0</v>
      </c>
      <c r="E83" s="85">
        <f t="shared" ref="E83:F83" si="90">SUM(E84,E89,E95,E103,E112,E116,E122,E128)</f>
        <v>0</v>
      </c>
      <c r="F83" s="541">
        <f t="shared" si="90"/>
        <v>0</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544">
        <f t="shared" si="92"/>
        <v>0</v>
      </c>
      <c r="M83" s="122">
        <f>SUM(M84,M89,M95,M103,M112,M116,M122,M128)</f>
        <v>0</v>
      </c>
      <c r="N83" s="249">
        <f t="shared" ref="N83:O83" si="93">SUM(N84,N89,N95,N103,N112,N116,N122,N128)</f>
        <v>0</v>
      </c>
      <c r="O83" s="250">
        <f t="shared" si="93"/>
        <v>0</v>
      </c>
      <c r="P83" s="251"/>
    </row>
    <row r="84" spans="1:16" ht="24" hidden="1" x14ac:dyDescent="0.25">
      <c r="A84" s="213">
        <v>2210</v>
      </c>
      <c r="B84" s="157" t="s">
        <v>104</v>
      </c>
      <c r="C84" s="163">
        <f t="shared" si="4"/>
        <v>0</v>
      </c>
      <c r="D84" s="214">
        <f>SUM(D85:D88)</f>
        <v>0</v>
      </c>
      <c r="E84" s="215">
        <f t="shared" ref="E84:F84" si="94">SUM(E85:E88)</f>
        <v>0</v>
      </c>
      <c r="F84" s="604">
        <f t="shared" si="94"/>
        <v>0</v>
      </c>
      <c r="G84" s="214">
        <f>SUM(G85:G88)</f>
        <v>0</v>
      </c>
      <c r="H84" s="216">
        <f t="shared" ref="H84:I84" si="95">SUM(H85:H88)</f>
        <v>0</v>
      </c>
      <c r="I84" s="217">
        <f t="shared" si="95"/>
        <v>0</v>
      </c>
      <c r="J84" s="216">
        <f>SUM(J85:J88)</f>
        <v>0</v>
      </c>
      <c r="K84" s="215">
        <f t="shared" ref="K84:L84" si="96">SUM(K85:K88)</f>
        <v>0</v>
      </c>
      <c r="L84" s="568">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94"/>
      <c r="F85" s="569">
        <f t="shared" ref="F85:F88" si="99">D85+E85</f>
        <v>0</v>
      </c>
      <c r="G85" s="219"/>
      <c r="H85" s="93"/>
      <c r="I85" s="220">
        <f t="shared" ref="I85:I88" si="100">G85+H85</f>
        <v>0</v>
      </c>
      <c r="J85" s="93"/>
      <c r="K85" s="94"/>
      <c r="L85" s="570">
        <f t="shared" ref="L85:L88" si="101">J85+K85</f>
        <v>0</v>
      </c>
      <c r="M85" s="221"/>
      <c r="N85" s="94"/>
      <c r="O85" s="220">
        <f t="shared" ref="O85:O88" si="102">M85+N85</f>
        <v>0</v>
      </c>
      <c r="P85" s="222"/>
    </row>
    <row r="86" spans="1:16" ht="36" hidden="1" x14ac:dyDescent="0.25">
      <c r="A86" s="119">
        <v>2212</v>
      </c>
      <c r="B86" s="98" t="s">
        <v>106</v>
      </c>
      <c r="C86" s="99">
        <f t="shared" si="98"/>
        <v>0</v>
      </c>
      <c r="D86" s="237"/>
      <c r="E86" s="105"/>
      <c r="F86" s="591">
        <f t="shared" si="99"/>
        <v>0</v>
      </c>
      <c r="G86" s="237"/>
      <c r="H86" s="104"/>
      <c r="I86" s="235">
        <f t="shared" si="100"/>
        <v>0</v>
      </c>
      <c r="J86" s="104"/>
      <c r="K86" s="105"/>
      <c r="L86" s="592">
        <f t="shared" si="101"/>
        <v>0</v>
      </c>
      <c r="M86" s="238"/>
      <c r="N86" s="105"/>
      <c r="O86" s="235">
        <f t="shared" si="102"/>
        <v>0</v>
      </c>
      <c r="P86" s="236"/>
    </row>
    <row r="87" spans="1:16" ht="24" hidden="1" x14ac:dyDescent="0.25">
      <c r="A87" s="119">
        <v>2214</v>
      </c>
      <c r="B87" s="98" t="s">
        <v>107</v>
      </c>
      <c r="C87" s="99">
        <f t="shared" si="98"/>
        <v>0</v>
      </c>
      <c r="D87" s="237"/>
      <c r="E87" s="105"/>
      <c r="F87" s="591">
        <f t="shared" si="99"/>
        <v>0</v>
      </c>
      <c r="G87" s="237"/>
      <c r="H87" s="104"/>
      <c r="I87" s="235">
        <f t="shared" si="100"/>
        <v>0</v>
      </c>
      <c r="J87" s="104"/>
      <c r="K87" s="105"/>
      <c r="L87" s="592">
        <f t="shared" si="101"/>
        <v>0</v>
      </c>
      <c r="M87" s="238"/>
      <c r="N87" s="105"/>
      <c r="O87" s="235">
        <f t="shared" si="102"/>
        <v>0</v>
      </c>
      <c r="P87" s="236"/>
    </row>
    <row r="88" spans="1:16" hidden="1" x14ac:dyDescent="0.25">
      <c r="A88" s="119">
        <v>2219</v>
      </c>
      <c r="B88" s="98" t="s">
        <v>108</v>
      </c>
      <c r="C88" s="99">
        <f t="shared" si="98"/>
        <v>0</v>
      </c>
      <c r="D88" s="237"/>
      <c r="E88" s="105"/>
      <c r="F88" s="591">
        <f t="shared" si="99"/>
        <v>0</v>
      </c>
      <c r="G88" s="237"/>
      <c r="H88" s="104"/>
      <c r="I88" s="235">
        <f t="shared" si="100"/>
        <v>0</v>
      </c>
      <c r="J88" s="104"/>
      <c r="K88" s="105"/>
      <c r="L88" s="592">
        <f t="shared" si="101"/>
        <v>0</v>
      </c>
      <c r="M88" s="238"/>
      <c r="N88" s="105"/>
      <c r="O88" s="235">
        <f t="shared" si="102"/>
        <v>0</v>
      </c>
      <c r="P88" s="236"/>
    </row>
    <row r="89" spans="1:16" ht="24" hidden="1" x14ac:dyDescent="0.25">
      <c r="A89" s="231">
        <v>2220</v>
      </c>
      <c r="B89" s="98" t="s">
        <v>109</v>
      </c>
      <c r="C89" s="99">
        <f t="shared" si="98"/>
        <v>0</v>
      </c>
      <c r="D89" s="232">
        <f>SUM(D90:D94)</f>
        <v>0</v>
      </c>
      <c r="E89" s="233">
        <f t="shared" ref="E89:F89" si="103">SUM(E90:E94)</f>
        <v>0</v>
      </c>
      <c r="F89" s="591">
        <f t="shared" si="103"/>
        <v>0</v>
      </c>
      <c r="G89" s="232">
        <f>SUM(G90:G94)</f>
        <v>0</v>
      </c>
      <c r="H89" s="234">
        <f t="shared" ref="H89:I89" si="104">SUM(H90:H94)</f>
        <v>0</v>
      </c>
      <c r="I89" s="235">
        <f t="shared" si="104"/>
        <v>0</v>
      </c>
      <c r="J89" s="234">
        <f>SUM(J90:J94)</f>
        <v>0</v>
      </c>
      <c r="K89" s="233">
        <f t="shared" ref="K89:L89" si="105">SUM(K90:K94)</f>
        <v>0</v>
      </c>
      <c r="L89" s="592">
        <f t="shared" si="105"/>
        <v>0</v>
      </c>
      <c r="M89" s="99">
        <f>SUM(M90:M94)</f>
        <v>0</v>
      </c>
      <c r="N89" s="233">
        <f t="shared" ref="N89:O89" si="106">SUM(N90:N94)</f>
        <v>0</v>
      </c>
      <c r="O89" s="235">
        <f t="shared" si="106"/>
        <v>0</v>
      </c>
      <c r="P89" s="236"/>
    </row>
    <row r="90" spans="1:16" ht="24" hidden="1" x14ac:dyDescent="0.25">
      <c r="A90" s="119">
        <v>2221</v>
      </c>
      <c r="B90" s="98" t="s">
        <v>110</v>
      </c>
      <c r="C90" s="99">
        <f t="shared" si="98"/>
        <v>0</v>
      </c>
      <c r="D90" s="237"/>
      <c r="E90" s="105"/>
      <c r="F90" s="591">
        <f t="shared" ref="F90:F94" si="107">D90+E90</f>
        <v>0</v>
      </c>
      <c r="G90" s="237"/>
      <c r="H90" s="104"/>
      <c r="I90" s="235">
        <f t="shared" ref="I90:I94" si="108">G90+H90</f>
        <v>0</v>
      </c>
      <c r="J90" s="104"/>
      <c r="K90" s="105"/>
      <c r="L90" s="592">
        <f t="shared" ref="L90:L94" si="109">J90+K90</f>
        <v>0</v>
      </c>
      <c r="M90" s="238"/>
      <c r="N90" s="105"/>
      <c r="O90" s="235">
        <f t="shared" ref="O90:O94" si="110">M90+N90</f>
        <v>0</v>
      </c>
      <c r="P90" s="236"/>
    </row>
    <row r="91" spans="1:16" hidden="1" x14ac:dyDescent="0.25">
      <c r="A91" s="119">
        <v>2222</v>
      </c>
      <c r="B91" s="98" t="s">
        <v>112</v>
      </c>
      <c r="C91" s="99">
        <f t="shared" si="98"/>
        <v>0</v>
      </c>
      <c r="D91" s="237"/>
      <c r="E91" s="105"/>
      <c r="F91" s="591">
        <f t="shared" si="107"/>
        <v>0</v>
      </c>
      <c r="G91" s="237"/>
      <c r="H91" s="104"/>
      <c r="I91" s="235">
        <f t="shared" si="108"/>
        <v>0</v>
      </c>
      <c r="J91" s="104"/>
      <c r="K91" s="105"/>
      <c r="L91" s="592">
        <f t="shared" si="109"/>
        <v>0</v>
      </c>
      <c r="M91" s="238"/>
      <c r="N91" s="105"/>
      <c r="O91" s="235">
        <f t="shared" si="110"/>
        <v>0</v>
      </c>
      <c r="P91" s="236"/>
    </row>
    <row r="92" spans="1:16" hidden="1" x14ac:dyDescent="0.25">
      <c r="A92" s="119">
        <v>2223</v>
      </c>
      <c r="B92" s="98" t="s">
        <v>113</v>
      </c>
      <c r="C92" s="99">
        <f t="shared" si="98"/>
        <v>0</v>
      </c>
      <c r="D92" s="237"/>
      <c r="E92" s="105"/>
      <c r="F92" s="591">
        <f t="shared" si="107"/>
        <v>0</v>
      </c>
      <c r="G92" s="237"/>
      <c r="H92" s="104"/>
      <c r="I92" s="235">
        <f t="shared" si="108"/>
        <v>0</v>
      </c>
      <c r="J92" s="104"/>
      <c r="K92" s="105"/>
      <c r="L92" s="592">
        <f t="shared" si="109"/>
        <v>0</v>
      </c>
      <c r="M92" s="238"/>
      <c r="N92" s="105"/>
      <c r="O92" s="235">
        <f t="shared" si="110"/>
        <v>0</v>
      </c>
      <c r="P92" s="236"/>
    </row>
    <row r="93" spans="1:16" ht="48" hidden="1" x14ac:dyDescent="0.25">
      <c r="A93" s="119">
        <v>2224</v>
      </c>
      <c r="B93" s="98" t="s">
        <v>114</v>
      </c>
      <c r="C93" s="99">
        <f t="shared" si="98"/>
        <v>0</v>
      </c>
      <c r="D93" s="237"/>
      <c r="E93" s="105"/>
      <c r="F93" s="591">
        <f t="shared" si="107"/>
        <v>0</v>
      </c>
      <c r="G93" s="237"/>
      <c r="H93" s="104"/>
      <c r="I93" s="235">
        <f t="shared" si="108"/>
        <v>0</v>
      </c>
      <c r="J93" s="104"/>
      <c r="K93" s="105"/>
      <c r="L93" s="592">
        <f t="shared" si="109"/>
        <v>0</v>
      </c>
      <c r="M93" s="238"/>
      <c r="N93" s="105"/>
      <c r="O93" s="235">
        <f t="shared" si="110"/>
        <v>0</v>
      </c>
      <c r="P93" s="236"/>
    </row>
    <row r="94" spans="1:16" ht="24" hidden="1" x14ac:dyDescent="0.25">
      <c r="A94" s="119">
        <v>2229</v>
      </c>
      <c r="B94" s="98" t="s">
        <v>115</v>
      </c>
      <c r="C94" s="99">
        <f t="shared" si="98"/>
        <v>0</v>
      </c>
      <c r="D94" s="237"/>
      <c r="E94" s="105"/>
      <c r="F94" s="591">
        <f t="shared" si="107"/>
        <v>0</v>
      </c>
      <c r="G94" s="237"/>
      <c r="H94" s="104"/>
      <c r="I94" s="235">
        <f t="shared" si="108"/>
        <v>0</v>
      </c>
      <c r="J94" s="104"/>
      <c r="K94" s="105"/>
      <c r="L94" s="592">
        <f t="shared" si="109"/>
        <v>0</v>
      </c>
      <c r="M94" s="238"/>
      <c r="N94" s="105"/>
      <c r="O94" s="235">
        <f t="shared" si="110"/>
        <v>0</v>
      </c>
      <c r="P94" s="236"/>
    </row>
    <row r="95" spans="1:16" ht="36" hidden="1" x14ac:dyDescent="0.25">
      <c r="A95" s="231">
        <v>2230</v>
      </c>
      <c r="B95" s="98" t="s">
        <v>116</v>
      </c>
      <c r="C95" s="99">
        <f t="shared" si="98"/>
        <v>0</v>
      </c>
      <c r="D95" s="232">
        <f>SUM(D96:D102)</f>
        <v>0</v>
      </c>
      <c r="E95" s="233">
        <f t="shared" ref="E95:F95" si="111">SUM(E96:E102)</f>
        <v>0</v>
      </c>
      <c r="F95" s="591">
        <f t="shared" si="111"/>
        <v>0</v>
      </c>
      <c r="G95" s="232">
        <f>SUM(G96:G102)</f>
        <v>0</v>
      </c>
      <c r="H95" s="234">
        <f t="shared" ref="H95:I95" si="112">SUM(H96:H102)</f>
        <v>0</v>
      </c>
      <c r="I95" s="235">
        <f t="shared" si="112"/>
        <v>0</v>
      </c>
      <c r="J95" s="234">
        <f>SUM(J96:J102)</f>
        <v>0</v>
      </c>
      <c r="K95" s="233">
        <f t="shared" ref="K95:L95" si="113">SUM(K96:K102)</f>
        <v>0</v>
      </c>
      <c r="L95" s="592">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105"/>
      <c r="F96" s="591">
        <f t="shared" ref="F96:F102" si="115">D96+E96</f>
        <v>0</v>
      </c>
      <c r="G96" s="237"/>
      <c r="H96" s="104"/>
      <c r="I96" s="235">
        <f t="shared" ref="I96:I102" si="116">G96+H96</f>
        <v>0</v>
      </c>
      <c r="J96" s="104"/>
      <c r="K96" s="105"/>
      <c r="L96" s="592">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105"/>
      <c r="F97" s="591">
        <f t="shared" si="115"/>
        <v>0</v>
      </c>
      <c r="G97" s="237"/>
      <c r="H97" s="104"/>
      <c r="I97" s="235">
        <f t="shared" si="116"/>
        <v>0</v>
      </c>
      <c r="J97" s="104"/>
      <c r="K97" s="105"/>
      <c r="L97" s="592">
        <f t="shared" si="117"/>
        <v>0</v>
      </c>
      <c r="M97" s="238"/>
      <c r="N97" s="105"/>
      <c r="O97" s="235">
        <f t="shared" si="118"/>
        <v>0</v>
      </c>
      <c r="P97" s="236"/>
    </row>
    <row r="98" spans="1:16" ht="24" hidden="1" x14ac:dyDescent="0.25">
      <c r="A98" s="47">
        <v>2233</v>
      </c>
      <c r="B98" s="87" t="s">
        <v>119</v>
      </c>
      <c r="C98" s="88">
        <f t="shared" si="98"/>
        <v>0</v>
      </c>
      <c r="D98" s="219"/>
      <c r="E98" s="94"/>
      <c r="F98" s="569">
        <f t="shared" si="115"/>
        <v>0</v>
      </c>
      <c r="G98" s="219"/>
      <c r="H98" s="93"/>
      <c r="I98" s="220">
        <f t="shared" si="116"/>
        <v>0</v>
      </c>
      <c r="J98" s="93"/>
      <c r="K98" s="94"/>
      <c r="L98" s="570">
        <f t="shared" si="117"/>
        <v>0</v>
      </c>
      <c r="M98" s="221"/>
      <c r="N98" s="94"/>
      <c r="O98" s="220">
        <f t="shared" si="118"/>
        <v>0</v>
      </c>
      <c r="P98" s="222"/>
    </row>
    <row r="99" spans="1:16" ht="36" hidden="1" x14ac:dyDescent="0.25">
      <c r="A99" s="119">
        <v>2234</v>
      </c>
      <c r="B99" s="98" t="s">
        <v>120</v>
      </c>
      <c r="C99" s="99">
        <f t="shared" si="98"/>
        <v>0</v>
      </c>
      <c r="D99" s="237"/>
      <c r="E99" s="105"/>
      <c r="F99" s="591">
        <f t="shared" si="115"/>
        <v>0</v>
      </c>
      <c r="G99" s="237"/>
      <c r="H99" s="104"/>
      <c r="I99" s="235">
        <f t="shared" si="116"/>
        <v>0</v>
      </c>
      <c r="J99" s="104"/>
      <c r="K99" s="105"/>
      <c r="L99" s="592">
        <f t="shared" si="117"/>
        <v>0</v>
      </c>
      <c r="M99" s="238"/>
      <c r="N99" s="105"/>
      <c r="O99" s="235">
        <f t="shared" si="118"/>
        <v>0</v>
      </c>
      <c r="P99" s="236"/>
    </row>
    <row r="100" spans="1:16" ht="24" hidden="1" x14ac:dyDescent="0.25">
      <c r="A100" s="119">
        <v>2235</v>
      </c>
      <c r="B100" s="98" t="s">
        <v>121</v>
      </c>
      <c r="C100" s="99">
        <f t="shared" si="98"/>
        <v>0</v>
      </c>
      <c r="D100" s="237"/>
      <c r="E100" s="105"/>
      <c r="F100" s="591">
        <f t="shared" si="115"/>
        <v>0</v>
      </c>
      <c r="G100" s="237"/>
      <c r="H100" s="104"/>
      <c r="I100" s="235">
        <f t="shared" si="116"/>
        <v>0</v>
      </c>
      <c r="J100" s="104"/>
      <c r="K100" s="105"/>
      <c r="L100" s="592">
        <f t="shared" si="117"/>
        <v>0</v>
      </c>
      <c r="M100" s="238"/>
      <c r="N100" s="105"/>
      <c r="O100" s="235">
        <f t="shared" si="118"/>
        <v>0</v>
      </c>
      <c r="P100" s="236"/>
    </row>
    <row r="101" spans="1:16" hidden="1" x14ac:dyDescent="0.25">
      <c r="A101" s="119">
        <v>2236</v>
      </c>
      <c r="B101" s="98" t="s">
        <v>122</v>
      </c>
      <c r="C101" s="99">
        <f t="shared" si="98"/>
        <v>0</v>
      </c>
      <c r="D101" s="237"/>
      <c r="E101" s="105"/>
      <c r="F101" s="591">
        <f t="shared" si="115"/>
        <v>0</v>
      </c>
      <c r="G101" s="237"/>
      <c r="H101" s="104"/>
      <c r="I101" s="235">
        <f t="shared" si="116"/>
        <v>0</v>
      </c>
      <c r="J101" s="104"/>
      <c r="K101" s="105"/>
      <c r="L101" s="592">
        <f t="shared" si="117"/>
        <v>0</v>
      </c>
      <c r="M101" s="238"/>
      <c r="N101" s="105"/>
      <c r="O101" s="235">
        <f t="shared" si="118"/>
        <v>0</v>
      </c>
      <c r="P101" s="236"/>
    </row>
    <row r="102" spans="1:16" ht="24" hidden="1" x14ac:dyDescent="0.2">
      <c r="A102" s="119">
        <v>2239</v>
      </c>
      <c r="B102" s="98" t="s">
        <v>123</v>
      </c>
      <c r="C102" s="99">
        <f t="shared" si="98"/>
        <v>0</v>
      </c>
      <c r="D102" s="237">
        <v>0</v>
      </c>
      <c r="E102" s="105"/>
      <c r="F102" s="591">
        <f t="shared" si="115"/>
        <v>0</v>
      </c>
      <c r="G102" s="237"/>
      <c r="H102" s="104"/>
      <c r="I102" s="235">
        <f t="shared" si="116"/>
        <v>0</v>
      </c>
      <c r="J102" s="104"/>
      <c r="K102" s="105"/>
      <c r="L102" s="592">
        <f t="shared" si="117"/>
        <v>0</v>
      </c>
      <c r="M102" s="238"/>
      <c r="N102" s="105"/>
      <c r="O102" s="235">
        <f t="shared" si="118"/>
        <v>0</v>
      </c>
      <c r="P102" s="860"/>
    </row>
    <row r="103" spans="1:16" ht="36" hidden="1" x14ac:dyDescent="0.25">
      <c r="A103" s="231">
        <v>2240</v>
      </c>
      <c r="B103" s="98" t="s">
        <v>124</v>
      </c>
      <c r="C103" s="99">
        <f t="shared" si="98"/>
        <v>0</v>
      </c>
      <c r="D103" s="232">
        <f>SUM(D104:D111)</f>
        <v>0</v>
      </c>
      <c r="E103" s="233">
        <f t="shared" ref="E103:F103" si="119">SUM(E104:E111)</f>
        <v>0</v>
      </c>
      <c r="F103" s="591">
        <f t="shared" si="119"/>
        <v>0</v>
      </c>
      <c r="G103" s="232">
        <f>SUM(G104:G111)</f>
        <v>0</v>
      </c>
      <c r="H103" s="234">
        <f t="shared" ref="H103:I103" si="120">SUM(H104:H111)</f>
        <v>0</v>
      </c>
      <c r="I103" s="235">
        <f t="shared" si="120"/>
        <v>0</v>
      </c>
      <c r="J103" s="234">
        <f>SUM(J104:J111)</f>
        <v>0</v>
      </c>
      <c r="K103" s="233">
        <f t="shared" ref="K103:L103" si="121">SUM(K104:K111)</f>
        <v>0</v>
      </c>
      <c r="L103" s="592">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105"/>
      <c r="F104" s="591">
        <f t="shared" ref="F104:F111" si="123">D104+E104</f>
        <v>0</v>
      </c>
      <c r="G104" s="237"/>
      <c r="H104" s="104"/>
      <c r="I104" s="235">
        <f t="shared" ref="I104:I111" si="124">G104+H104</f>
        <v>0</v>
      </c>
      <c r="J104" s="104"/>
      <c r="K104" s="105"/>
      <c r="L104" s="592">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105"/>
      <c r="F105" s="591">
        <f t="shared" si="123"/>
        <v>0</v>
      </c>
      <c r="G105" s="237"/>
      <c r="H105" s="104"/>
      <c r="I105" s="235">
        <f t="shared" si="124"/>
        <v>0</v>
      </c>
      <c r="J105" s="104"/>
      <c r="K105" s="105"/>
      <c r="L105" s="592">
        <f t="shared" si="125"/>
        <v>0</v>
      </c>
      <c r="M105" s="238"/>
      <c r="N105" s="105"/>
      <c r="O105" s="235">
        <f t="shared" si="126"/>
        <v>0</v>
      </c>
      <c r="P105" s="236"/>
    </row>
    <row r="106" spans="1:16" ht="24" hidden="1" x14ac:dyDescent="0.25">
      <c r="A106" s="119">
        <v>2243</v>
      </c>
      <c r="B106" s="98" t="s">
        <v>127</v>
      </c>
      <c r="C106" s="99">
        <f t="shared" si="98"/>
        <v>0</v>
      </c>
      <c r="D106" s="237"/>
      <c r="E106" s="105"/>
      <c r="F106" s="591">
        <f t="shared" si="123"/>
        <v>0</v>
      </c>
      <c r="G106" s="237"/>
      <c r="H106" s="104"/>
      <c r="I106" s="235">
        <f t="shared" si="124"/>
        <v>0</v>
      </c>
      <c r="J106" s="104"/>
      <c r="K106" s="105"/>
      <c r="L106" s="592">
        <f t="shared" si="125"/>
        <v>0</v>
      </c>
      <c r="M106" s="238"/>
      <c r="N106" s="105"/>
      <c r="O106" s="235">
        <f t="shared" si="126"/>
        <v>0</v>
      </c>
      <c r="P106" s="236"/>
    </row>
    <row r="107" spans="1:16" hidden="1" x14ac:dyDescent="0.25">
      <c r="A107" s="119">
        <v>2244</v>
      </c>
      <c r="B107" s="98" t="s">
        <v>128</v>
      </c>
      <c r="C107" s="99">
        <f t="shared" si="98"/>
        <v>0</v>
      </c>
      <c r="D107" s="237"/>
      <c r="E107" s="105"/>
      <c r="F107" s="591">
        <f t="shared" si="123"/>
        <v>0</v>
      </c>
      <c r="G107" s="237"/>
      <c r="H107" s="104"/>
      <c r="I107" s="235">
        <f t="shared" si="124"/>
        <v>0</v>
      </c>
      <c r="J107" s="104"/>
      <c r="K107" s="105"/>
      <c r="L107" s="592">
        <f t="shared" si="125"/>
        <v>0</v>
      </c>
      <c r="M107" s="238"/>
      <c r="N107" s="105"/>
      <c r="O107" s="235">
        <f t="shared" si="126"/>
        <v>0</v>
      </c>
      <c r="P107" s="236"/>
    </row>
    <row r="108" spans="1:16" ht="24" hidden="1" x14ac:dyDescent="0.25">
      <c r="A108" s="119">
        <v>2246</v>
      </c>
      <c r="B108" s="98" t="s">
        <v>129</v>
      </c>
      <c r="C108" s="99">
        <f t="shared" si="98"/>
        <v>0</v>
      </c>
      <c r="D108" s="237"/>
      <c r="E108" s="105"/>
      <c r="F108" s="591">
        <f t="shared" si="123"/>
        <v>0</v>
      </c>
      <c r="G108" s="237"/>
      <c r="H108" s="104"/>
      <c r="I108" s="235">
        <f t="shared" si="124"/>
        <v>0</v>
      </c>
      <c r="J108" s="104"/>
      <c r="K108" s="105"/>
      <c r="L108" s="592">
        <f t="shared" si="125"/>
        <v>0</v>
      </c>
      <c r="M108" s="238"/>
      <c r="N108" s="105"/>
      <c r="O108" s="235">
        <f t="shared" si="126"/>
        <v>0</v>
      </c>
      <c r="P108" s="236"/>
    </row>
    <row r="109" spans="1:16" hidden="1" x14ac:dyDescent="0.25">
      <c r="A109" s="119">
        <v>2247</v>
      </c>
      <c r="B109" s="98" t="s">
        <v>130</v>
      </c>
      <c r="C109" s="99">
        <f t="shared" si="98"/>
        <v>0</v>
      </c>
      <c r="D109" s="237"/>
      <c r="E109" s="105"/>
      <c r="F109" s="591">
        <f t="shared" si="123"/>
        <v>0</v>
      </c>
      <c r="G109" s="237"/>
      <c r="H109" s="104"/>
      <c r="I109" s="235">
        <f t="shared" si="124"/>
        <v>0</v>
      </c>
      <c r="J109" s="104"/>
      <c r="K109" s="105"/>
      <c r="L109" s="592">
        <f t="shared" si="125"/>
        <v>0</v>
      </c>
      <c r="M109" s="238"/>
      <c r="N109" s="105"/>
      <c r="O109" s="235">
        <f t="shared" si="126"/>
        <v>0</v>
      </c>
      <c r="P109" s="236"/>
    </row>
    <row r="110" spans="1:16" ht="24" hidden="1" x14ac:dyDescent="0.25">
      <c r="A110" s="119">
        <v>2248</v>
      </c>
      <c r="B110" s="98" t="s">
        <v>131</v>
      </c>
      <c r="C110" s="99">
        <f t="shared" si="98"/>
        <v>0</v>
      </c>
      <c r="D110" s="237"/>
      <c r="E110" s="105"/>
      <c r="F110" s="591">
        <f t="shared" si="123"/>
        <v>0</v>
      </c>
      <c r="G110" s="237"/>
      <c r="H110" s="104"/>
      <c r="I110" s="235">
        <f t="shared" si="124"/>
        <v>0</v>
      </c>
      <c r="J110" s="104"/>
      <c r="K110" s="105"/>
      <c r="L110" s="592">
        <f t="shared" si="125"/>
        <v>0</v>
      </c>
      <c r="M110" s="238"/>
      <c r="N110" s="105"/>
      <c r="O110" s="235">
        <f t="shared" si="126"/>
        <v>0</v>
      </c>
      <c r="P110" s="236"/>
    </row>
    <row r="111" spans="1:16" ht="24" hidden="1" x14ac:dyDescent="0.25">
      <c r="A111" s="119">
        <v>2249</v>
      </c>
      <c r="B111" s="98" t="s">
        <v>132</v>
      </c>
      <c r="C111" s="99">
        <f t="shared" si="98"/>
        <v>0</v>
      </c>
      <c r="D111" s="237"/>
      <c r="E111" s="105"/>
      <c r="F111" s="591">
        <f t="shared" si="123"/>
        <v>0</v>
      </c>
      <c r="G111" s="237"/>
      <c r="H111" s="104"/>
      <c r="I111" s="235">
        <f t="shared" si="124"/>
        <v>0</v>
      </c>
      <c r="J111" s="104"/>
      <c r="K111" s="105"/>
      <c r="L111" s="592">
        <f t="shared" si="125"/>
        <v>0</v>
      </c>
      <c r="M111" s="238"/>
      <c r="N111" s="105"/>
      <c r="O111" s="235">
        <f t="shared" si="126"/>
        <v>0</v>
      </c>
      <c r="P111" s="236"/>
    </row>
    <row r="112" spans="1:16" hidden="1" x14ac:dyDescent="0.25">
      <c r="A112" s="231">
        <v>2250</v>
      </c>
      <c r="B112" s="98" t="s">
        <v>133</v>
      </c>
      <c r="C112" s="99">
        <f t="shared" si="98"/>
        <v>0</v>
      </c>
      <c r="D112" s="232">
        <f>SUM(D113:D115)</f>
        <v>0</v>
      </c>
      <c r="E112" s="233">
        <f t="shared" ref="E112:F112" si="127">SUM(E113:E115)</f>
        <v>0</v>
      </c>
      <c r="F112" s="591">
        <f t="shared" si="127"/>
        <v>0</v>
      </c>
      <c r="G112" s="232">
        <f>SUM(G113:G115)</f>
        <v>0</v>
      </c>
      <c r="H112" s="234">
        <f t="shared" ref="H112:I112" si="128">SUM(H113:H115)</f>
        <v>0</v>
      </c>
      <c r="I112" s="235">
        <f t="shared" si="128"/>
        <v>0</v>
      </c>
      <c r="J112" s="234">
        <f>SUM(J113:J115)</f>
        <v>0</v>
      </c>
      <c r="K112" s="233">
        <f t="shared" ref="K112:L112" si="129">SUM(K113:K115)</f>
        <v>0</v>
      </c>
      <c r="L112" s="592">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c r="E113" s="105"/>
      <c r="F113" s="591">
        <f t="shared" ref="F113:F115" si="131">D113+E113</f>
        <v>0</v>
      </c>
      <c r="G113" s="237"/>
      <c r="H113" s="104"/>
      <c r="I113" s="235">
        <f t="shared" ref="I113:I115" si="132">G113+H113</f>
        <v>0</v>
      </c>
      <c r="J113" s="104"/>
      <c r="K113" s="105"/>
      <c r="L113" s="592">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105"/>
      <c r="F114" s="591">
        <f t="shared" si="131"/>
        <v>0</v>
      </c>
      <c r="G114" s="237"/>
      <c r="H114" s="104"/>
      <c r="I114" s="235">
        <f t="shared" si="132"/>
        <v>0</v>
      </c>
      <c r="J114" s="104"/>
      <c r="K114" s="105"/>
      <c r="L114" s="592">
        <f t="shared" si="133"/>
        <v>0</v>
      </c>
      <c r="M114" s="238"/>
      <c r="N114" s="105"/>
      <c r="O114" s="235">
        <f t="shared" si="134"/>
        <v>0</v>
      </c>
      <c r="P114" s="236"/>
    </row>
    <row r="115" spans="1:16" ht="24" hidden="1" x14ac:dyDescent="0.25">
      <c r="A115" s="119">
        <v>2259</v>
      </c>
      <c r="B115" s="98" t="s">
        <v>136</v>
      </c>
      <c r="C115" s="99">
        <f t="shared" si="98"/>
        <v>0</v>
      </c>
      <c r="D115" s="237"/>
      <c r="E115" s="105"/>
      <c r="F115" s="591">
        <f t="shared" si="131"/>
        <v>0</v>
      </c>
      <c r="G115" s="237"/>
      <c r="H115" s="104"/>
      <c r="I115" s="235">
        <f t="shared" si="132"/>
        <v>0</v>
      </c>
      <c r="J115" s="104"/>
      <c r="K115" s="105"/>
      <c r="L115" s="592">
        <f t="shared" si="133"/>
        <v>0</v>
      </c>
      <c r="M115" s="238"/>
      <c r="N115" s="105"/>
      <c r="O115" s="235">
        <f t="shared" si="134"/>
        <v>0</v>
      </c>
      <c r="P115" s="236"/>
    </row>
    <row r="116" spans="1:16" hidden="1" x14ac:dyDescent="0.25">
      <c r="A116" s="231">
        <v>2260</v>
      </c>
      <c r="B116" s="98" t="s">
        <v>137</v>
      </c>
      <c r="C116" s="99">
        <f t="shared" si="98"/>
        <v>0</v>
      </c>
      <c r="D116" s="232">
        <f>SUM(D117:D121)</f>
        <v>0</v>
      </c>
      <c r="E116" s="233">
        <f t="shared" ref="E116:F116" si="135">SUM(E117:E121)</f>
        <v>0</v>
      </c>
      <c r="F116" s="591">
        <f t="shared" si="135"/>
        <v>0</v>
      </c>
      <c r="G116" s="232">
        <f>SUM(G117:G121)</f>
        <v>0</v>
      </c>
      <c r="H116" s="234">
        <f t="shared" ref="H116:I116" si="136">SUM(H117:H121)</f>
        <v>0</v>
      </c>
      <c r="I116" s="235">
        <f t="shared" si="136"/>
        <v>0</v>
      </c>
      <c r="J116" s="234">
        <f>SUM(J117:J121)</f>
        <v>0</v>
      </c>
      <c r="K116" s="233">
        <f t="shared" ref="K116:L116" si="137">SUM(K117:K121)</f>
        <v>0</v>
      </c>
      <c r="L116" s="592">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105"/>
      <c r="F117" s="591">
        <f t="shared" ref="F117:F121" si="139">D117+E117</f>
        <v>0</v>
      </c>
      <c r="G117" s="237"/>
      <c r="H117" s="104"/>
      <c r="I117" s="235">
        <f t="shared" ref="I117:I121" si="140">G117+H117</f>
        <v>0</v>
      </c>
      <c r="J117" s="104"/>
      <c r="K117" s="105"/>
      <c r="L117" s="592">
        <f t="shared" ref="L117:L121" si="141">J117+K117</f>
        <v>0</v>
      </c>
      <c r="M117" s="238"/>
      <c r="N117" s="105"/>
      <c r="O117" s="235">
        <f t="shared" ref="O117:O121" si="142">M117+N117</f>
        <v>0</v>
      </c>
      <c r="P117" s="236"/>
    </row>
    <row r="118" spans="1:16" hidden="1" x14ac:dyDescent="0.25">
      <c r="A118" s="119">
        <v>2262</v>
      </c>
      <c r="B118" s="98" t="s">
        <v>139</v>
      </c>
      <c r="C118" s="99">
        <f t="shared" si="98"/>
        <v>0</v>
      </c>
      <c r="D118" s="237">
        <v>0</v>
      </c>
      <c r="E118" s="105"/>
      <c r="F118" s="591">
        <f t="shared" si="139"/>
        <v>0</v>
      </c>
      <c r="G118" s="237"/>
      <c r="H118" s="104"/>
      <c r="I118" s="235">
        <f t="shared" si="140"/>
        <v>0</v>
      </c>
      <c r="J118" s="104"/>
      <c r="K118" s="105"/>
      <c r="L118" s="592">
        <f t="shared" si="141"/>
        <v>0</v>
      </c>
      <c r="M118" s="238"/>
      <c r="N118" s="105"/>
      <c r="O118" s="235">
        <f t="shared" si="142"/>
        <v>0</v>
      </c>
      <c r="P118" s="236"/>
    </row>
    <row r="119" spans="1:16" hidden="1" x14ac:dyDescent="0.25">
      <c r="A119" s="119">
        <v>2263</v>
      </c>
      <c r="B119" s="98" t="s">
        <v>140</v>
      </c>
      <c r="C119" s="99">
        <f t="shared" si="98"/>
        <v>0</v>
      </c>
      <c r="D119" s="237"/>
      <c r="E119" s="105"/>
      <c r="F119" s="591">
        <f t="shared" si="139"/>
        <v>0</v>
      </c>
      <c r="G119" s="237"/>
      <c r="H119" s="104"/>
      <c r="I119" s="235">
        <f t="shared" si="140"/>
        <v>0</v>
      </c>
      <c r="J119" s="104"/>
      <c r="K119" s="105"/>
      <c r="L119" s="592">
        <f t="shared" si="141"/>
        <v>0</v>
      </c>
      <c r="M119" s="238"/>
      <c r="N119" s="105"/>
      <c r="O119" s="235">
        <f t="shared" si="142"/>
        <v>0</v>
      </c>
      <c r="P119" s="236"/>
    </row>
    <row r="120" spans="1:16" ht="24" hidden="1" x14ac:dyDescent="0.25">
      <c r="A120" s="119">
        <v>2264</v>
      </c>
      <c r="B120" s="98" t="s">
        <v>141</v>
      </c>
      <c r="C120" s="99">
        <f t="shared" si="98"/>
        <v>0</v>
      </c>
      <c r="D120" s="237"/>
      <c r="E120" s="105"/>
      <c r="F120" s="591">
        <f t="shared" si="139"/>
        <v>0</v>
      </c>
      <c r="G120" s="237"/>
      <c r="H120" s="104"/>
      <c r="I120" s="235">
        <f t="shared" si="140"/>
        <v>0</v>
      </c>
      <c r="J120" s="104"/>
      <c r="K120" s="105"/>
      <c r="L120" s="592">
        <f t="shared" si="141"/>
        <v>0</v>
      </c>
      <c r="M120" s="238"/>
      <c r="N120" s="105"/>
      <c r="O120" s="235">
        <f t="shared" si="142"/>
        <v>0</v>
      </c>
      <c r="P120" s="236"/>
    </row>
    <row r="121" spans="1:16" hidden="1" x14ac:dyDescent="0.25">
      <c r="A121" s="119">
        <v>2269</v>
      </c>
      <c r="B121" s="98" t="s">
        <v>142</v>
      </c>
      <c r="C121" s="99">
        <f t="shared" si="98"/>
        <v>0</v>
      </c>
      <c r="D121" s="237"/>
      <c r="E121" s="105"/>
      <c r="F121" s="591">
        <f t="shared" si="139"/>
        <v>0</v>
      </c>
      <c r="G121" s="237"/>
      <c r="H121" s="104"/>
      <c r="I121" s="235">
        <f t="shared" si="140"/>
        <v>0</v>
      </c>
      <c r="J121" s="104"/>
      <c r="K121" s="105"/>
      <c r="L121" s="592">
        <f t="shared" si="141"/>
        <v>0</v>
      </c>
      <c r="M121" s="238"/>
      <c r="N121" s="105"/>
      <c r="O121" s="235">
        <f t="shared" si="142"/>
        <v>0</v>
      </c>
      <c r="P121" s="236"/>
    </row>
    <row r="122" spans="1:16" hidden="1" x14ac:dyDescent="0.25">
      <c r="A122" s="231">
        <v>2270</v>
      </c>
      <c r="B122" s="98" t="s">
        <v>143</v>
      </c>
      <c r="C122" s="99">
        <f t="shared" si="98"/>
        <v>0</v>
      </c>
      <c r="D122" s="232">
        <f>SUM(D123:D127)</f>
        <v>0</v>
      </c>
      <c r="E122" s="233">
        <f t="shared" ref="E122:F122" si="143">SUM(E123:E127)</f>
        <v>0</v>
      </c>
      <c r="F122" s="591">
        <f t="shared" si="143"/>
        <v>0</v>
      </c>
      <c r="G122" s="232">
        <f>SUM(G123:G127)</f>
        <v>0</v>
      </c>
      <c r="H122" s="234">
        <f t="shared" ref="H122:I122" si="144">SUM(H123:H127)</f>
        <v>0</v>
      </c>
      <c r="I122" s="235">
        <f t="shared" si="144"/>
        <v>0</v>
      </c>
      <c r="J122" s="234">
        <f>SUM(J123:J127)</f>
        <v>0</v>
      </c>
      <c r="K122" s="233">
        <f t="shared" ref="K122:L122" si="145">SUM(K123:K127)</f>
        <v>0</v>
      </c>
      <c r="L122" s="592">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105"/>
      <c r="F123" s="591">
        <f t="shared" ref="F123:F127" si="147">D123+E123</f>
        <v>0</v>
      </c>
      <c r="G123" s="237"/>
      <c r="H123" s="104"/>
      <c r="I123" s="235">
        <f t="shared" ref="I123:I127" si="148">G123+H123</f>
        <v>0</v>
      </c>
      <c r="J123" s="104"/>
      <c r="K123" s="105"/>
      <c r="L123" s="592">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105"/>
      <c r="F124" s="591">
        <f t="shared" si="147"/>
        <v>0</v>
      </c>
      <c r="G124" s="237"/>
      <c r="H124" s="104"/>
      <c r="I124" s="235">
        <f t="shared" si="148"/>
        <v>0</v>
      </c>
      <c r="J124" s="104"/>
      <c r="K124" s="105"/>
      <c r="L124" s="592">
        <f t="shared" si="149"/>
        <v>0</v>
      </c>
      <c r="M124" s="238"/>
      <c r="N124" s="105"/>
      <c r="O124" s="235">
        <f t="shared" si="150"/>
        <v>0</v>
      </c>
      <c r="P124" s="236"/>
    </row>
    <row r="125" spans="1:16" ht="24" hidden="1" x14ac:dyDescent="0.25">
      <c r="A125" s="119">
        <v>2275</v>
      </c>
      <c r="B125" s="98" t="s">
        <v>146</v>
      </c>
      <c r="C125" s="99">
        <f t="shared" si="98"/>
        <v>0</v>
      </c>
      <c r="D125" s="237"/>
      <c r="E125" s="105"/>
      <c r="F125" s="591">
        <f t="shared" si="147"/>
        <v>0</v>
      </c>
      <c r="G125" s="237"/>
      <c r="H125" s="104"/>
      <c r="I125" s="235">
        <f t="shared" si="148"/>
        <v>0</v>
      </c>
      <c r="J125" s="104"/>
      <c r="K125" s="105"/>
      <c r="L125" s="592">
        <f t="shared" si="149"/>
        <v>0</v>
      </c>
      <c r="M125" s="238"/>
      <c r="N125" s="105"/>
      <c r="O125" s="235">
        <f t="shared" si="150"/>
        <v>0</v>
      </c>
      <c r="P125" s="236"/>
    </row>
    <row r="126" spans="1:16" ht="36" hidden="1" x14ac:dyDescent="0.25">
      <c r="A126" s="119">
        <v>2276</v>
      </c>
      <c r="B126" s="98" t="s">
        <v>147</v>
      </c>
      <c r="C126" s="99">
        <f t="shared" si="98"/>
        <v>0</v>
      </c>
      <c r="D126" s="237"/>
      <c r="E126" s="105"/>
      <c r="F126" s="591">
        <f t="shared" si="147"/>
        <v>0</v>
      </c>
      <c r="G126" s="237"/>
      <c r="H126" s="104"/>
      <c r="I126" s="235">
        <f t="shared" si="148"/>
        <v>0</v>
      </c>
      <c r="J126" s="104"/>
      <c r="K126" s="105"/>
      <c r="L126" s="592">
        <f t="shared" si="149"/>
        <v>0</v>
      </c>
      <c r="M126" s="238"/>
      <c r="N126" s="105"/>
      <c r="O126" s="235">
        <f t="shared" si="150"/>
        <v>0</v>
      </c>
      <c r="P126" s="236"/>
    </row>
    <row r="127" spans="1:16" ht="24" hidden="1" x14ac:dyDescent="0.25">
      <c r="A127" s="119">
        <v>2279</v>
      </c>
      <c r="B127" s="98" t="s">
        <v>148</v>
      </c>
      <c r="C127" s="99">
        <f t="shared" si="98"/>
        <v>0</v>
      </c>
      <c r="D127" s="237">
        <v>0</v>
      </c>
      <c r="E127" s="105"/>
      <c r="F127" s="591">
        <f t="shared" si="147"/>
        <v>0</v>
      </c>
      <c r="G127" s="237"/>
      <c r="H127" s="104"/>
      <c r="I127" s="235">
        <f t="shared" si="148"/>
        <v>0</v>
      </c>
      <c r="J127" s="104"/>
      <c r="K127" s="105"/>
      <c r="L127" s="592">
        <f t="shared" si="149"/>
        <v>0</v>
      </c>
      <c r="M127" s="238"/>
      <c r="N127" s="105"/>
      <c r="O127" s="235">
        <f t="shared" si="150"/>
        <v>0</v>
      </c>
      <c r="P127" s="245"/>
    </row>
    <row r="128" spans="1:16" ht="24" hidden="1" x14ac:dyDescent="0.25">
      <c r="A128" s="342">
        <v>2280</v>
      </c>
      <c r="B128" s="87" t="s">
        <v>149</v>
      </c>
      <c r="C128" s="88">
        <f t="shared" si="98"/>
        <v>0</v>
      </c>
      <c r="D128" s="246">
        <f t="shared" ref="D128:O128" si="151">SUM(D129)</f>
        <v>0</v>
      </c>
      <c r="E128" s="247">
        <f t="shared" si="151"/>
        <v>0</v>
      </c>
      <c r="F128" s="569">
        <f t="shared" si="151"/>
        <v>0</v>
      </c>
      <c r="G128" s="246">
        <f t="shared" si="151"/>
        <v>0</v>
      </c>
      <c r="H128" s="248">
        <f t="shared" si="151"/>
        <v>0</v>
      </c>
      <c r="I128" s="220">
        <f t="shared" si="151"/>
        <v>0</v>
      </c>
      <c r="J128" s="248">
        <f t="shared" si="151"/>
        <v>0</v>
      </c>
      <c r="K128" s="247">
        <f t="shared" si="151"/>
        <v>0</v>
      </c>
      <c r="L128" s="570">
        <f t="shared" si="151"/>
        <v>0</v>
      </c>
      <c r="M128" s="99">
        <f t="shared" si="151"/>
        <v>0</v>
      </c>
      <c r="N128" s="233">
        <f t="shared" si="151"/>
        <v>0</v>
      </c>
      <c r="O128" s="235">
        <f t="shared" si="151"/>
        <v>0</v>
      </c>
      <c r="P128" s="236"/>
    </row>
    <row r="129" spans="1:19" ht="24" hidden="1" x14ac:dyDescent="0.25">
      <c r="A129" s="119">
        <v>2283</v>
      </c>
      <c r="B129" s="98" t="s">
        <v>150</v>
      </c>
      <c r="C129" s="99">
        <f t="shared" si="98"/>
        <v>0</v>
      </c>
      <c r="D129" s="237"/>
      <c r="E129" s="105"/>
      <c r="F129" s="591">
        <f>D129+E129</f>
        <v>0</v>
      </c>
      <c r="G129" s="237"/>
      <c r="H129" s="104"/>
      <c r="I129" s="235">
        <f>G129+H129</f>
        <v>0</v>
      </c>
      <c r="J129" s="104"/>
      <c r="K129" s="105"/>
      <c r="L129" s="592">
        <f>J129+K129</f>
        <v>0</v>
      </c>
      <c r="M129" s="238"/>
      <c r="N129" s="105"/>
      <c r="O129" s="235">
        <f>M129+N129</f>
        <v>0</v>
      </c>
      <c r="P129" s="236"/>
    </row>
    <row r="130" spans="1:19" ht="38.25" customHeight="1" x14ac:dyDescent="0.25">
      <c r="A130" s="75">
        <v>2300</v>
      </c>
      <c r="B130" s="206" t="s">
        <v>151</v>
      </c>
      <c r="C130" s="76">
        <f t="shared" si="98"/>
        <v>2991</v>
      </c>
      <c r="D130" s="207">
        <f>SUM(D131,D136,D140,D141,D144,D151,D159,D160,D163)</f>
        <v>3980</v>
      </c>
      <c r="E130" s="455">
        <f t="shared" ref="E130:F130" si="152">SUM(E131,E136,E140,E141,E144,E151,E159,E160,E163)</f>
        <v>-989</v>
      </c>
      <c r="F130" s="506">
        <f t="shared" si="152"/>
        <v>2991</v>
      </c>
      <c r="G130" s="207">
        <f>SUM(G131,G136,G140,G141,G144,G151,G159,G160,G163)</f>
        <v>0</v>
      </c>
      <c r="H130" s="544">
        <f t="shared" ref="H130:I130" si="153">SUM(H131,H136,H140,H141,H144,H151,H159,H160,H163)</f>
        <v>0</v>
      </c>
      <c r="I130" s="506">
        <f t="shared" si="153"/>
        <v>0</v>
      </c>
      <c r="J130" s="84">
        <f>SUM(J131,J136,J140,J141,J144,J151,J159,J160,J163)</f>
        <v>0</v>
      </c>
      <c r="K130" s="455">
        <f t="shared" ref="K130:L130" si="154">SUM(K131,K136,K140,K141,K144,K151,K159,K160,K163)</f>
        <v>0</v>
      </c>
      <c r="L130" s="506">
        <f t="shared" si="154"/>
        <v>0</v>
      </c>
      <c r="M130" s="76">
        <f>SUM(M131,M136,M140,M141,M144,M151,M159,M160,M163)</f>
        <v>0</v>
      </c>
      <c r="N130" s="85">
        <f t="shared" ref="N130:O130" si="155">SUM(N131,N136,N140,N141,N144,N151,N159,N160,N163)</f>
        <v>0</v>
      </c>
      <c r="O130" s="208">
        <f t="shared" si="155"/>
        <v>0</v>
      </c>
      <c r="P130" s="243"/>
      <c r="S130" s="4" t="s">
        <v>402</v>
      </c>
    </row>
    <row r="131" spans="1:19" ht="24" x14ac:dyDescent="0.25">
      <c r="A131" s="342">
        <v>2310</v>
      </c>
      <c r="B131" s="87" t="s">
        <v>152</v>
      </c>
      <c r="C131" s="88">
        <f t="shared" si="98"/>
        <v>1379</v>
      </c>
      <c r="D131" s="246">
        <f t="shared" ref="D131:O131" si="156">SUM(D132:D135)</f>
        <v>2230</v>
      </c>
      <c r="E131" s="463">
        <f t="shared" si="156"/>
        <v>-851</v>
      </c>
      <c r="F131" s="508">
        <f t="shared" si="156"/>
        <v>1379</v>
      </c>
      <c r="G131" s="246">
        <f t="shared" si="156"/>
        <v>0</v>
      </c>
      <c r="H131" s="570">
        <f t="shared" si="156"/>
        <v>0</v>
      </c>
      <c r="I131" s="508">
        <f t="shared" si="156"/>
        <v>0</v>
      </c>
      <c r="J131" s="248">
        <f t="shared" si="156"/>
        <v>0</v>
      </c>
      <c r="K131" s="463">
        <f t="shared" si="156"/>
        <v>0</v>
      </c>
      <c r="L131" s="508">
        <f t="shared" si="156"/>
        <v>0</v>
      </c>
      <c r="M131" s="88">
        <f t="shared" si="156"/>
        <v>0</v>
      </c>
      <c r="N131" s="247">
        <f t="shared" si="156"/>
        <v>0</v>
      </c>
      <c r="O131" s="220">
        <f t="shared" si="156"/>
        <v>0</v>
      </c>
      <c r="P131" s="222"/>
    </row>
    <row r="132" spans="1:19" ht="12.75" x14ac:dyDescent="0.2">
      <c r="A132" s="119">
        <v>2311</v>
      </c>
      <c r="B132" s="98" t="s">
        <v>153</v>
      </c>
      <c r="C132" s="99">
        <f t="shared" si="98"/>
        <v>380</v>
      </c>
      <c r="D132" s="237">
        <v>380</v>
      </c>
      <c r="E132" s="458"/>
      <c r="F132" s="509">
        <f t="shared" ref="F132:F135" si="157">D132+E132</f>
        <v>380</v>
      </c>
      <c r="G132" s="237"/>
      <c r="H132" s="577"/>
      <c r="I132" s="509">
        <f t="shared" ref="I132:I135" si="158">G132+H132</f>
        <v>0</v>
      </c>
      <c r="J132" s="104"/>
      <c r="K132" s="458"/>
      <c r="L132" s="509">
        <f t="shared" ref="L132:L135" si="159">J132+K132</f>
        <v>0</v>
      </c>
      <c r="M132" s="238"/>
      <c r="N132" s="105"/>
      <c r="O132" s="235">
        <f t="shared" ref="O132:O135" si="160">M132+N132</f>
        <v>0</v>
      </c>
      <c r="P132" s="861"/>
    </row>
    <row r="133" spans="1:19" ht="24" x14ac:dyDescent="0.25">
      <c r="A133" s="119">
        <v>2312</v>
      </c>
      <c r="B133" s="98" t="s">
        <v>154</v>
      </c>
      <c r="C133" s="99">
        <f t="shared" si="98"/>
        <v>166</v>
      </c>
      <c r="D133" s="237">
        <v>200</v>
      </c>
      <c r="E133" s="458">
        <v>-34</v>
      </c>
      <c r="F133" s="509">
        <f t="shared" si="157"/>
        <v>166</v>
      </c>
      <c r="G133" s="237"/>
      <c r="H133" s="577"/>
      <c r="I133" s="509">
        <f t="shared" si="158"/>
        <v>0</v>
      </c>
      <c r="J133" s="104"/>
      <c r="K133" s="458"/>
      <c r="L133" s="509">
        <f t="shared" si="159"/>
        <v>0</v>
      </c>
      <c r="M133" s="238"/>
      <c r="N133" s="105"/>
      <c r="O133" s="235">
        <f t="shared" si="160"/>
        <v>0</v>
      </c>
      <c r="P133" s="245" t="s">
        <v>454</v>
      </c>
    </row>
    <row r="134" spans="1:19" hidden="1" x14ac:dyDescent="0.25">
      <c r="A134" s="119">
        <v>2313</v>
      </c>
      <c r="B134" s="98" t="s">
        <v>155</v>
      </c>
      <c r="C134" s="99">
        <f t="shared" si="98"/>
        <v>0</v>
      </c>
      <c r="D134" s="237"/>
      <c r="E134" s="105"/>
      <c r="F134" s="591">
        <f t="shared" si="157"/>
        <v>0</v>
      </c>
      <c r="G134" s="237"/>
      <c r="H134" s="104"/>
      <c r="I134" s="235">
        <f t="shared" si="158"/>
        <v>0</v>
      </c>
      <c r="J134" s="104"/>
      <c r="K134" s="105"/>
      <c r="L134" s="592">
        <f t="shared" si="159"/>
        <v>0</v>
      </c>
      <c r="M134" s="238"/>
      <c r="N134" s="105"/>
      <c r="O134" s="235">
        <f t="shared" si="160"/>
        <v>0</v>
      </c>
      <c r="P134" s="236"/>
    </row>
    <row r="135" spans="1:19" ht="36" customHeight="1" x14ac:dyDescent="0.25">
      <c r="A135" s="119">
        <v>2314</v>
      </c>
      <c r="B135" s="98" t="s">
        <v>156</v>
      </c>
      <c r="C135" s="99">
        <f t="shared" si="98"/>
        <v>833</v>
      </c>
      <c r="D135" s="237">
        <v>1650</v>
      </c>
      <c r="E135" s="458">
        <v>-817</v>
      </c>
      <c r="F135" s="509">
        <f t="shared" si="157"/>
        <v>833</v>
      </c>
      <c r="G135" s="237"/>
      <c r="H135" s="577"/>
      <c r="I135" s="509">
        <f t="shared" si="158"/>
        <v>0</v>
      </c>
      <c r="J135" s="104"/>
      <c r="K135" s="458"/>
      <c r="L135" s="509">
        <f t="shared" si="159"/>
        <v>0</v>
      </c>
      <c r="M135" s="238"/>
      <c r="N135" s="105"/>
      <c r="O135" s="235">
        <f t="shared" si="160"/>
        <v>0</v>
      </c>
      <c r="P135" s="245" t="s">
        <v>455</v>
      </c>
    </row>
    <row r="136" spans="1:19" hidden="1" x14ac:dyDescent="0.25">
      <c r="A136" s="231">
        <v>2320</v>
      </c>
      <c r="B136" s="98" t="s">
        <v>157</v>
      </c>
      <c r="C136" s="99">
        <f t="shared" si="98"/>
        <v>0</v>
      </c>
      <c r="D136" s="232">
        <f>SUM(D137:D139)</f>
        <v>0</v>
      </c>
      <c r="E136" s="233">
        <f t="shared" ref="E136:F136" si="161">SUM(E137:E139)</f>
        <v>0</v>
      </c>
      <c r="F136" s="591">
        <f t="shared" si="161"/>
        <v>0</v>
      </c>
      <c r="G136" s="232">
        <f>SUM(G137:G139)</f>
        <v>0</v>
      </c>
      <c r="H136" s="234">
        <f t="shared" ref="H136:I136" si="162">SUM(H137:H139)</f>
        <v>0</v>
      </c>
      <c r="I136" s="235">
        <f t="shared" si="162"/>
        <v>0</v>
      </c>
      <c r="J136" s="234">
        <f>SUM(J137:J139)</f>
        <v>0</v>
      </c>
      <c r="K136" s="233">
        <f t="shared" ref="K136:L136" si="163">SUM(K137:K139)</f>
        <v>0</v>
      </c>
      <c r="L136" s="592">
        <f t="shared" si="163"/>
        <v>0</v>
      </c>
      <c r="M136" s="99">
        <f>SUM(M137:M139)</f>
        <v>0</v>
      </c>
      <c r="N136" s="233">
        <f t="shared" ref="N136:O136" si="164">SUM(N137:N139)</f>
        <v>0</v>
      </c>
      <c r="O136" s="235">
        <f t="shared" si="164"/>
        <v>0</v>
      </c>
      <c r="P136" s="236"/>
    </row>
    <row r="137" spans="1:19" hidden="1" x14ac:dyDescent="0.25">
      <c r="A137" s="119">
        <v>2321</v>
      </c>
      <c r="B137" s="98" t="s">
        <v>158</v>
      </c>
      <c r="C137" s="99">
        <f t="shared" si="98"/>
        <v>0</v>
      </c>
      <c r="D137" s="237"/>
      <c r="E137" s="105"/>
      <c r="F137" s="591">
        <f t="shared" ref="F137:F140" si="165">D137+E137</f>
        <v>0</v>
      </c>
      <c r="G137" s="237"/>
      <c r="H137" s="104"/>
      <c r="I137" s="235">
        <f t="shared" ref="I137:I140" si="166">G137+H137</f>
        <v>0</v>
      </c>
      <c r="J137" s="104"/>
      <c r="K137" s="105"/>
      <c r="L137" s="592">
        <f t="shared" ref="L137:L140" si="167">J137+K137</f>
        <v>0</v>
      </c>
      <c r="M137" s="238"/>
      <c r="N137" s="105"/>
      <c r="O137" s="235">
        <f t="shared" ref="O137:O140" si="168">M137+N137</f>
        <v>0</v>
      </c>
      <c r="P137" s="236"/>
    </row>
    <row r="138" spans="1:19" hidden="1" x14ac:dyDescent="0.25">
      <c r="A138" s="119">
        <v>2322</v>
      </c>
      <c r="B138" s="98" t="s">
        <v>159</v>
      </c>
      <c r="C138" s="99">
        <f t="shared" si="98"/>
        <v>0</v>
      </c>
      <c r="D138" s="237"/>
      <c r="E138" s="105"/>
      <c r="F138" s="591">
        <f t="shared" si="165"/>
        <v>0</v>
      </c>
      <c r="G138" s="237"/>
      <c r="H138" s="104"/>
      <c r="I138" s="235">
        <f t="shared" si="166"/>
        <v>0</v>
      </c>
      <c r="J138" s="104"/>
      <c r="K138" s="105"/>
      <c r="L138" s="592">
        <f t="shared" si="167"/>
        <v>0</v>
      </c>
      <c r="M138" s="238"/>
      <c r="N138" s="105"/>
      <c r="O138" s="235">
        <f t="shared" si="168"/>
        <v>0</v>
      </c>
      <c r="P138" s="236"/>
    </row>
    <row r="139" spans="1:19" ht="10.5" hidden="1" customHeight="1" x14ac:dyDescent="0.25">
      <c r="A139" s="119">
        <v>2329</v>
      </c>
      <c r="B139" s="98" t="s">
        <v>160</v>
      </c>
      <c r="C139" s="99">
        <f t="shared" si="98"/>
        <v>0</v>
      </c>
      <c r="D139" s="237"/>
      <c r="E139" s="105"/>
      <c r="F139" s="591">
        <f t="shared" si="165"/>
        <v>0</v>
      </c>
      <c r="G139" s="237"/>
      <c r="H139" s="104"/>
      <c r="I139" s="235">
        <f t="shared" si="166"/>
        <v>0</v>
      </c>
      <c r="J139" s="104"/>
      <c r="K139" s="105"/>
      <c r="L139" s="592">
        <f t="shared" si="167"/>
        <v>0</v>
      </c>
      <c r="M139" s="238"/>
      <c r="N139" s="105"/>
      <c r="O139" s="235">
        <f t="shared" si="168"/>
        <v>0</v>
      </c>
      <c r="P139" s="236"/>
    </row>
    <row r="140" spans="1:19" hidden="1" x14ac:dyDescent="0.25">
      <c r="A140" s="231">
        <v>2330</v>
      </c>
      <c r="B140" s="98" t="s">
        <v>161</v>
      </c>
      <c r="C140" s="99">
        <f t="shared" si="98"/>
        <v>0</v>
      </c>
      <c r="D140" s="237"/>
      <c r="E140" s="105"/>
      <c r="F140" s="591">
        <f t="shared" si="165"/>
        <v>0</v>
      </c>
      <c r="G140" s="237"/>
      <c r="H140" s="104"/>
      <c r="I140" s="235">
        <f t="shared" si="166"/>
        <v>0</v>
      </c>
      <c r="J140" s="104"/>
      <c r="K140" s="105"/>
      <c r="L140" s="592">
        <f t="shared" si="167"/>
        <v>0</v>
      </c>
      <c r="M140" s="238"/>
      <c r="N140" s="105"/>
      <c r="O140" s="235">
        <f t="shared" si="168"/>
        <v>0</v>
      </c>
      <c r="P140" s="236"/>
    </row>
    <row r="141" spans="1:19" ht="48" hidden="1" x14ac:dyDescent="0.25">
      <c r="A141" s="231">
        <v>2340</v>
      </c>
      <c r="B141" s="98" t="s">
        <v>162</v>
      </c>
      <c r="C141" s="99">
        <f t="shared" si="98"/>
        <v>0</v>
      </c>
      <c r="D141" s="232">
        <f>SUM(D142:D143)</f>
        <v>0</v>
      </c>
      <c r="E141" s="233">
        <f t="shared" ref="E141:F141" si="169">SUM(E142:E143)</f>
        <v>0</v>
      </c>
      <c r="F141" s="591">
        <f t="shared" si="169"/>
        <v>0</v>
      </c>
      <c r="G141" s="232">
        <f>SUM(G142:G143)</f>
        <v>0</v>
      </c>
      <c r="H141" s="234">
        <f t="shared" ref="H141:I141" si="170">SUM(H142:H143)</f>
        <v>0</v>
      </c>
      <c r="I141" s="235">
        <f t="shared" si="170"/>
        <v>0</v>
      </c>
      <c r="J141" s="234">
        <f>SUM(J142:J143)</f>
        <v>0</v>
      </c>
      <c r="K141" s="233">
        <f t="shared" ref="K141:L141" si="171">SUM(K142:K143)</f>
        <v>0</v>
      </c>
      <c r="L141" s="592">
        <f t="shared" si="171"/>
        <v>0</v>
      </c>
      <c r="M141" s="99">
        <f>SUM(M142:M143)</f>
        <v>0</v>
      </c>
      <c r="N141" s="233">
        <f t="shared" ref="N141:O141" si="172">SUM(N142:N143)</f>
        <v>0</v>
      </c>
      <c r="O141" s="235">
        <f t="shared" si="172"/>
        <v>0</v>
      </c>
      <c r="P141" s="236"/>
    </row>
    <row r="142" spans="1:19" hidden="1" x14ac:dyDescent="0.25">
      <c r="A142" s="119">
        <v>2341</v>
      </c>
      <c r="B142" s="98" t="s">
        <v>163</v>
      </c>
      <c r="C142" s="99">
        <f t="shared" si="98"/>
        <v>0</v>
      </c>
      <c r="D142" s="237"/>
      <c r="E142" s="105"/>
      <c r="F142" s="591">
        <f t="shared" ref="F142:F143" si="173">D142+E142</f>
        <v>0</v>
      </c>
      <c r="G142" s="237"/>
      <c r="H142" s="104"/>
      <c r="I142" s="235">
        <f t="shared" ref="I142:I143" si="174">G142+H142</f>
        <v>0</v>
      </c>
      <c r="J142" s="104"/>
      <c r="K142" s="105"/>
      <c r="L142" s="592">
        <f t="shared" ref="L142:L143" si="175">J142+K142</f>
        <v>0</v>
      </c>
      <c r="M142" s="238"/>
      <c r="N142" s="105"/>
      <c r="O142" s="235">
        <f t="shared" ref="O142:O143" si="176">M142+N142</f>
        <v>0</v>
      </c>
      <c r="P142" s="236"/>
    </row>
    <row r="143" spans="1:19" ht="24" hidden="1" x14ac:dyDescent="0.25">
      <c r="A143" s="119">
        <v>2344</v>
      </c>
      <c r="B143" s="98" t="s">
        <v>164</v>
      </c>
      <c r="C143" s="99">
        <f t="shared" si="98"/>
        <v>0</v>
      </c>
      <c r="D143" s="237"/>
      <c r="E143" s="105"/>
      <c r="F143" s="591">
        <f t="shared" si="173"/>
        <v>0</v>
      </c>
      <c r="G143" s="237"/>
      <c r="H143" s="104"/>
      <c r="I143" s="235">
        <f t="shared" si="174"/>
        <v>0</v>
      </c>
      <c r="J143" s="104"/>
      <c r="K143" s="105"/>
      <c r="L143" s="592">
        <f t="shared" si="175"/>
        <v>0</v>
      </c>
      <c r="M143" s="238"/>
      <c r="N143" s="105"/>
      <c r="O143" s="235">
        <f t="shared" si="176"/>
        <v>0</v>
      </c>
      <c r="P143" s="236"/>
    </row>
    <row r="144" spans="1:19" ht="24" hidden="1" x14ac:dyDescent="0.25">
      <c r="A144" s="213">
        <v>2350</v>
      </c>
      <c r="B144" s="157" t="s">
        <v>165</v>
      </c>
      <c r="C144" s="163">
        <f t="shared" si="98"/>
        <v>0</v>
      </c>
      <c r="D144" s="214">
        <f>SUM(D145:D150)</f>
        <v>0</v>
      </c>
      <c r="E144" s="215">
        <f t="shared" ref="E144:F144" si="177">SUM(E145:E150)</f>
        <v>0</v>
      </c>
      <c r="F144" s="604">
        <f t="shared" si="177"/>
        <v>0</v>
      </c>
      <c r="G144" s="214">
        <f>SUM(G145:G150)</f>
        <v>0</v>
      </c>
      <c r="H144" s="216">
        <f t="shared" ref="H144:I144" si="178">SUM(H145:H150)</f>
        <v>0</v>
      </c>
      <c r="I144" s="217">
        <f t="shared" si="178"/>
        <v>0</v>
      </c>
      <c r="J144" s="216">
        <f>SUM(J145:J150)</f>
        <v>0</v>
      </c>
      <c r="K144" s="215">
        <f t="shared" ref="K144:L144" si="179">SUM(K145:K150)</f>
        <v>0</v>
      </c>
      <c r="L144" s="568">
        <f t="shared" si="179"/>
        <v>0</v>
      </c>
      <c r="M144" s="163">
        <f>SUM(M145:M150)</f>
        <v>0</v>
      </c>
      <c r="N144" s="215">
        <f t="shared" ref="N144:O144" si="180">SUM(N145:N150)</f>
        <v>0</v>
      </c>
      <c r="O144" s="217">
        <f t="shared" si="180"/>
        <v>0</v>
      </c>
      <c r="P144" s="218"/>
    </row>
    <row r="145" spans="1:16" hidden="1" x14ac:dyDescent="0.25">
      <c r="A145" s="47">
        <v>2351</v>
      </c>
      <c r="B145" s="87" t="s">
        <v>166</v>
      </c>
      <c r="C145" s="88">
        <f t="shared" si="98"/>
        <v>0</v>
      </c>
      <c r="D145" s="219"/>
      <c r="E145" s="94"/>
      <c r="F145" s="569">
        <f t="shared" ref="F145:F150" si="181">D145+E145</f>
        <v>0</v>
      </c>
      <c r="G145" s="219"/>
      <c r="H145" s="93"/>
      <c r="I145" s="220">
        <f t="shared" ref="I145:I150" si="182">G145+H145</f>
        <v>0</v>
      </c>
      <c r="J145" s="93"/>
      <c r="K145" s="94"/>
      <c r="L145" s="570">
        <f t="shared" ref="L145:L150" si="183">J145+K145</f>
        <v>0</v>
      </c>
      <c r="M145" s="221"/>
      <c r="N145" s="94"/>
      <c r="O145" s="220">
        <f t="shared" ref="O145:O150" si="184">M145+N145</f>
        <v>0</v>
      </c>
      <c r="P145" s="222"/>
    </row>
    <row r="146" spans="1:16" hidden="1" x14ac:dyDescent="0.25">
      <c r="A146" s="119">
        <v>2352</v>
      </c>
      <c r="B146" s="98" t="s">
        <v>167</v>
      </c>
      <c r="C146" s="99">
        <f t="shared" si="98"/>
        <v>0</v>
      </c>
      <c r="D146" s="237"/>
      <c r="E146" s="105"/>
      <c r="F146" s="591">
        <f t="shared" si="181"/>
        <v>0</v>
      </c>
      <c r="G146" s="237"/>
      <c r="H146" s="104"/>
      <c r="I146" s="235">
        <f t="shared" si="182"/>
        <v>0</v>
      </c>
      <c r="J146" s="104"/>
      <c r="K146" s="105"/>
      <c r="L146" s="592">
        <f t="shared" si="183"/>
        <v>0</v>
      </c>
      <c r="M146" s="238"/>
      <c r="N146" s="105"/>
      <c r="O146" s="235">
        <f t="shared" si="184"/>
        <v>0</v>
      </c>
      <c r="P146" s="236"/>
    </row>
    <row r="147" spans="1:16" ht="24" hidden="1" x14ac:dyDescent="0.25">
      <c r="A147" s="119">
        <v>2353</v>
      </c>
      <c r="B147" s="98" t="s">
        <v>168</v>
      </c>
      <c r="C147" s="99">
        <f t="shared" si="98"/>
        <v>0</v>
      </c>
      <c r="D147" s="237"/>
      <c r="E147" s="105"/>
      <c r="F147" s="591">
        <f t="shared" si="181"/>
        <v>0</v>
      </c>
      <c r="G147" s="237"/>
      <c r="H147" s="104"/>
      <c r="I147" s="235">
        <f t="shared" si="182"/>
        <v>0</v>
      </c>
      <c r="J147" s="104"/>
      <c r="K147" s="105"/>
      <c r="L147" s="592">
        <f t="shared" si="183"/>
        <v>0</v>
      </c>
      <c r="M147" s="238"/>
      <c r="N147" s="105"/>
      <c r="O147" s="235">
        <f t="shared" si="184"/>
        <v>0</v>
      </c>
      <c r="P147" s="236"/>
    </row>
    <row r="148" spans="1:16" ht="24" hidden="1" x14ac:dyDescent="0.25">
      <c r="A148" s="119">
        <v>2354</v>
      </c>
      <c r="B148" s="98" t="s">
        <v>169</v>
      </c>
      <c r="C148" s="99">
        <f t="shared" si="98"/>
        <v>0</v>
      </c>
      <c r="D148" s="237"/>
      <c r="E148" s="105"/>
      <c r="F148" s="591">
        <f t="shared" si="181"/>
        <v>0</v>
      </c>
      <c r="G148" s="237"/>
      <c r="H148" s="104"/>
      <c r="I148" s="235">
        <f t="shared" si="182"/>
        <v>0</v>
      </c>
      <c r="J148" s="104"/>
      <c r="K148" s="105"/>
      <c r="L148" s="592">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105"/>
      <c r="F149" s="591">
        <f t="shared" si="181"/>
        <v>0</v>
      </c>
      <c r="G149" s="237"/>
      <c r="H149" s="104"/>
      <c r="I149" s="235">
        <f t="shared" si="182"/>
        <v>0</v>
      </c>
      <c r="J149" s="104"/>
      <c r="K149" s="105"/>
      <c r="L149" s="592">
        <f t="shared" si="183"/>
        <v>0</v>
      </c>
      <c r="M149" s="238"/>
      <c r="N149" s="105"/>
      <c r="O149" s="235">
        <f t="shared" si="184"/>
        <v>0</v>
      </c>
      <c r="P149" s="236"/>
    </row>
    <row r="150" spans="1:16" ht="24" hidden="1" x14ac:dyDescent="0.25">
      <c r="A150" s="119">
        <v>2359</v>
      </c>
      <c r="B150" s="98" t="s">
        <v>171</v>
      </c>
      <c r="C150" s="99">
        <f t="shared" si="185"/>
        <v>0</v>
      </c>
      <c r="D150" s="237"/>
      <c r="E150" s="105"/>
      <c r="F150" s="591">
        <f t="shared" si="181"/>
        <v>0</v>
      </c>
      <c r="G150" s="237"/>
      <c r="H150" s="104"/>
      <c r="I150" s="235">
        <f t="shared" si="182"/>
        <v>0</v>
      </c>
      <c r="J150" s="104"/>
      <c r="K150" s="105"/>
      <c r="L150" s="592">
        <f t="shared" si="183"/>
        <v>0</v>
      </c>
      <c r="M150" s="238"/>
      <c r="N150" s="105"/>
      <c r="O150" s="235">
        <f t="shared" si="184"/>
        <v>0</v>
      </c>
      <c r="P150" s="236"/>
    </row>
    <row r="151" spans="1:16" ht="24.75" hidden="1" customHeight="1" x14ac:dyDescent="0.25">
      <c r="A151" s="231">
        <v>2360</v>
      </c>
      <c r="B151" s="98" t="s">
        <v>172</v>
      </c>
      <c r="C151" s="99">
        <f t="shared" si="185"/>
        <v>0</v>
      </c>
      <c r="D151" s="232">
        <f>SUM(D152:D158)</f>
        <v>0</v>
      </c>
      <c r="E151" s="233">
        <f t="shared" ref="E151:F151" si="186">SUM(E152:E158)</f>
        <v>0</v>
      </c>
      <c r="F151" s="591">
        <f t="shared" si="186"/>
        <v>0</v>
      </c>
      <c r="G151" s="232">
        <f>SUM(G152:G158)</f>
        <v>0</v>
      </c>
      <c r="H151" s="234">
        <f t="shared" ref="H151:I151" si="187">SUM(H152:H158)</f>
        <v>0</v>
      </c>
      <c r="I151" s="235">
        <f t="shared" si="187"/>
        <v>0</v>
      </c>
      <c r="J151" s="234">
        <f>SUM(J152:J158)</f>
        <v>0</v>
      </c>
      <c r="K151" s="233">
        <f t="shared" ref="K151:L151" si="188">SUM(K152:K158)</f>
        <v>0</v>
      </c>
      <c r="L151" s="592">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v>0</v>
      </c>
      <c r="E152" s="105"/>
      <c r="F152" s="591">
        <f t="shared" ref="F152:F159" si="190">D152+E152</f>
        <v>0</v>
      </c>
      <c r="G152" s="237"/>
      <c r="H152" s="104"/>
      <c r="I152" s="235">
        <f t="shared" ref="I152:I159" si="191">G152+H152</f>
        <v>0</v>
      </c>
      <c r="J152" s="104"/>
      <c r="K152" s="105"/>
      <c r="L152" s="592">
        <f t="shared" ref="L152:L159" si="192">J152+K152</f>
        <v>0</v>
      </c>
      <c r="M152" s="238"/>
      <c r="N152" s="105"/>
      <c r="O152" s="235">
        <f t="shared" ref="O152:O159" si="193">M152+N152</f>
        <v>0</v>
      </c>
      <c r="P152" s="245"/>
    </row>
    <row r="153" spans="1:16" ht="24" hidden="1" x14ac:dyDescent="0.25">
      <c r="A153" s="97">
        <v>2362</v>
      </c>
      <c r="B153" s="98" t="s">
        <v>174</v>
      </c>
      <c r="C153" s="99">
        <f t="shared" si="185"/>
        <v>0</v>
      </c>
      <c r="D153" s="237"/>
      <c r="E153" s="105"/>
      <c r="F153" s="591">
        <f t="shared" si="190"/>
        <v>0</v>
      </c>
      <c r="G153" s="237"/>
      <c r="H153" s="104"/>
      <c r="I153" s="235">
        <f t="shared" si="191"/>
        <v>0</v>
      </c>
      <c r="J153" s="104"/>
      <c r="K153" s="105"/>
      <c r="L153" s="592">
        <f t="shared" si="192"/>
        <v>0</v>
      </c>
      <c r="M153" s="238"/>
      <c r="N153" s="105"/>
      <c r="O153" s="235">
        <f t="shared" si="193"/>
        <v>0</v>
      </c>
      <c r="P153" s="236"/>
    </row>
    <row r="154" spans="1:16" hidden="1" x14ac:dyDescent="0.25">
      <c r="A154" s="97">
        <v>2363</v>
      </c>
      <c r="B154" s="98" t="s">
        <v>175</v>
      </c>
      <c r="C154" s="99">
        <f t="shared" si="185"/>
        <v>0</v>
      </c>
      <c r="D154" s="237">
        <v>0</v>
      </c>
      <c r="E154" s="105"/>
      <c r="F154" s="591">
        <f t="shared" si="190"/>
        <v>0</v>
      </c>
      <c r="G154" s="237"/>
      <c r="H154" s="104"/>
      <c r="I154" s="235">
        <f t="shared" si="191"/>
        <v>0</v>
      </c>
      <c r="J154" s="104"/>
      <c r="K154" s="105"/>
      <c r="L154" s="592">
        <f t="shared" si="192"/>
        <v>0</v>
      </c>
      <c r="M154" s="238"/>
      <c r="N154" s="105"/>
      <c r="O154" s="235">
        <f t="shared" si="193"/>
        <v>0</v>
      </c>
      <c r="P154" s="245"/>
    </row>
    <row r="155" spans="1:16" hidden="1" x14ac:dyDescent="0.25">
      <c r="A155" s="97">
        <v>2364</v>
      </c>
      <c r="B155" s="98" t="s">
        <v>176</v>
      </c>
      <c r="C155" s="99">
        <f t="shared" si="185"/>
        <v>0</v>
      </c>
      <c r="D155" s="237"/>
      <c r="E155" s="105"/>
      <c r="F155" s="591">
        <f t="shared" si="190"/>
        <v>0</v>
      </c>
      <c r="G155" s="237"/>
      <c r="H155" s="104"/>
      <c r="I155" s="235">
        <f t="shared" si="191"/>
        <v>0</v>
      </c>
      <c r="J155" s="104"/>
      <c r="K155" s="105"/>
      <c r="L155" s="592">
        <f t="shared" si="192"/>
        <v>0</v>
      </c>
      <c r="M155" s="238"/>
      <c r="N155" s="105"/>
      <c r="O155" s="235">
        <f t="shared" si="193"/>
        <v>0</v>
      </c>
      <c r="P155" s="236"/>
    </row>
    <row r="156" spans="1:16" ht="12.75" hidden="1" customHeight="1" x14ac:dyDescent="0.25">
      <c r="A156" s="97">
        <v>2365</v>
      </c>
      <c r="B156" s="98" t="s">
        <v>177</v>
      </c>
      <c r="C156" s="99">
        <f t="shared" si="185"/>
        <v>0</v>
      </c>
      <c r="D156" s="237"/>
      <c r="E156" s="105"/>
      <c r="F156" s="591">
        <f t="shared" si="190"/>
        <v>0</v>
      </c>
      <c r="G156" s="237"/>
      <c r="H156" s="104"/>
      <c r="I156" s="235">
        <f t="shared" si="191"/>
        <v>0</v>
      </c>
      <c r="J156" s="104"/>
      <c r="K156" s="105"/>
      <c r="L156" s="592">
        <f t="shared" si="192"/>
        <v>0</v>
      </c>
      <c r="M156" s="238"/>
      <c r="N156" s="105"/>
      <c r="O156" s="235">
        <f t="shared" si="193"/>
        <v>0</v>
      </c>
      <c r="P156" s="236"/>
    </row>
    <row r="157" spans="1:16" ht="36" hidden="1" x14ac:dyDescent="0.25">
      <c r="A157" s="97">
        <v>2366</v>
      </c>
      <c r="B157" s="98" t="s">
        <v>178</v>
      </c>
      <c r="C157" s="99">
        <f t="shared" si="185"/>
        <v>0</v>
      </c>
      <c r="D157" s="237"/>
      <c r="E157" s="105"/>
      <c r="F157" s="591">
        <f t="shared" si="190"/>
        <v>0</v>
      </c>
      <c r="G157" s="237"/>
      <c r="H157" s="104"/>
      <c r="I157" s="235">
        <f t="shared" si="191"/>
        <v>0</v>
      </c>
      <c r="J157" s="104"/>
      <c r="K157" s="105"/>
      <c r="L157" s="592">
        <f t="shared" si="192"/>
        <v>0</v>
      </c>
      <c r="M157" s="238"/>
      <c r="N157" s="105"/>
      <c r="O157" s="235">
        <f t="shared" si="193"/>
        <v>0</v>
      </c>
      <c r="P157" s="236"/>
    </row>
    <row r="158" spans="1:16" ht="48" hidden="1" x14ac:dyDescent="0.25">
      <c r="A158" s="97">
        <v>2369</v>
      </c>
      <c r="B158" s="98" t="s">
        <v>179</v>
      </c>
      <c r="C158" s="99">
        <f t="shared" si="185"/>
        <v>0</v>
      </c>
      <c r="D158" s="237"/>
      <c r="E158" s="105"/>
      <c r="F158" s="591">
        <f t="shared" si="190"/>
        <v>0</v>
      </c>
      <c r="G158" s="237"/>
      <c r="H158" s="104"/>
      <c r="I158" s="235">
        <f t="shared" si="191"/>
        <v>0</v>
      </c>
      <c r="J158" s="104"/>
      <c r="K158" s="105"/>
      <c r="L158" s="592">
        <f t="shared" si="192"/>
        <v>0</v>
      </c>
      <c r="M158" s="238"/>
      <c r="N158" s="105"/>
      <c r="O158" s="235">
        <f t="shared" si="193"/>
        <v>0</v>
      </c>
      <c r="P158" s="236"/>
    </row>
    <row r="159" spans="1:16" ht="36" x14ac:dyDescent="0.25">
      <c r="A159" s="213">
        <v>2370</v>
      </c>
      <c r="B159" s="157" t="s">
        <v>180</v>
      </c>
      <c r="C159" s="163">
        <f t="shared" si="185"/>
        <v>1612</v>
      </c>
      <c r="D159" s="239">
        <v>1750</v>
      </c>
      <c r="E159" s="464">
        <v>-138</v>
      </c>
      <c r="F159" s="507">
        <f t="shared" si="190"/>
        <v>1612</v>
      </c>
      <c r="G159" s="239"/>
      <c r="H159" s="839"/>
      <c r="I159" s="507">
        <f t="shared" si="191"/>
        <v>0</v>
      </c>
      <c r="J159" s="241"/>
      <c r="K159" s="464"/>
      <c r="L159" s="507">
        <f t="shared" si="192"/>
        <v>0</v>
      </c>
      <c r="M159" s="242"/>
      <c r="N159" s="240"/>
      <c r="O159" s="217">
        <f t="shared" si="193"/>
        <v>0</v>
      </c>
      <c r="P159" s="245" t="s">
        <v>456</v>
      </c>
    </row>
    <row r="160" spans="1:16" hidden="1" x14ac:dyDescent="0.25">
      <c r="A160" s="213">
        <v>2380</v>
      </c>
      <c r="B160" s="157" t="s">
        <v>181</v>
      </c>
      <c r="C160" s="163">
        <f t="shared" si="185"/>
        <v>0</v>
      </c>
      <c r="D160" s="214">
        <f>SUM(D161:D162)</f>
        <v>0</v>
      </c>
      <c r="E160" s="215">
        <f t="shared" ref="E160:F160" si="194">SUM(E161:E162)</f>
        <v>0</v>
      </c>
      <c r="F160" s="604">
        <f t="shared" si="194"/>
        <v>0</v>
      </c>
      <c r="G160" s="214">
        <f>SUM(G161:G162)</f>
        <v>0</v>
      </c>
      <c r="H160" s="216">
        <f t="shared" ref="H160:I160" si="195">SUM(H161:H162)</f>
        <v>0</v>
      </c>
      <c r="I160" s="217">
        <f t="shared" si="195"/>
        <v>0</v>
      </c>
      <c r="J160" s="216">
        <f>SUM(J161:J162)</f>
        <v>0</v>
      </c>
      <c r="K160" s="215">
        <f t="shared" ref="K160:L160" si="196">SUM(K161:K162)</f>
        <v>0</v>
      </c>
      <c r="L160" s="568">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94"/>
      <c r="F161" s="569">
        <f t="shared" ref="F161:F164" si="198">D161+E161</f>
        <v>0</v>
      </c>
      <c r="G161" s="219"/>
      <c r="H161" s="93"/>
      <c r="I161" s="220">
        <f t="shared" ref="I161:I164" si="199">G161+H161</f>
        <v>0</v>
      </c>
      <c r="J161" s="93"/>
      <c r="K161" s="94"/>
      <c r="L161" s="57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105"/>
      <c r="F162" s="591">
        <f t="shared" si="198"/>
        <v>0</v>
      </c>
      <c r="G162" s="237"/>
      <c r="H162" s="104"/>
      <c r="I162" s="235">
        <f t="shared" si="199"/>
        <v>0</v>
      </c>
      <c r="J162" s="104"/>
      <c r="K162" s="105"/>
      <c r="L162" s="592">
        <f t="shared" si="200"/>
        <v>0</v>
      </c>
      <c r="M162" s="238"/>
      <c r="N162" s="105"/>
      <c r="O162" s="235">
        <f t="shared" si="201"/>
        <v>0</v>
      </c>
      <c r="P162" s="236"/>
    </row>
    <row r="163" spans="1:16" hidden="1" x14ac:dyDescent="0.25">
      <c r="A163" s="213">
        <v>2390</v>
      </c>
      <c r="B163" s="157" t="s">
        <v>184</v>
      </c>
      <c r="C163" s="163">
        <f t="shared" si="185"/>
        <v>0</v>
      </c>
      <c r="D163" s="239"/>
      <c r="E163" s="240"/>
      <c r="F163" s="604">
        <f t="shared" si="198"/>
        <v>0</v>
      </c>
      <c r="G163" s="239"/>
      <c r="H163" s="241"/>
      <c r="I163" s="217">
        <f t="shared" si="199"/>
        <v>0</v>
      </c>
      <c r="J163" s="241"/>
      <c r="K163" s="240"/>
      <c r="L163" s="568">
        <f t="shared" si="200"/>
        <v>0</v>
      </c>
      <c r="M163" s="242"/>
      <c r="N163" s="240"/>
      <c r="O163" s="217">
        <f t="shared" si="201"/>
        <v>0</v>
      </c>
      <c r="P163" s="218"/>
    </row>
    <row r="164" spans="1:16" hidden="1" x14ac:dyDescent="0.25">
      <c r="A164" s="75">
        <v>2400</v>
      </c>
      <c r="B164" s="206" t="s">
        <v>185</v>
      </c>
      <c r="C164" s="76">
        <f t="shared" si="185"/>
        <v>0</v>
      </c>
      <c r="D164" s="265"/>
      <c r="E164" s="266"/>
      <c r="F164" s="541">
        <f t="shared" si="198"/>
        <v>0</v>
      </c>
      <c r="G164" s="265"/>
      <c r="H164" s="267"/>
      <c r="I164" s="208">
        <f t="shared" si="199"/>
        <v>0</v>
      </c>
      <c r="J164" s="267"/>
      <c r="K164" s="266"/>
      <c r="L164" s="544">
        <f t="shared" si="200"/>
        <v>0</v>
      </c>
      <c r="M164" s="268"/>
      <c r="N164" s="266"/>
      <c r="O164" s="208">
        <f t="shared" si="201"/>
        <v>0</v>
      </c>
      <c r="P164" s="243"/>
    </row>
    <row r="165" spans="1:16" ht="24" hidden="1" x14ac:dyDescent="0.25">
      <c r="A165" s="75">
        <v>2500</v>
      </c>
      <c r="B165" s="206" t="s">
        <v>186</v>
      </c>
      <c r="C165" s="76">
        <f t="shared" si="185"/>
        <v>0</v>
      </c>
      <c r="D165" s="207">
        <f>SUM(D166,D171)</f>
        <v>0</v>
      </c>
      <c r="E165" s="85">
        <f t="shared" ref="E165:O165" si="202">SUM(E166,E171)</f>
        <v>0</v>
      </c>
      <c r="F165" s="541">
        <f t="shared" si="202"/>
        <v>0</v>
      </c>
      <c r="G165" s="207">
        <f t="shared" si="202"/>
        <v>0</v>
      </c>
      <c r="H165" s="84">
        <f t="shared" si="202"/>
        <v>0</v>
      </c>
      <c r="I165" s="208">
        <f t="shared" si="202"/>
        <v>0</v>
      </c>
      <c r="J165" s="84">
        <f t="shared" si="202"/>
        <v>0</v>
      </c>
      <c r="K165" s="85">
        <f t="shared" si="202"/>
        <v>0</v>
      </c>
      <c r="L165" s="544">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247">
        <f t="shared" ref="E166:O166" si="203">SUM(E167:E170)</f>
        <v>0</v>
      </c>
      <c r="F166" s="569">
        <f t="shared" si="203"/>
        <v>0</v>
      </c>
      <c r="G166" s="246">
        <f t="shared" si="203"/>
        <v>0</v>
      </c>
      <c r="H166" s="248">
        <f t="shared" si="203"/>
        <v>0</v>
      </c>
      <c r="I166" s="220">
        <f t="shared" si="203"/>
        <v>0</v>
      </c>
      <c r="J166" s="248">
        <f t="shared" si="203"/>
        <v>0</v>
      </c>
      <c r="K166" s="247">
        <f t="shared" si="203"/>
        <v>0</v>
      </c>
      <c r="L166" s="57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105"/>
      <c r="F167" s="591">
        <f t="shared" ref="F167:F172" si="204">D167+E167</f>
        <v>0</v>
      </c>
      <c r="G167" s="237"/>
      <c r="H167" s="104"/>
      <c r="I167" s="235">
        <f t="shared" ref="I167:I172" si="205">G167+H167</f>
        <v>0</v>
      </c>
      <c r="J167" s="104"/>
      <c r="K167" s="105"/>
      <c r="L167" s="592">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105"/>
      <c r="F168" s="591">
        <f t="shared" si="204"/>
        <v>0</v>
      </c>
      <c r="G168" s="237"/>
      <c r="H168" s="104"/>
      <c r="I168" s="235">
        <f t="shared" si="205"/>
        <v>0</v>
      </c>
      <c r="J168" s="104"/>
      <c r="K168" s="105"/>
      <c r="L168" s="592">
        <f t="shared" si="206"/>
        <v>0</v>
      </c>
      <c r="M168" s="238"/>
      <c r="N168" s="105"/>
      <c r="O168" s="235">
        <f t="shared" si="207"/>
        <v>0</v>
      </c>
      <c r="P168" s="236"/>
    </row>
    <row r="169" spans="1:16" ht="24" hidden="1" x14ac:dyDescent="0.25">
      <c r="A169" s="119">
        <v>2515</v>
      </c>
      <c r="B169" s="98" t="s">
        <v>190</v>
      </c>
      <c r="C169" s="99">
        <f t="shared" si="185"/>
        <v>0</v>
      </c>
      <c r="D169" s="237"/>
      <c r="E169" s="105"/>
      <c r="F169" s="591">
        <f t="shared" si="204"/>
        <v>0</v>
      </c>
      <c r="G169" s="237"/>
      <c r="H169" s="104"/>
      <c r="I169" s="235">
        <f t="shared" si="205"/>
        <v>0</v>
      </c>
      <c r="J169" s="104"/>
      <c r="K169" s="105"/>
      <c r="L169" s="592">
        <f t="shared" si="206"/>
        <v>0</v>
      </c>
      <c r="M169" s="238"/>
      <c r="N169" s="105"/>
      <c r="O169" s="235">
        <f t="shared" si="207"/>
        <v>0</v>
      </c>
      <c r="P169" s="236"/>
    </row>
    <row r="170" spans="1:16" ht="24" hidden="1" x14ac:dyDescent="0.25">
      <c r="A170" s="119">
        <v>2519</v>
      </c>
      <c r="B170" s="98" t="s">
        <v>191</v>
      </c>
      <c r="C170" s="99">
        <f t="shared" si="185"/>
        <v>0</v>
      </c>
      <c r="D170" s="237"/>
      <c r="E170" s="105"/>
      <c r="F170" s="591">
        <f t="shared" si="204"/>
        <v>0</v>
      </c>
      <c r="G170" s="237"/>
      <c r="H170" s="104"/>
      <c r="I170" s="235">
        <f t="shared" si="205"/>
        <v>0</v>
      </c>
      <c r="J170" s="104"/>
      <c r="K170" s="105"/>
      <c r="L170" s="592">
        <f t="shared" si="206"/>
        <v>0</v>
      </c>
      <c r="M170" s="238"/>
      <c r="N170" s="105"/>
      <c r="O170" s="235">
        <f t="shared" si="207"/>
        <v>0</v>
      </c>
      <c r="P170" s="236"/>
    </row>
    <row r="171" spans="1:16" ht="24" hidden="1" x14ac:dyDescent="0.25">
      <c r="A171" s="231">
        <v>2520</v>
      </c>
      <c r="B171" s="98" t="s">
        <v>192</v>
      </c>
      <c r="C171" s="99">
        <f t="shared" si="185"/>
        <v>0</v>
      </c>
      <c r="D171" s="237"/>
      <c r="E171" s="105"/>
      <c r="F171" s="591">
        <f t="shared" si="204"/>
        <v>0</v>
      </c>
      <c r="G171" s="237"/>
      <c r="H171" s="104"/>
      <c r="I171" s="235">
        <f t="shared" si="205"/>
        <v>0</v>
      </c>
      <c r="J171" s="104"/>
      <c r="K171" s="105"/>
      <c r="L171" s="592">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50"/>
      <c r="F172" s="532">
        <f t="shared" si="204"/>
        <v>0</v>
      </c>
      <c r="G172" s="49"/>
      <c r="H172" s="51"/>
      <c r="I172" s="52">
        <f t="shared" si="205"/>
        <v>0</v>
      </c>
      <c r="J172" s="51"/>
      <c r="K172" s="50"/>
      <c r="L172" s="533">
        <f t="shared" si="206"/>
        <v>0</v>
      </c>
      <c r="M172" s="53"/>
      <c r="N172" s="50"/>
      <c r="O172" s="52">
        <f t="shared" si="207"/>
        <v>0</v>
      </c>
      <c r="P172" s="54"/>
    </row>
    <row r="173" spans="1:16" hidden="1" x14ac:dyDescent="0.25">
      <c r="A173" s="199">
        <v>3000</v>
      </c>
      <c r="B173" s="199" t="s">
        <v>194</v>
      </c>
      <c r="C173" s="200">
        <f t="shared" si="185"/>
        <v>0</v>
      </c>
      <c r="D173" s="201">
        <f>SUM(D174,D184)</f>
        <v>0</v>
      </c>
      <c r="E173" s="202">
        <f t="shared" ref="E173:F173" si="208">SUM(E174,E184)</f>
        <v>0</v>
      </c>
      <c r="F173" s="605">
        <f t="shared" si="208"/>
        <v>0</v>
      </c>
      <c r="G173" s="201">
        <f>SUM(G174,G184)</f>
        <v>0</v>
      </c>
      <c r="H173" s="203">
        <f t="shared" ref="H173:I173" si="209">SUM(H174,H184)</f>
        <v>0</v>
      </c>
      <c r="I173" s="204">
        <f t="shared" si="209"/>
        <v>0</v>
      </c>
      <c r="J173" s="203">
        <f>SUM(J174,J184)</f>
        <v>0</v>
      </c>
      <c r="K173" s="202">
        <f t="shared" ref="K173:L173" si="210">SUM(K174,K184)</f>
        <v>0</v>
      </c>
      <c r="L173" s="567">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85">
        <f t="shared" ref="E174:O174" si="212">SUM(E175,E179)</f>
        <v>0</v>
      </c>
      <c r="F174" s="541">
        <f t="shared" si="212"/>
        <v>0</v>
      </c>
      <c r="G174" s="207">
        <f t="shared" si="212"/>
        <v>0</v>
      </c>
      <c r="H174" s="84">
        <f t="shared" si="212"/>
        <v>0</v>
      </c>
      <c r="I174" s="208">
        <f t="shared" si="212"/>
        <v>0</v>
      </c>
      <c r="J174" s="84">
        <f t="shared" si="212"/>
        <v>0</v>
      </c>
      <c r="K174" s="85">
        <f t="shared" si="212"/>
        <v>0</v>
      </c>
      <c r="L174" s="544">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247">
        <f t="shared" ref="E175:F175" si="213">SUM(E176:E178)</f>
        <v>0</v>
      </c>
      <c r="F175" s="569">
        <f t="shared" si="213"/>
        <v>0</v>
      </c>
      <c r="G175" s="246">
        <f>SUM(G176:G178)</f>
        <v>0</v>
      </c>
      <c r="H175" s="248">
        <f t="shared" ref="H175:I175" si="214">SUM(H176:H178)</f>
        <v>0</v>
      </c>
      <c r="I175" s="220">
        <f t="shared" si="214"/>
        <v>0</v>
      </c>
      <c r="J175" s="248">
        <f>SUM(J176:J178)</f>
        <v>0</v>
      </c>
      <c r="K175" s="247">
        <f t="shared" ref="K175:L175" si="215">SUM(K176:K178)</f>
        <v>0</v>
      </c>
      <c r="L175" s="57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105"/>
      <c r="F176" s="591">
        <f t="shared" ref="F176:F178" si="217">D176+E176</f>
        <v>0</v>
      </c>
      <c r="G176" s="237"/>
      <c r="H176" s="104"/>
      <c r="I176" s="235">
        <f t="shared" ref="I176:I178" si="218">G176+H176</f>
        <v>0</v>
      </c>
      <c r="J176" s="104"/>
      <c r="K176" s="105"/>
      <c r="L176" s="592">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105"/>
      <c r="F177" s="591">
        <f t="shared" si="217"/>
        <v>0</v>
      </c>
      <c r="G177" s="237"/>
      <c r="H177" s="104"/>
      <c r="I177" s="235">
        <f t="shared" si="218"/>
        <v>0</v>
      </c>
      <c r="J177" s="104"/>
      <c r="K177" s="105"/>
      <c r="L177" s="592">
        <f t="shared" si="219"/>
        <v>0</v>
      </c>
      <c r="M177" s="238"/>
      <c r="N177" s="105"/>
      <c r="O177" s="235">
        <f t="shared" si="220"/>
        <v>0</v>
      </c>
      <c r="P177" s="236"/>
    </row>
    <row r="178" spans="1:16" ht="24" hidden="1" x14ac:dyDescent="0.25">
      <c r="A178" s="119">
        <v>3263</v>
      </c>
      <c r="B178" s="98" t="s">
        <v>199</v>
      </c>
      <c r="C178" s="99">
        <f t="shared" si="185"/>
        <v>0</v>
      </c>
      <c r="D178" s="237"/>
      <c r="E178" s="105"/>
      <c r="F178" s="591">
        <f t="shared" si="217"/>
        <v>0</v>
      </c>
      <c r="G178" s="237"/>
      <c r="H178" s="104"/>
      <c r="I178" s="235">
        <f t="shared" si="218"/>
        <v>0</v>
      </c>
      <c r="J178" s="104"/>
      <c r="K178" s="105"/>
      <c r="L178" s="592">
        <f t="shared" si="219"/>
        <v>0</v>
      </c>
      <c r="M178" s="238"/>
      <c r="N178" s="105"/>
      <c r="O178" s="235">
        <f t="shared" si="220"/>
        <v>0</v>
      </c>
      <c r="P178" s="236"/>
    </row>
    <row r="179" spans="1:16" ht="84" hidden="1" x14ac:dyDescent="0.25">
      <c r="A179" s="342">
        <v>3290</v>
      </c>
      <c r="B179" s="87" t="s">
        <v>200</v>
      </c>
      <c r="C179" s="274">
        <f t="shared" si="185"/>
        <v>0</v>
      </c>
      <c r="D179" s="246">
        <f>SUM(D180:D183)</f>
        <v>0</v>
      </c>
      <c r="E179" s="247">
        <f t="shared" ref="E179:O179" si="221">SUM(E180:E183)</f>
        <v>0</v>
      </c>
      <c r="F179" s="569">
        <f t="shared" si="221"/>
        <v>0</v>
      </c>
      <c r="G179" s="246">
        <f t="shared" si="221"/>
        <v>0</v>
      </c>
      <c r="H179" s="248">
        <f t="shared" si="221"/>
        <v>0</v>
      </c>
      <c r="I179" s="220">
        <f t="shared" si="221"/>
        <v>0</v>
      </c>
      <c r="J179" s="248">
        <f t="shared" si="221"/>
        <v>0</v>
      </c>
      <c r="K179" s="247">
        <f t="shared" si="221"/>
        <v>0</v>
      </c>
      <c r="L179" s="57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105"/>
      <c r="F180" s="591">
        <f t="shared" ref="F180:F183" si="222">D180+E180</f>
        <v>0</v>
      </c>
      <c r="G180" s="237"/>
      <c r="H180" s="104"/>
      <c r="I180" s="235">
        <f t="shared" ref="I180:I183" si="223">G180+H180</f>
        <v>0</v>
      </c>
      <c r="J180" s="104"/>
      <c r="K180" s="105"/>
      <c r="L180" s="592">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105"/>
      <c r="F181" s="591">
        <f t="shared" si="222"/>
        <v>0</v>
      </c>
      <c r="G181" s="237"/>
      <c r="H181" s="104"/>
      <c r="I181" s="235">
        <f t="shared" si="223"/>
        <v>0</v>
      </c>
      <c r="J181" s="104"/>
      <c r="K181" s="105"/>
      <c r="L181" s="592">
        <f t="shared" si="224"/>
        <v>0</v>
      </c>
      <c r="M181" s="238"/>
      <c r="N181" s="105"/>
      <c r="O181" s="235">
        <f t="shared" si="225"/>
        <v>0</v>
      </c>
      <c r="P181" s="236"/>
    </row>
    <row r="182" spans="1:16" ht="72" hidden="1" x14ac:dyDescent="0.25">
      <c r="A182" s="119">
        <v>3293</v>
      </c>
      <c r="B182" s="98" t="s">
        <v>203</v>
      </c>
      <c r="C182" s="99">
        <f t="shared" si="185"/>
        <v>0</v>
      </c>
      <c r="D182" s="237"/>
      <c r="E182" s="105"/>
      <c r="F182" s="591">
        <f t="shared" si="222"/>
        <v>0</v>
      </c>
      <c r="G182" s="237"/>
      <c r="H182" s="104"/>
      <c r="I182" s="235">
        <f t="shared" si="223"/>
        <v>0</v>
      </c>
      <c r="J182" s="104"/>
      <c r="K182" s="105"/>
      <c r="L182" s="592">
        <f t="shared" si="224"/>
        <v>0</v>
      </c>
      <c r="M182" s="238"/>
      <c r="N182" s="105"/>
      <c r="O182" s="235">
        <f t="shared" si="225"/>
        <v>0</v>
      </c>
      <c r="P182" s="236"/>
    </row>
    <row r="183" spans="1:16" ht="60" hidden="1" x14ac:dyDescent="0.25">
      <c r="A183" s="278">
        <v>3294</v>
      </c>
      <c r="B183" s="98" t="s">
        <v>204</v>
      </c>
      <c r="C183" s="274">
        <f t="shared" si="185"/>
        <v>0</v>
      </c>
      <c r="D183" s="279"/>
      <c r="E183" s="280"/>
      <c r="F183" s="606">
        <f t="shared" si="222"/>
        <v>0</v>
      </c>
      <c r="G183" s="279"/>
      <c r="H183" s="281"/>
      <c r="I183" s="276">
        <f t="shared" si="223"/>
        <v>0</v>
      </c>
      <c r="J183" s="281"/>
      <c r="K183" s="280"/>
      <c r="L183" s="607">
        <f t="shared" si="224"/>
        <v>0</v>
      </c>
      <c r="M183" s="282"/>
      <c r="N183" s="280"/>
      <c r="O183" s="276">
        <f t="shared" si="225"/>
        <v>0</v>
      </c>
      <c r="P183" s="277"/>
    </row>
    <row r="184" spans="1:16" ht="48" hidden="1" x14ac:dyDescent="0.25">
      <c r="A184" s="283">
        <v>3300</v>
      </c>
      <c r="B184" s="273" t="s">
        <v>205</v>
      </c>
      <c r="C184" s="209">
        <f t="shared" si="185"/>
        <v>0</v>
      </c>
      <c r="D184" s="284">
        <f>SUM(D185:D186)</f>
        <v>0</v>
      </c>
      <c r="E184" s="210">
        <f t="shared" ref="E184:O184" si="226">SUM(E185:E186)</f>
        <v>0</v>
      </c>
      <c r="F184" s="608">
        <f t="shared" si="226"/>
        <v>0</v>
      </c>
      <c r="G184" s="284">
        <f t="shared" si="226"/>
        <v>0</v>
      </c>
      <c r="H184" s="285">
        <f t="shared" si="226"/>
        <v>0</v>
      </c>
      <c r="I184" s="211">
        <f t="shared" si="226"/>
        <v>0</v>
      </c>
      <c r="J184" s="285">
        <f t="shared" si="226"/>
        <v>0</v>
      </c>
      <c r="K184" s="210">
        <f t="shared" si="226"/>
        <v>0</v>
      </c>
      <c r="L184" s="609">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240"/>
      <c r="F185" s="604">
        <f t="shared" ref="F185:F186" si="227">D185+E185</f>
        <v>0</v>
      </c>
      <c r="G185" s="239"/>
      <c r="H185" s="241"/>
      <c r="I185" s="217">
        <f t="shared" ref="I185:I186" si="228">G185+H185</f>
        <v>0</v>
      </c>
      <c r="J185" s="241"/>
      <c r="K185" s="240"/>
      <c r="L185" s="568">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94"/>
      <c r="F186" s="569">
        <f t="shared" si="227"/>
        <v>0</v>
      </c>
      <c r="G186" s="219"/>
      <c r="H186" s="93"/>
      <c r="I186" s="220">
        <f t="shared" si="228"/>
        <v>0</v>
      </c>
      <c r="J186" s="93"/>
      <c r="K186" s="94"/>
      <c r="L186" s="570">
        <f t="shared" si="229"/>
        <v>0</v>
      </c>
      <c r="M186" s="221"/>
      <c r="N186" s="94"/>
      <c r="O186" s="220">
        <f t="shared" si="230"/>
        <v>0</v>
      </c>
      <c r="P186" s="222"/>
    </row>
    <row r="187" spans="1:16" hidden="1" x14ac:dyDescent="0.25">
      <c r="A187" s="286">
        <v>4000</v>
      </c>
      <c r="B187" s="199" t="s">
        <v>208</v>
      </c>
      <c r="C187" s="200">
        <f t="shared" si="185"/>
        <v>0</v>
      </c>
      <c r="D187" s="201">
        <f>SUM(D188,D191)</f>
        <v>0</v>
      </c>
      <c r="E187" s="202">
        <f t="shared" ref="E187:F187" si="231">SUM(E188,E191)</f>
        <v>0</v>
      </c>
      <c r="F187" s="605">
        <f t="shared" si="231"/>
        <v>0</v>
      </c>
      <c r="G187" s="201">
        <f>SUM(G188,G191)</f>
        <v>0</v>
      </c>
      <c r="H187" s="203">
        <f t="shared" ref="H187:I187" si="232">SUM(H188,H191)</f>
        <v>0</v>
      </c>
      <c r="I187" s="204">
        <f t="shared" si="232"/>
        <v>0</v>
      </c>
      <c r="J187" s="203">
        <f>SUM(J188,J191)</f>
        <v>0</v>
      </c>
      <c r="K187" s="202">
        <f t="shared" ref="K187:L187" si="233">SUM(K188,K191)</f>
        <v>0</v>
      </c>
      <c r="L187" s="567">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85">
        <f t="shared" ref="E188:F188" si="235">SUM(E189,E190)</f>
        <v>0</v>
      </c>
      <c r="F188" s="541">
        <f t="shared" si="235"/>
        <v>0</v>
      </c>
      <c r="G188" s="207">
        <f>SUM(G189,G190)</f>
        <v>0</v>
      </c>
      <c r="H188" s="84">
        <f t="shared" ref="H188:I188" si="236">SUM(H189,H190)</f>
        <v>0</v>
      </c>
      <c r="I188" s="208">
        <f t="shared" si="236"/>
        <v>0</v>
      </c>
      <c r="J188" s="84">
        <f>SUM(J189,J190)</f>
        <v>0</v>
      </c>
      <c r="K188" s="85">
        <f t="shared" ref="K188:L188" si="237">SUM(K189,K190)</f>
        <v>0</v>
      </c>
      <c r="L188" s="544">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94"/>
      <c r="F189" s="569">
        <f t="shared" ref="F189:F190" si="239">D189+E189</f>
        <v>0</v>
      </c>
      <c r="G189" s="219"/>
      <c r="H189" s="93"/>
      <c r="I189" s="220">
        <f t="shared" ref="I189:I190" si="240">G189+H189</f>
        <v>0</v>
      </c>
      <c r="J189" s="93"/>
      <c r="K189" s="94"/>
      <c r="L189" s="57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105"/>
      <c r="F190" s="591">
        <f t="shared" si="239"/>
        <v>0</v>
      </c>
      <c r="G190" s="237"/>
      <c r="H190" s="104"/>
      <c r="I190" s="235">
        <f t="shared" si="240"/>
        <v>0</v>
      </c>
      <c r="J190" s="104"/>
      <c r="K190" s="105"/>
      <c r="L190" s="592">
        <f t="shared" si="241"/>
        <v>0</v>
      </c>
      <c r="M190" s="238"/>
      <c r="N190" s="105"/>
      <c r="O190" s="235">
        <f t="shared" si="242"/>
        <v>0</v>
      </c>
      <c r="P190" s="236"/>
    </row>
    <row r="191" spans="1:16" hidden="1" x14ac:dyDescent="0.25">
      <c r="A191" s="75">
        <v>4300</v>
      </c>
      <c r="B191" s="206" t="s">
        <v>212</v>
      </c>
      <c r="C191" s="76">
        <f t="shared" si="185"/>
        <v>0</v>
      </c>
      <c r="D191" s="207">
        <f>SUM(D192)</f>
        <v>0</v>
      </c>
      <c r="E191" s="85">
        <f t="shared" ref="E191:F191" si="243">SUM(E192)</f>
        <v>0</v>
      </c>
      <c r="F191" s="541">
        <f t="shared" si="243"/>
        <v>0</v>
      </c>
      <c r="G191" s="207">
        <f>SUM(G192)</f>
        <v>0</v>
      </c>
      <c r="H191" s="84">
        <f t="shared" ref="H191:I191" si="244">SUM(H192)</f>
        <v>0</v>
      </c>
      <c r="I191" s="208">
        <f t="shared" si="244"/>
        <v>0</v>
      </c>
      <c r="J191" s="84">
        <f>SUM(J192)</f>
        <v>0</v>
      </c>
      <c r="K191" s="85">
        <f t="shared" ref="K191:L191" si="245">SUM(K192)</f>
        <v>0</v>
      </c>
      <c r="L191" s="544">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247">
        <f t="shared" ref="E192:F192" si="247">SUM(E193:E193)</f>
        <v>0</v>
      </c>
      <c r="F192" s="569">
        <f t="shared" si="247"/>
        <v>0</v>
      </c>
      <c r="G192" s="246">
        <f>SUM(G193:G193)</f>
        <v>0</v>
      </c>
      <c r="H192" s="248">
        <f t="shared" ref="H192:I192" si="248">SUM(H193:H193)</f>
        <v>0</v>
      </c>
      <c r="I192" s="220">
        <f t="shared" si="248"/>
        <v>0</v>
      </c>
      <c r="J192" s="248">
        <f>SUM(J193:J193)</f>
        <v>0</v>
      </c>
      <c r="K192" s="247">
        <f t="shared" ref="K192:L192" si="249">SUM(K193:K193)</f>
        <v>0</v>
      </c>
      <c r="L192" s="57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105"/>
      <c r="F193" s="591">
        <f>D193+E193</f>
        <v>0</v>
      </c>
      <c r="G193" s="237"/>
      <c r="H193" s="104"/>
      <c r="I193" s="235">
        <f>G193+H193</f>
        <v>0</v>
      </c>
      <c r="J193" s="104"/>
      <c r="K193" s="105"/>
      <c r="L193" s="592">
        <f>J193+K193</f>
        <v>0</v>
      </c>
      <c r="M193" s="238"/>
      <c r="N193" s="105"/>
      <c r="O193" s="235">
        <f>M193+N193</f>
        <v>0</v>
      </c>
      <c r="P193" s="236"/>
    </row>
    <row r="194" spans="1:16" s="27" customFormat="1" ht="24" x14ac:dyDescent="0.25">
      <c r="A194" s="288"/>
      <c r="B194" s="21" t="s">
        <v>215</v>
      </c>
      <c r="C194" s="193">
        <f t="shared" si="185"/>
        <v>581</v>
      </c>
      <c r="D194" s="194">
        <f>SUM(D195,D230,D269)</f>
        <v>1993</v>
      </c>
      <c r="E194" s="453">
        <f t="shared" ref="E194:F194" si="251">SUM(E195,E230,E269)</f>
        <v>-1412</v>
      </c>
      <c r="F194" s="504">
        <f t="shared" si="251"/>
        <v>581</v>
      </c>
      <c r="G194" s="194">
        <f>SUM(G195,G230,G269)</f>
        <v>0</v>
      </c>
      <c r="H194" s="530">
        <f t="shared" ref="H194:I194" si="252">SUM(H195,H230,H269)</f>
        <v>0</v>
      </c>
      <c r="I194" s="504">
        <f t="shared" si="252"/>
        <v>0</v>
      </c>
      <c r="J194" s="196">
        <f>SUM(J195,J230,J269)</f>
        <v>0</v>
      </c>
      <c r="K194" s="453">
        <f t="shared" ref="K194:L194" si="253">SUM(K195,K230,K269)</f>
        <v>0</v>
      </c>
      <c r="L194" s="504">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581</v>
      </c>
      <c r="D195" s="201">
        <f>D196+D204</f>
        <v>1993</v>
      </c>
      <c r="E195" s="454">
        <f t="shared" ref="E195:F195" si="255">E196+E204</f>
        <v>-1412</v>
      </c>
      <c r="F195" s="505">
        <f t="shared" si="255"/>
        <v>581</v>
      </c>
      <c r="G195" s="201">
        <f>G196+G204</f>
        <v>0</v>
      </c>
      <c r="H195" s="567">
        <f t="shared" ref="H195:I195" si="256">H196+H204</f>
        <v>0</v>
      </c>
      <c r="I195" s="505">
        <f t="shared" si="256"/>
        <v>0</v>
      </c>
      <c r="J195" s="203">
        <f>J196+J204</f>
        <v>0</v>
      </c>
      <c r="K195" s="454">
        <f t="shared" ref="K195:L195" si="257">K196+K204</f>
        <v>0</v>
      </c>
      <c r="L195" s="505">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750</v>
      </c>
      <c r="E196" s="85">
        <f t="shared" ref="E196:F196" si="259">E197+E198+E201+E202+E203</f>
        <v>-750</v>
      </c>
      <c r="F196" s="541">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544">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94"/>
      <c r="F197" s="569">
        <f>D197+E197</f>
        <v>0</v>
      </c>
      <c r="G197" s="219"/>
      <c r="H197" s="93"/>
      <c r="I197" s="220">
        <f>G197+H197</f>
        <v>0</v>
      </c>
      <c r="J197" s="93"/>
      <c r="K197" s="94"/>
      <c r="L197" s="570">
        <f>J197+K197</f>
        <v>0</v>
      </c>
      <c r="M197" s="221"/>
      <c r="N197" s="94"/>
      <c r="O197" s="220">
        <f>M197+N197</f>
        <v>0</v>
      </c>
      <c r="P197" s="222"/>
    </row>
    <row r="198" spans="1:16" ht="24" hidden="1" x14ac:dyDescent="0.25">
      <c r="A198" s="231">
        <v>5120</v>
      </c>
      <c r="B198" s="98" t="s">
        <v>219</v>
      </c>
      <c r="C198" s="99">
        <f t="shared" si="185"/>
        <v>0</v>
      </c>
      <c r="D198" s="232">
        <f>D199+D200</f>
        <v>750</v>
      </c>
      <c r="E198" s="233">
        <f t="shared" ref="E198:F198" si="263">E199+E200</f>
        <v>-750</v>
      </c>
      <c r="F198" s="591">
        <f t="shared" si="263"/>
        <v>0</v>
      </c>
      <c r="G198" s="232">
        <f>G199+G200</f>
        <v>0</v>
      </c>
      <c r="H198" s="234">
        <f t="shared" ref="H198:I198" si="264">H199+H200</f>
        <v>0</v>
      </c>
      <c r="I198" s="235">
        <f t="shared" si="264"/>
        <v>0</v>
      </c>
      <c r="J198" s="234">
        <f>J199+J200</f>
        <v>0</v>
      </c>
      <c r="K198" s="233">
        <f t="shared" ref="K198:L198" si="265">K199+K200</f>
        <v>0</v>
      </c>
      <c r="L198" s="592">
        <f t="shared" si="265"/>
        <v>0</v>
      </c>
      <c r="M198" s="99">
        <f>M199+M200</f>
        <v>0</v>
      </c>
      <c r="N198" s="233">
        <f t="shared" ref="N198:O198" si="266">N199+N200</f>
        <v>0</v>
      </c>
      <c r="O198" s="235">
        <f t="shared" si="266"/>
        <v>0</v>
      </c>
      <c r="P198" s="236"/>
    </row>
    <row r="199" spans="1:16" ht="24" hidden="1" x14ac:dyDescent="0.25">
      <c r="A199" s="119">
        <v>5121</v>
      </c>
      <c r="B199" s="98" t="s">
        <v>220</v>
      </c>
      <c r="C199" s="99">
        <f t="shared" si="185"/>
        <v>0</v>
      </c>
      <c r="D199" s="237">
        <v>750</v>
      </c>
      <c r="E199" s="105">
        <v>-750</v>
      </c>
      <c r="F199" s="591">
        <f t="shared" ref="F199:F203" si="267">D199+E199</f>
        <v>0</v>
      </c>
      <c r="G199" s="237"/>
      <c r="H199" s="104"/>
      <c r="I199" s="235">
        <f t="shared" ref="I199:I203" si="268">G199+H199</f>
        <v>0</v>
      </c>
      <c r="J199" s="104"/>
      <c r="K199" s="105"/>
      <c r="L199" s="592">
        <f t="shared" ref="L199:L203" si="269">J199+K199</f>
        <v>0</v>
      </c>
      <c r="M199" s="238"/>
      <c r="N199" s="105"/>
      <c r="O199" s="235">
        <f t="shared" ref="O199:O203" si="270">M199+N199</f>
        <v>0</v>
      </c>
      <c r="P199" s="245" t="s">
        <v>457</v>
      </c>
    </row>
    <row r="200" spans="1:16" ht="24" hidden="1" x14ac:dyDescent="0.25">
      <c r="A200" s="119">
        <v>5129</v>
      </c>
      <c r="B200" s="98" t="s">
        <v>221</v>
      </c>
      <c r="C200" s="99">
        <f t="shared" si="185"/>
        <v>0</v>
      </c>
      <c r="D200" s="237"/>
      <c r="E200" s="105"/>
      <c r="F200" s="591">
        <f t="shared" si="267"/>
        <v>0</v>
      </c>
      <c r="G200" s="237"/>
      <c r="H200" s="104"/>
      <c r="I200" s="235">
        <f t="shared" si="268"/>
        <v>0</v>
      </c>
      <c r="J200" s="104"/>
      <c r="K200" s="105"/>
      <c r="L200" s="592">
        <f t="shared" si="269"/>
        <v>0</v>
      </c>
      <c r="M200" s="238"/>
      <c r="N200" s="105"/>
      <c r="O200" s="235">
        <f t="shared" si="270"/>
        <v>0</v>
      </c>
      <c r="P200" s="236"/>
    </row>
    <row r="201" spans="1:16" hidden="1" x14ac:dyDescent="0.25">
      <c r="A201" s="231">
        <v>5130</v>
      </c>
      <c r="B201" s="98" t="s">
        <v>222</v>
      </c>
      <c r="C201" s="99">
        <f t="shared" si="185"/>
        <v>0</v>
      </c>
      <c r="D201" s="237"/>
      <c r="E201" s="105"/>
      <c r="F201" s="591">
        <f t="shared" si="267"/>
        <v>0</v>
      </c>
      <c r="G201" s="237"/>
      <c r="H201" s="104"/>
      <c r="I201" s="235">
        <f t="shared" si="268"/>
        <v>0</v>
      </c>
      <c r="J201" s="104"/>
      <c r="K201" s="105"/>
      <c r="L201" s="592">
        <f t="shared" si="269"/>
        <v>0</v>
      </c>
      <c r="M201" s="238"/>
      <c r="N201" s="105"/>
      <c r="O201" s="235">
        <f t="shared" si="270"/>
        <v>0</v>
      </c>
      <c r="P201" s="236"/>
    </row>
    <row r="202" spans="1:16" hidden="1" x14ac:dyDescent="0.25">
      <c r="A202" s="231">
        <v>5140</v>
      </c>
      <c r="B202" s="98" t="s">
        <v>223</v>
      </c>
      <c r="C202" s="99">
        <f t="shared" si="185"/>
        <v>0</v>
      </c>
      <c r="D202" s="237"/>
      <c r="E202" s="105"/>
      <c r="F202" s="591">
        <f t="shared" si="267"/>
        <v>0</v>
      </c>
      <c r="G202" s="237"/>
      <c r="H202" s="104"/>
      <c r="I202" s="235">
        <f t="shared" si="268"/>
        <v>0</v>
      </c>
      <c r="J202" s="104"/>
      <c r="K202" s="105"/>
      <c r="L202" s="592">
        <f t="shared" si="269"/>
        <v>0</v>
      </c>
      <c r="M202" s="238"/>
      <c r="N202" s="105"/>
      <c r="O202" s="235">
        <f t="shared" si="270"/>
        <v>0</v>
      </c>
      <c r="P202" s="236"/>
    </row>
    <row r="203" spans="1:16" ht="24" hidden="1" x14ac:dyDescent="0.25">
      <c r="A203" s="231">
        <v>5170</v>
      </c>
      <c r="B203" s="98" t="s">
        <v>224</v>
      </c>
      <c r="C203" s="99">
        <f t="shared" si="185"/>
        <v>0</v>
      </c>
      <c r="D203" s="237"/>
      <c r="E203" s="105"/>
      <c r="F203" s="591">
        <f t="shared" si="267"/>
        <v>0</v>
      </c>
      <c r="G203" s="237"/>
      <c r="H203" s="104"/>
      <c r="I203" s="235">
        <f t="shared" si="268"/>
        <v>0</v>
      </c>
      <c r="J203" s="104"/>
      <c r="K203" s="105"/>
      <c r="L203" s="592">
        <f t="shared" si="269"/>
        <v>0</v>
      </c>
      <c r="M203" s="238"/>
      <c r="N203" s="105"/>
      <c r="O203" s="235">
        <f t="shared" si="270"/>
        <v>0</v>
      </c>
      <c r="P203" s="236"/>
    </row>
    <row r="204" spans="1:16" x14ac:dyDescent="0.25">
      <c r="A204" s="75">
        <v>5200</v>
      </c>
      <c r="B204" s="206" t="s">
        <v>225</v>
      </c>
      <c r="C204" s="76">
        <f t="shared" si="185"/>
        <v>581</v>
      </c>
      <c r="D204" s="207">
        <f>D205+D215+D216+D225+D226+D227+D229</f>
        <v>1243</v>
      </c>
      <c r="E204" s="455">
        <f t="shared" ref="E204:F204" si="271">E205+E215+E216+E225+E226+E227+E229</f>
        <v>-662</v>
      </c>
      <c r="F204" s="506">
        <f t="shared" si="271"/>
        <v>581</v>
      </c>
      <c r="G204" s="207">
        <f>G205+G215+G216+G225+G226+G227+G229</f>
        <v>0</v>
      </c>
      <c r="H204" s="544">
        <f t="shared" ref="H204:I204" si="272">H205+H215+H216+H225+H226+H227+H229</f>
        <v>0</v>
      </c>
      <c r="I204" s="506">
        <f t="shared" si="272"/>
        <v>0</v>
      </c>
      <c r="J204" s="84">
        <f>J205+J215+J216+J225+J226+J227+J229</f>
        <v>0</v>
      </c>
      <c r="K204" s="455">
        <f t="shared" ref="K204:L204" si="273">K205+K215+K216+K225+K226+K227+K229</f>
        <v>0</v>
      </c>
      <c r="L204" s="506">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215">
        <f t="shared" ref="E205:F205" si="275">SUM(E206:E214)</f>
        <v>0</v>
      </c>
      <c r="F205" s="604">
        <f t="shared" si="275"/>
        <v>0</v>
      </c>
      <c r="G205" s="214">
        <f>SUM(G206:G214)</f>
        <v>0</v>
      </c>
      <c r="H205" s="216">
        <f t="shared" ref="H205:I205" si="276">SUM(H206:H214)</f>
        <v>0</v>
      </c>
      <c r="I205" s="217">
        <f t="shared" si="276"/>
        <v>0</v>
      </c>
      <c r="J205" s="216">
        <f>SUM(J206:J214)</f>
        <v>0</v>
      </c>
      <c r="K205" s="215">
        <f t="shared" ref="K205:L205" si="277">SUM(K206:K214)</f>
        <v>0</v>
      </c>
      <c r="L205" s="568">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94"/>
      <c r="F206" s="569">
        <f t="shared" ref="F206:F215" si="279">D206+E206</f>
        <v>0</v>
      </c>
      <c r="G206" s="219"/>
      <c r="H206" s="93"/>
      <c r="I206" s="220">
        <f t="shared" ref="I206:I215" si="280">G206+H206</f>
        <v>0</v>
      </c>
      <c r="J206" s="93"/>
      <c r="K206" s="94"/>
      <c r="L206" s="57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105"/>
      <c r="F207" s="591">
        <f t="shared" si="279"/>
        <v>0</v>
      </c>
      <c r="G207" s="237"/>
      <c r="H207" s="104"/>
      <c r="I207" s="235">
        <f t="shared" si="280"/>
        <v>0</v>
      </c>
      <c r="J207" s="104"/>
      <c r="K207" s="105"/>
      <c r="L207" s="592">
        <f t="shared" si="281"/>
        <v>0</v>
      </c>
      <c r="M207" s="238"/>
      <c r="N207" s="105"/>
      <c r="O207" s="235">
        <f t="shared" si="282"/>
        <v>0</v>
      </c>
      <c r="P207" s="236"/>
    </row>
    <row r="208" spans="1:16" hidden="1" x14ac:dyDescent="0.25">
      <c r="A208" s="119">
        <v>5213</v>
      </c>
      <c r="B208" s="98" t="s">
        <v>229</v>
      </c>
      <c r="C208" s="99">
        <f t="shared" si="185"/>
        <v>0</v>
      </c>
      <c r="D208" s="237"/>
      <c r="E208" s="105"/>
      <c r="F208" s="591">
        <f t="shared" si="279"/>
        <v>0</v>
      </c>
      <c r="G208" s="237"/>
      <c r="H208" s="104"/>
      <c r="I208" s="235">
        <f t="shared" si="280"/>
        <v>0</v>
      </c>
      <c r="J208" s="104"/>
      <c r="K208" s="105"/>
      <c r="L208" s="592">
        <f t="shared" si="281"/>
        <v>0</v>
      </c>
      <c r="M208" s="238"/>
      <c r="N208" s="105"/>
      <c r="O208" s="235">
        <f t="shared" si="282"/>
        <v>0</v>
      </c>
      <c r="P208" s="236"/>
    </row>
    <row r="209" spans="1:16" hidden="1" x14ac:dyDescent="0.25">
      <c r="A209" s="119">
        <v>5214</v>
      </c>
      <c r="B209" s="98" t="s">
        <v>230</v>
      </c>
      <c r="C209" s="99">
        <f t="shared" si="185"/>
        <v>0</v>
      </c>
      <c r="D209" s="237"/>
      <c r="E209" s="105"/>
      <c r="F209" s="591">
        <f t="shared" si="279"/>
        <v>0</v>
      </c>
      <c r="G209" s="237"/>
      <c r="H209" s="104"/>
      <c r="I209" s="235">
        <f t="shared" si="280"/>
        <v>0</v>
      </c>
      <c r="J209" s="104"/>
      <c r="K209" s="105"/>
      <c r="L209" s="592">
        <f t="shared" si="281"/>
        <v>0</v>
      </c>
      <c r="M209" s="238"/>
      <c r="N209" s="105"/>
      <c r="O209" s="235">
        <f t="shared" si="282"/>
        <v>0</v>
      </c>
      <c r="P209" s="236"/>
    </row>
    <row r="210" spans="1:16" hidden="1" x14ac:dyDescent="0.25">
      <c r="A210" s="119">
        <v>5215</v>
      </c>
      <c r="B210" s="98" t="s">
        <v>231</v>
      </c>
      <c r="C210" s="99">
        <f t="shared" si="185"/>
        <v>0</v>
      </c>
      <c r="D210" s="237"/>
      <c r="E210" s="105"/>
      <c r="F210" s="591">
        <f t="shared" si="279"/>
        <v>0</v>
      </c>
      <c r="G210" s="237"/>
      <c r="H210" s="104"/>
      <c r="I210" s="235">
        <f t="shared" si="280"/>
        <v>0</v>
      </c>
      <c r="J210" s="104"/>
      <c r="K210" s="105"/>
      <c r="L210" s="592">
        <f t="shared" si="281"/>
        <v>0</v>
      </c>
      <c r="M210" s="238"/>
      <c r="N210" s="105"/>
      <c r="O210" s="235">
        <f t="shared" si="282"/>
        <v>0</v>
      </c>
      <c r="P210" s="236"/>
    </row>
    <row r="211" spans="1:16" ht="14.25" hidden="1" customHeight="1" x14ac:dyDescent="0.25">
      <c r="A211" s="119">
        <v>5216</v>
      </c>
      <c r="B211" s="98" t="s">
        <v>232</v>
      </c>
      <c r="C211" s="99">
        <f t="shared" si="185"/>
        <v>0</v>
      </c>
      <c r="D211" s="237"/>
      <c r="E211" s="105"/>
      <c r="F211" s="591">
        <f t="shared" si="279"/>
        <v>0</v>
      </c>
      <c r="G211" s="237"/>
      <c r="H211" s="104"/>
      <c r="I211" s="235">
        <f t="shared" si="280"/>
        <v>0</v>
      </c>
      <c r="J211" s="104"/>
      <c r="K211" s="105"/>
      <c r="L211" s="592">
        <f t="shared" si="281"/>
        <v>0</v>
      </c>
      <c r="M211" s="238"/>
      <c r="N211" s="105"/>
      <c r="O211" s="235">
        <f t="shared" si="282"/>
        <v>0</v>
      </c>
      <c r="P211" s="236"/>
    </row>
    <row r="212" spans="1:16" hidden="1" x14ac:dyDescent="0.25">
      <c r="A212" s="119">
        <v>5217</v>
      </c>
      <c r="B212" s="98" t="s">
        <v>233</v>
      </c>
      <c r="C212" s="99">
        <f t="shared" si="185"/>
        <v>0</v>
      </c>
      <c r="D212" s="237"/>
      <c r="E212" s="105"/>
      <c r="F212" s="591">
        <f t="shared" si="279"/>
        <v>0</v>
      </c>
      <c r="G212" s="237"/>
      <c r="H212" s="104"/>
      <c r="I212" s="235">
        <f t="shared" si="280"/>
        <v>0</v>
      </c>
      <c r="J212" s="104"/>
      <c r="K212" s="105"/>
      <c r="L212" s="592">
        <f t="shared" si="281"/>
        <v>0</v>
      </c>
      <c r="M212" s="238"/>
      <c r="N212" s="105"/>
      <c r="O212" s="235">
        <f t="shared" si="282"/>
        <v>0</v>
      </c>
      <c r="P212" s="236"/>
    </row>
    <row r="213" spans="1:16" hidden="1" x14ac:dyDescent="0.25">
      <c r="A213" s="119">
        <v>5218</v>
      </c>
      <c r="B213" s="98" t="s">
        <v>234</v>
      </c>
      <c r="C213" s="99">
        <f t="shared" ref="C213:C276" si="283">F213+I213+L213+O213</f>
        <v>0</v>
      </c>
      <c r="D213" s="237"/>
      <c r="E213" s="105"/>
      <c r="F213" s="591">
        <f t="shared" si="279"/>
        <v>0</v>
      </c>
      <c r="G213" s="237"/>
      <c r="H213" s="104"/>
      <c r="I213" s="235">
        <f t="shared" si="280"/>
        <v>0</v>
      </c>
      <c r="J213" s="104"/>
      <c r="K213" s="105"/>
      <c r="L213" s="592">
        <f t="shared" si="281"/>
        <v>0</v>
      </c>
      <c r="M213" s="238"/>
      <c r="N213" s="105"/>
      <c r="O213" s="235">
        <f t="shared" si="282"/>
        <v>0</v>
      </c>
      <c r="P213" s="236"/>
    </row>
    <row r="214" spans="1:16" hidden="1" x14ac:dyDescent="0.25">
      <c r="A214" s="119">
        <v>5219</v>
      </c>
      <c r="B214" s="98" t="s">
        <v>235</v>
      </c>
      <c r="C214" s="99">
        <f t="shared" si="283"/>
        <v>0</v>
      </c>
      <c r="D214" s="237"/>
      <c r="E214" s="105"/>
      <c r="F214" s="591">
        <f t="shared" si="279"/>
        <v>0</v>
      </c>
      <c r="G214" s="237"/>
      <c r="H214" s="104"/>
      <c r="I214" s="235">
        <f t="shared" si="280"/>
        <v>0</v>
      </c>
      <c r="J214" s="104"/>
      <c r="K214" s="105"/>
      <c r="L214" s="592">
        <f t="shared" si="281"/>
        <v>0</v>
      </c>
      <c r="M214" s="238"/>
      <c r="N214" s="105"/>
      <c r="O214" s="235">
        <f t="shared" si="282"/>
        <v>0</v>
      </c>
      <c r="P214" s="236"/>
    </row>
    <row r="215" spans="1:16" ht="13.5" hidden="1" customHeight="1" x14ac:dyDescent="0.25">
      <c r="A215" s="231">
        <v>5220</v>
      </c>
      <c r="B215" s="98" t="s">
        <v>236</v>
      </c>
      <c r="C215" s="99">
        <f t="shared" si="283"/>
        <v>0</v>
      </c>
      <c r="D215" s="237"/>
      <c r="E215" s="105"/>
      <c r="F215" s="591">
        <f t="shared" si="279"/>
        <v>0</v>
      </c>
      <c r="G215" s="237"/>
      <c r="H215" s="104"/>
      <c r="I215" s="235">
        <f t="shared" si="280"/>
        <v>0</v>
      </c>
      <c r="J215" s="104"/>
      <c r="K215" s="105"/>
      <c r="L215" s="592">
        <f t="shared" si="281"/>
        <v>0</v>
      </c>
      <c r="M215" s="238"/>
      <c r="N215" s="105"/>
      <c r="O215" s="235">
        <f t="shared" si="282"/>
        <v>0</v>
      </c>
      <c r="P215" s="236"/>
    </row>
    <row r="216" spans="1:16" x14ac:dyDescent="0.25">
      <c r="A216" s="231">
        <v>5230</v>
      </c>
      <c r="B216" s="98" t="s">
        <v>237</v>
      </c>
      <c r="C216" s="99">
        <f t="shared" si="283"/>
        <v>581</v>
      </c>
      <c r="D216" s="232">
        <f>SUM(D217:D224)</f>
        <v>1243</v>
      </c>
      <c r="E216" s="459">
        <f t="shared" ref="E216:F216" si="284">SUM(E217:E224)</f>
        <v>-662</v>
      </c>
      <c r="F216" s="509">
        <f t="shared" si="284"/>
        <v>581</v>
      </c>
      <c r="G216" s="232">
        <f>SUM(G217:G224)</f>
        <v>0</v>
      </c>
      <c r="H216" s="592">
        <f t="shared" ref="H216:I216" si="285">SUM(H217:H224)</f>
        <v>0</v>
      </c>
      <c r="I216" s="509">
        <f t="shared" si="285"/>
        <v>0</v>
      </c>
      <c r="J216" s="234">
        <f>SUM(J217:J224)</f>
        <v>0</v>
      </c>
      <c r="K216" s="459">
        <f t="shared" ref="K216:L216" si="286">SUM(K217:K224)</f>
        <v>0</v>
      </c>
      <c r="L216" s="509">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105"/>
      <c r="F217" s="591">
        <f t="shared" ref="F217:F226" si="288">D217+E217</f>
        <v>0</v>
      </c>
      <c r="G217" s="237"/>
      <c r="H217" s="104"/>
      <c r="I217" s="235">
        <f t="shared" ref="I217:I226" si="289">G217+H217</f>
        <v>0</v>
      </c>
      <c r="J217" s="104"/>
      <c r="K217" s="105"/>
      <c r="L217" s="592">
        <f t="shared" ref="L217:L226" si="290">J217+K217</f>
        <v>0</v>
      </c>
      <c r="M217" s="238"/>
      <c r="N217" s="105"/>
      <c r="O217" s="235">
        <f t="shared" ref="O217:O226" si="291">M217+N217</f>
        <v>0</v>
      </c>
      <c r="P217" s="236"/>
    </row>
    <row r="218" spans="1:16" hidden="1" x14ac:dyDescent="0.25">
      <c r="A218" s="119">
        <v>5232</v>
      </c>
      <c r="B218" s="98" t="s">
        <v>239</v>
      </c>
      <c r="C218" s="99">
        <f t="shared" si="283"/>
        <v>0</v>
      </c>
      <c r="D218" s="237"/>
      <c r="E218" s="105"/>
      <c r="F218" s="591">
        <f t="shared" si="288"/>
        <v>0</v>
      </c>
      <c r="G218" s="237"/>
      <c r="H218" s="104"/>
      <c r="I218" s="235">
        <f t="shared" si="289"/>
        <v>0</v>
      </c>
      <c r="J218" s="104"/>
      <c r="K218" s="105"/>
      <c r="L218" s="592">
        <f t="shared" si="290"/>
        <v>0</v>
      </c>
      <c r="M218" s="238"/>
      <c r="N218" s="105"/>
      <c r="O218" s="235">
        <f t="shared" si="291"/>
        <v>0</v>
      </c>
      <c r="P218" s="236"/>
    </row>
    <row r="219" spans="1:16" ht="24" hidden="1" x14ac:dyDescent="0.25">
      <c r="A219" s="119">
        <v>5233</v>
      </c>
      <c r="B219" s="98" t="s">
        <v>240</v>
      </c>
      <c r="C219" s="99">
        <f t="shared" si="283"/>
        <v>0</v>
      </c>
      <c r="D219" s="237">
        <v>643</v>
      </c>
      <c r="E219" s="862">
        <v>-643</v>
      </c>
      <c r="F219" s="591">
        <f t="shared" si="288"/>
        <v>0</v>
      </c>
      <c r="G219" s="237"/>
      <c r="H219" s="104"/>
      <c r="I219" s="235">
        <f t="shared" si="289"/>
        <v>0</v>
      </c>
      <c r="J219" s="104"/>
      <c r="K219" s="105"/>
      <c r="L219" s="592">
        <f t="shared" si="290"/>
        <v>0</v>
      </c>
      <c r="M219" s="238"/>
      <c r="N219" s="105"/>
      <c r="O219" s="235">
        <f t="shared" si="291"/>
        <v>0</v>
      </c>
      <c r="P219" s="245" t="s">
        <v>457</v>
      </c>
    </row>
    <row r="220" spans="1:16" ht="24" hidden="1" x14ac:dyDescent="0.25">
      <c r="A220" s="119">
        <v>5234</v>
      </c>
      <c r="B220" s="98" t="s">
        <v>241</v>
      </c>
      <c r="C220" s="99">
        <f t="shared" si="283"/>
        <v>0</v>
      </c>
      <c r="D220" s="237"/>
      <c r="E220" s="105"/>
      <c r="F220" s="591">
        <f t="shared" si="288"/>
        <v>0</v>
      </c>
      <c r="G220" s="237"/>
      <c r="H220" s="104"/>
      <c r="I220" s="235">
        <f t="shared" si="289"/>
        <v>0</v>
      </c>
      <c r="J220" s="104"/>
      <c r="K220" s="105"/>
      <c r="L220" s="592">
        <f t="shared" si="290"/>
        <v>0</v>
      </c>
      <c r="M220" s="238"/>
      <c r="N220" s="105"/>
      <c r="O220" s="235">
        <f t="shared" si="291"/>
        <v>0</v>
      </c>
      <c r="P220" s="236"/>
    </row>
    <row r="221" spans="1:16" ht="14.25" hidden="1" customHeight="1" x14ac:dyDescent="0.25">
      <c r="A221" s="119">
        <v>5236</v>
      </c>
      <c r="B221" s="98" t="s">
        <v>242</v>
      </c>
      <c r="C221" s="99">
        <f t="shared" si="283"/>
        <v>0</v>
      </c>
      <c r="D221" s="237"/>
      <c r="E221" s="105"/>
      <c r="F221" s="591">
        <f t="shared" si="288"/>
        <v>0</v>
      </c>
      <c r="G221" s="237"/>
      <c r="H221" s="104"/>
      <c r="I221" s="235">
        <f t="shared" si="289"/>
        <v>0</v>
      </c>
      <c r="J221" s="104"/>
      <c r="K221" s="105"/>
      <c r="L221" s="592">
        <f t="shared" si="290"/>
        <v>0</v>
      </c>
      <c r="M221" s="238"/>
      <c r="N221" s="105"/>
      <c r="O221" s="235">
        <f t="shared" si="291"/>
        <v>0</v>
      </c>
      <c r="P221" s="236"/>
    </row>
    <row r="222" spans="1:16" ht="14.25" hidden="1" customHeight="1" x14ac:dyDescent="0.25">
      <c r="A222" s="119">
        <v>5237</v>
      </c>
      <c r="B222" s="98" t="s">
        <v>243</v>
      </c>
      <c r="C222" s="99">
        <f t="shared" si="283"/>
        <v>0</v>
      </c>
      <c r="D222" s="237"/>
      <c r="E222" s="105"/>
      <c r="F222" s="591">
        <f t="shared" si="288"/>
        <v>0</v>
      </c>
      <c r="G222" s="237"/>
      <c r="H222" s="104"/>
      <c r="I222" s="235">
        <f t="shared" si="289"/>
        <v>0</v>
      </c>
      <c r="J222" s="104"/>
      <c r="K222" s="105"/>
      <c r="L222" s="592">
        <f t="shared" si="290"/>
        <v>0</v>
      </c>
      <c r="M222" s="238"/>
      <c r="N222" s="105"/>
      <c r="O222" s="235">
        <f t="shared" si="291"/>
        <v>0</v>
      </c>
      <c r="P222" s="236"/>
    </row>
    <row r="223" spans="1:16" ht="36" x14ac:dyDescent="0.25">
      <c r="A223" s="119">
        <v>5238</v>
      </c>
      <c r="B223" s="98" t="s">
        <v>244</v>
      </c>
      <c r="C223" s="99">
        <f t="shared" si="283"/>
        <v>581</v>
      </c>
      <c r="D223" s="237">
        <v>600</v>
      </c>
      <c r="E223" s="458">
        <v>-19</v>
      </c>
      <c r="F223" s="509">
        <f t="shared" si="288"/>
        <v>581</v>
      </c>
      <c r="G223" s="237"/>
      <c r="H223" s="577"/>
      <c r="I223" s="509">
        <f t="shared" si="289"/>
        <v>0</v>
      </c>
      <c r="J223" s="104"/>
      <c r="K223" s="458"/>
      <c r="L223" s="509">
        <f t="shared" si="290"/>
        <v>0</v>
      </c>
      <c r="M223" s="238"/>
      <c r="N223" s="105"/>
      <c r="O223" s="235">
        <f t="shared" si="291"/>
        <v>0</v>
      </c>
      <c r="P223" s="245" t="s">
        <v>458</v>
      </c>
    </row>
    <row r="224" spans="1:16" ht="24" hidden="1" x14ac:dyDescent="0.25">
      <c r="A224" s="119">
        <v>5239</v>
      </c>
      <c r="B224" s="98" t="s">
        <v>245</v>
      </c>
      <c r="C224" s="99">
        <f t="shared" si="283"/>
        <v>0</v>
      </c>
      <c r="D224" s="237"/>
      <c r="E224" s="105"/>
      <c r="F224" s="591">
        <f t="shared" si="288"/>
        <v>0</v>
      </c>
      <c r="G224" s="237"/>
      <c r="H224" s="104"/>
      <c r="I224" s="235">
        <f t="shared" si="289"/>
        <v>0</v>
      </c>
      <c r="J224" s="104"/>
      <c r="K224" s="105"/>
      <c r="L224" s="592">
        <f t="shared" si="290"/>
        <v>0</v>
      </c>
      <c r="M224" s="238"/>
      <c r="N224" s="105"/>
      <c r="O224" s="235">
        <f t="shared" si="291"/>
        <v>0</v>
      </c>
      <c r="P224" s="236"/>
    </row>
    <row r="225" spans="1:16" ht="24" hidden="1" x14ac:dyDescent="0.25">
      <c r="A225" s="231">
        <v>5240</v>
      </c>
      <c r="B225" s="98" t="s">
        <v>246</v>
      </c>
      <c r="C225" s="99">
        <f t="shared" si="283"/>
        <v>0</v>
      </c>
      <c r="D225" s="237"/>
      <c r="E225" s="105"/>
      <c r="F225" s="591">
        <f t="shared" si="288"/>
        <v>0</v>
      </c>
      <c r="G225" s="237"/>
      <c r="H225" s="104"/>
      <c r="I225" s="235">
        <f t="shared" si="289"/>
        <v>0</v>
      </c>
      <c r="J225" s="104"/>
      <c r="K225" s="105"/>
      <c r="L225" s="592">
        <f t="shared" si="290"/>
        <v>0</v>
      </c>
      <c r="M225" s="238"/>
      <c r="N225" s="105"/>
      <c r="O225" s="235">
        <f t="shared" si="291"/>
        <v>0</v>
      </c>
      <c r="P225" s="236"/>
    </row>
    <row r="226" spans="1:16" hidden="1" x14ac:dyDescent="0.25">
      <c r="A226" s="231">
        <v>5250</v>
      </c>
      <c r="B226" s="98" t="s">
        <v>247</v>
      </c>
      <c r="C226" s="99">
        <f t="shared" si="283"/>
        <v>0</v>
      </c>
      <c r="D226" s="237"/>
      <c r="E226" s="105"/>
      <c r="F226" s="591">
        <f t="shared" si="288"/>
        <v>0</v>
      </c>
      <c r="G226" s="237"/>
      <c r="H226" s="104"/>
      <c r="I226" s="235">
        <f t="shared" si="289"/>
        <v>0</v>
      </c>
      <c r="J226" s="104"/>
      <c r="K226" s="105"/>
      <c r="L226" s="592">
        <f t="shared" si="290"/>
        <v>0</v>
      </c>
      <c r="M226" s="238"/>
      <c r="N226" s="105"/>
      <c r="O226" s="235">
        <f t="shared" si="291"/>
        <v>0</v>
      </c>
      <c r="P226" s="236"/>
    </row>
    <row r="227" spans="1:16" hidden="1" x14ac:dyDescent="0.25">
      <c r="A227" s="231">
        <v>5260</v>
      </c>
      <c r="B227" s="98" t="s">
        <v>248</v>
      </c>
      <c r="C227" s="99">
        <f t="shared" si="283"/>
        <v>0</v>
      </c>
      <c r="D227" s="232">
        <f>SUM(D228)</f>
        <v>0</v>
      </c>
      <c r="E227" s="233">
        <f t="shared" ref="E227:F227" si="292">SUM(E228)</f>
        <v>0</v>
      </c>
      <c r="F227" s="591">
        <f t="shared" si="292"/>
        <v>0</v>
      </c>
      <c r="G227" s="232">
        <f>SUM(G228)</f>
        <v>0</v>
      </c>
      <c r="H227" s="234">
        <f t="shared" ref="H227:I227" si="293">SUM(H228)</f>
        <v>0</v>
      </c>
      <c r="I227" s="235">
        <f t="shared" si="293"/>
        <v>0</v>
      </c>
      <c r="J227" s="234">
        <f>SUM(J228)</f>
        <v>0</v>
      </c>
      <c r="K227" s="233">
        <f t="shared" ref="K227:L227" si="294">SUM(K228)</f>
        <v>0</v>
      </c>
      <c r="L227" s="592">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105"/>
      <c r="F228" s="591">
        <f t="shared" ref="F228:F229" si="296">D228+E228</f>
        <v>0</v>
      </c>
      <c r="G228" s="237"/>
      <c r="H228" s="104"/>
      <c r="I228" s="235">
        <f t="shared" ref="I228:I229" si="297">G228+H228</f>
        <v>0</v>
      </c>
      <c r="J228" s="104"/>
      <c r="K228" s="105"/>
      <c r="L228" s="592">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240"/>
      <c r="F229" s="604">
        <f t="shared" si="296"/>
        <v>0</v>
      </c>
      <c r="G229" s="239"/>
      <c r="H229" s="241"/>
      <c r="I229" s="217">
        <f t="shared" si="297"/>
        <v>0</v>
      </c>
      <c r="J229" s="241"/>
      <c r="K229" s="240"/>
      <c r="L229" s="568">
        <f t="shared" si="298"/>
        <v>0</v>
      </c>
      <c r="M229" s="242"/>
      <c r="N229" s="240"/>
      <c r="O229" s="217">
        <f t="shared" si="299"/>
        <v>0</v>
      </c>
      <c r="P229" s="218"/>
    </row>
    <row r="230" spans="1:16" hidden="1" x14ac:dyDescent="0.25">
      <c r="A230" s="199">
        <v>6000</v>
      </c>
      <c r="B230" s="199" t="s">
        <v>251</v>
      </c>
      <c r="C230" s="200">
        <f t="shared" si="283"/>
        <v>0</v>
      </c>
      <c r="D230" s="201">
        <f>D231+D251+D259</f>
        <v>0</v>
      </c>
      <c r="E230" s="202">
        <f t="shared" ref="E230:F230" si="300">E231+E251+E259</f>
        <v>0</v>
      </c>
      <c r="F230" s="605">
        <f t="shared" si="300"/>
        <v>0</v>
      </c>
      <c r="G230" s="201">
        <f>G231+G251+G259</f>
        <v>0</v>
      </c>
      <c r="H230" s="203">
        <f t="shared" ref="H230:I230" si="301">H231+H251+H259</f>
        <v>0</v>
      </c>
      <c r="I230" s="204">
        <f t="shared" si="301"/>
        <v>0</v>
      </c>
      <c r="J230" s="203">
        <f>J231+J251+J259</f>
        <v>0</v>
      </c>
      <c r="K230" s="202">
        <f t="shared" ref="K230:L230" si="302">K231+K251+K259</f>
        <v>0</v>
      </c>
      <c r="L230" s="567">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210">
        <f t="shared" ref="E231:F231" si="304">SUM(E232,E233,E235,E238,E244,E245,E246)</f>
        <v>0</v>
      </c>
      <c r="F231" s="608">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609">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94"/>
      <c r="F232" s="569">
        <f>D232+E232</f>
        <v>0</v>
      </c>
      <c r="G232" s="219"/>
      <c r="H232" s="93"/>
      <c r="I232" s="220">
        <f>G232+H232</f>
        <v>0</v>
      </c>
      <c r="J232" s="93"/>
      <c r="K232" s="94"/>
      <c r="L232" s="570">
        <f>J232+K232</f>
        <v>0</v>
      </c>
      <c r="M232" s="221"/>
      <c r="N232" s="94"/>
      <c r="O232" s="220">
        <f>M232+N232</f>
        <v>0</v>
      </c>
      <c r="P232" s="222"/>
    </row>
    <row r="233" spans="1:16" hidden="1" x14ac:dyDescent="0.25">
      <c r="A233" s="231">
        <v>6230</v>
      </c>
      <c r="B233" s="98" t="s">
        <v>254</v>
      </c>
      <c r="C233" s="99">
        <f t="shared" si="283"/>
        <v>0</v>
      </c>
      <c r="D233" s="232">
        <f t="shared" ref="D233:O233" si="308">SUM(D234)</f>
        <v>0</v>
      </c>
      <c r="E233" s="233">
        <f t="shared" si="308"/>
        <v>0</v>
      </c>
      <c r="F233" s="591">
        <f t="shared" si="308"/>
        <v>0</v>
      </c>
      <c r="G233" s="232">
        <f t="shared" si="308"/>
        <v>0</v>
      </c>
      <c r="H233" s="234">
        <f t="shared" si="308"/>
        <v>0</v>
      </c>
      <c r="I233" s="235">
        <f t="shared" si="308"/>
        <v>0</v>
      </c>
      <c r="J233" s="234">
        <f t="shared" si="308"/>
        <v>0</v>
      </c>
      <c r="K233" s="233">
        <f t="shared" si="308"/>
        <v>0</v>
      </c>
      <c r="L233" s="592">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94"/>
      <c r="F234" s="569">
        <f>D234+E234</f>
        <v>0</v>
      </c>
      <c r="G234" s="219"/>
      <c r="H234" s="93"/>
      <c r="I234" s="220">
        <f>G234+H234</f>
        <v>0</v>
      </c>
      <c r="J234" s="93"/>
      <c r="K234" s="94"/>
      <c r="L234" s="570">
        <f>J234+K234</f>
        <v>0</v>
      </c>
      <c r="M234" s="221"/>
      <c r="N234" s="94"/>
      <c r="O234" s="220">
        <f>M234+N234</f>
        <v>0</v>
      </c>
      <c r="P234" s="222"/>
    </row>
    <row r="235" spans="1:16" ht="24" hidden="1" x14ac:dyDescent="0.25">
      <c r="A235" s="231">
        <v>6240</v>
      </c>
      <c r="B235" s="98" t="s">
        <v>256</v>
      </c>
      <c r="C235" s="99">
        <f t="shared" si="283"/>
        <v>0</v>
      </c>
      <c r="D235" s="232">
        <f>SUM(D236:D237)</f>
        <v>0</v>
      </c>
      <c r="E235" s="233">
        <f t="shared" ref="E235:F235" si="309">SUM(E236:E237)</f>
        <v>0</v>
      </c>
      <c r="F235" s="591">
        <f t="shared" si="309"/>
        <v>0</v>
      </c>
      <c r="G235" s="232">
        <f>SUM(G236:G237)</f>
        <v>0</v>
      </c>
      <c r="H235" s="234">
        <f t="shared" ref="H235:I235" si="310">SUM(H236:H237)</f>
        <v>0</v>
      </c>
      <c r="I235" s="235">
        <f t="shared" si="310"/>
        <v>0</v>
      </c>
      <c r="J235" s="234">
        <f>SUM(J236:J237)</f>
        <v>0</v>
      </c>
      <c r="K235" s="233">
        <f t="shared" ref="K235:L235" si="311">SUM(K236:K237)</f>
        <v>0</v>
      </c>
      <c r="L235" s="592">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105"/>
      <c r="F236" s="591">
        <f t="shared" ref="F236:F237" si="313">D236+E236</f>
        <v>0</v>
      </c>
      <c r="G236" s="237"/>
      <c r="H236" s="104"/>
      <c r="I236" s="235">
        <f t="shared" ref="I236:I237" si="314">G236+H236</f>
        <v>0</v>
      </c>
      <c r="J236" s="104"/>
      <c r="K236" s="105"/>
      <c r="L236" s="592">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105"/>
      <c r="F237" s="591">
        <f t="shared" si="313"/>
        <v>0</v>
      </c>
      <c r="G237" s="237"/>
      <c r="H237" s="104"/>
      <c r="I237" s="235">
        <f t="shared" si="314"/>
        <v>0</v>
      </c>
      <c r="J237" s="104"/>
      <c r="K237" s="105"/>
      <c r="L237" s="592">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233">
        <f t="shared" ref="E238:F238" si="317">SUM(E239:E243)</f>
        <v>0</v>
      </c>
      <c r="F238" s="591">
        <f t="shared" si="317"/>
        <v>0</v>
      </c>
      <c r="G238" s="232">
        <f>SUM(G239:G243)</f>
        <v>0</v>
      </c>
      <c r="H238" s="234">
        <f t="shared" ref="H238:I238" si="318">SUM(H239:H243)</f>
        <v>0</v>
      </c>
      <c r="I238" s="235">
        <f t="shared" si="318"/>
        <v>0</v>
      </c>
      <c r="J238" s="234">
        <f>SUM(J239:J243)</f>
        <v>0</v>
      </c>
      <c r="K238" s="233">
        <f t="shared" ref="K238:L238" si="319">SUM(K239:K243)</f>
        <v>0</v>
      </c>
      <c r="L238" s="592">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105"/>
      <c r="F239" s="591">
        <f t="shared" ref="F239:F245" si="321">D239+E239</f>
        <v>0</v>
      </c>
      <c r="G239" s="237"/>
      <c r="H239" s="104"/>
      <c r="I239" s="235">
        <f t="shared" ref="I239:I245" si="322">G239+H239</f>
        <v>0</v>
      </c>
      <c r="J239" s="104"/>
      <c r="K239" s="105"/>
      <c r="L239" s="592">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105"/>
      <c r="F240" s="591">
        <f t="shared" si="321"/>
        <v>0</v>
      </c>
      <c r="G240" s="237"/>
      <c r="H240" s="104"/>
      <c r="I240" s="235">
        <f t="shared" si="322"/>
        <v>0</v>
      </c>
      <c r="J240" s="104"/>
      <c r="K240" s="105"/>
      <c r="L240" s="592">
        <f t="shared" si="323"/>
        <v>0</v>
      </c>
      <c r="M240" s="238"/>
      <c r="N240" s="105"/>
      <c r="O240" s="235">
        <f t="shared" si="324"/>
        <v>0</v>
      </c>
      <c r="P240" s="236"/>
    </row>
    <row r="241" spans="1:16" ht="24" hidden="1" x14ac:dyDescent="0.25">
      <c r="A241" s="119">
        <v>6254</v>
      </c>
      <c r="B241" s="98" t="s">
        <v>262</v>
      </c>
      <c r="C241" s="99">
        <f t="shared" si="283"/>
        <v>0</v>
      </c>
      <c r="D241" s="237"/>
      <c r="E241" s="105"/>
      <c r="F241" s="591">
        <f t="shared" si="321"/>
        <v>0</v>
      </c>
      <c r="G241" s="237"/>
      <c r="H241" s="104"/>
      <c r="I241" s="235">
        <f t="shared" si="322"/>
        <v>0</v>
      </c>
      <c r="J241" s="104"/>
      <c r="K241" s="105"/>
      <c r="L241" s="592">
        <f t="shared" si="323"/>
        <v>0</v>
      </c>
      <c r="M241" s="238"/>
      <c r="N241" s="105"/>
      <c r="O241" s="235">
        <f t="shared" si="324"/>
        <v>0</v>
      </c>
      <c r="P241" s="236"/>
    </row>
    <row r="242" spans="1:16" ht="24" hidden="1" x14ac:dyDescent="0.25">
      <c r="A242" s="119">
        <v>6255</v>
      </c>
      <c r="B242" s="98" t="s">
        <v>263</v>
      </c>
      <c r="C242" s="99">
        <f t="shared" si="283"/>
        <v>0</v>
      </c>
      <c r="D242" s="237"/>
      <c r="E242" s="105"/>
      <c r="F242" s="591">
        <f t="shared" si="321"/>
        <v>0</v>
      </c>
      <c r="G242" s="237"/>
      <c r="H242" s="104"/>
      <c r="I242" s="235">
        <f t="shared" si="322"/>
        <v>0</v>
      </c>
      <c r="J242" s="104"/>
      <c r="K242" s="105"/>
      <c r="L242" s="592">
        <f t="shared" si="323"/>
        <v>0</v>
      </c>
      <c r="M242" s="238"/>
      <c r="N242" s="105"/>
      <c r="O242" s="235">
        <f t="shared" si="324"/>
        <v>0</v>
      </c>
      <c r="P242" s="236"/>
    </row>
    <row r="243" spans="1:16" hidden="1" x14ac:dyDescent="0.25">
      <c r="A243" s="119">
        <v>6259</v>
      </c>
      <c r="B243" s="98" t="s">
        <v>264</v>
      </c>
      <c r="C243" s="99">
        <f t="shared" si="283"/>
        <v>0</v>
      </c>
      <c r="D243" s="237"/>
      <c r="E243" s="105"/>
      <c r="F243" s="591">
        <f t="shared" si="321"/>
        <v>0</v>
      </c>
      <c r="G243" s="237"/>
      <c r="H243" s="104"/>
      <c r="I243" s="235">
        <f t="shared" si="322"/>
        <v>0</v>
      </c>
      <c r="J243" s="104"/>
      <c r="K243" s="105"/>
      <c r="L243" s="592">
        <f t="shared" si="323"/>
        <v>0</v>
      </c>
      <c r="M243" s="238"/>
      <c r="N243" s="105"/>
      <c r="O243" s="235">
        <f t="shared" si="324"/>
        <v>0</v>
      </c>
      <c r="P243" s="236"/>
    </row>
    <row r="244" spans="1:16" ht="24" hidden="1" x14ac:dyDescent="0.25">
      <c r="A244" s="231">
        <v>6260</v>
      </c>
      <c r="B244" s="98" t="s">
        <v>265</v>
      </c>
      <c r="C244" s="99">
        <f t="shared" si="283"/>
        <v>0</v>
      </c>
      <c r="D244" s="237"/>
      <c r="E244" s="105"/>
      <c r="F244" s="591">
        <f t="shared" si="321"/>
        <v>0</v>
      </c>
      <c r="G244" s="237"/>
      <c r="H244" s="104"/>
      <c r="I244" s="235">
        <f t="shared" si="322"/>
        <v>0</v>
      </c>
      <c r="J244" s="104"/>
      <c r="K244" s="105"/>
      <c r="L244" s="592">
        <f t="shared" si="323"/>
        <v>0</v>
      </c>
      <c r="M244" s="238"/>
      <c r="N244" s="105"/>
      <c r="O244" s="235">
        <f t="shared" si="324"/>
        <v>0</v>
      </c>
      <c r="P244" s="236"/>
    </row>
    <row r="245" spans="1:16" hidden="1" x14ac:dyDescent="0.25">
      <c r="A245" s="231">
        <v>6270</v>
      </c>
      <c r="B245" s="98" t="s">
        <v>266</v>
      </c>
      <c r="C245" s="99">
        <f t="shared" si="283"/>
        <v>0</v>
      </c>
      <c r="D245" s="237"/>
      <c r="E245" s="105"/>
      <c r="F245" s="591">
        <f t="shared" si="321"/>
        <v>0</v>
      </c>
      <c r="G245" s="237"/>
      <c r="H245" s="104"/>
      <c r="I245" s="235">
        <f t="shared" si="322"/>
        <v>0</v>
      </c>
      <c r="J245" s="104"/>
      <c r="K245" s="105"/>
      <c r="L245" s="592">
        <f t="shared" si="323"/>
        <v>0</v>
      </c>
      <c r="M245" s="238"/>
      <c r="N245" s="105"/>
      <c r="O245" s="235">
        <f t="shared" si="324"/>
        <v>0</v>
      </c>
      <c r="P245" s="236"/>
    </row>
    <row r="246" spans="1:16" ht="24" hidden="1" x14ac:dyDescent="0.25">
      <c r="A246" s="342">
        <v>6290</v>
      </c>
      <c r="B246" s="87" t="s">
        <v>267</v>
      </c>
      <c r="C246" s="274">
        <f t="shared" si="283"/>
        <v>0</v>
      </c>
      <c r="D246" s="246">
        <f>SUM(D247:D250)</f>
        <v>0</v>
      </c>
      <c r="E246" s="247">
        <f t="shared" ref="E246:O246" si="325">SUM(E247:E250)</f>
        <v>0</v>
      </c>
      <c r="F246" s="569">
        <f t="shared" si="325"/>
        <v>0</v>
      </c>
      <c r="G246" s="246">
        <f t="shared" si="325"/>
        <v>0</v>
      </c>
      <c r="H246" s="248">
        <f t="shared" si="325"/>
        <v>0</v>
      </c>
      <c r="I246" s="220">
        <f t="shared" si="325"/>
        <v>0</v>
      </c>
      <c r="J246" s="248">
        <f t="shared" si="325"/>
        <v>0</v>
      </c>
      <c r="K246" s="247">
        <f t="shared" si="325"/>
        <v>0</v>
      </c>
      <c r="L246" s="57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105"/>
      <c r="F247" s="591">
        <f t="shared" ref="F247:F250" si="326">D247+E247</f>
        <v>0</v>
      </c>
      <c r="G247" s="237"/>
      <c r="H247" s="104"/>
      <c r="I247" s="235">
        <f t="shared" ref="I247:I250" si="327">G247+H247</f>
        <v>0</v>
      </c>
      <c r="J247" s="104"/>
      <c r="K247" s="105"/>
      <c r="L247" s="592">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105"/>
      <c r="F248" s="591">
        <f t="shared" si="326"/>
        <v>0</v>
      </c>
      <c r="G248" s="237"/>
      <c r="H248" s="104"/>
      <c r="I248" s="235">
        <f t="shared" si="327"/>
        <v>0</v>
      </c>
      <c r="J248" s="104"/>
      <c r="K248" s="105"/>
      <c r="L248" s="592">
        <f t="shared" si="328"/>
        <v>0</v>
      </c>
      <c r="M248" s="238"/>
      <c r="N248" s="105"/>
      <c r="O248" s="235">
        <f t="shared" si="329"/>
        <v>0</v>
      </c>
      <c r="P248" s="236"/>
    </row>
    <row r="249" spans="1:16" ht="72" hidden="1" x14ac:dyDescent="0.25">
      <c r="A249" s="119">
        <v>6296</v>
      </c>
      <c r="B249" s="98" t="s">
        <v>270</v>
      </c>
      <c r="C249" s="99">
        <f t="shared" si="283"/>
        <v>0</v>
      </c>
      <c r="D249" s="237"/>
      <c r="E249" s="105"/>
      <c r="F249" s="591">
        <f t="shared" si="326"/>
        <v>0</v>
      </c>
      <c r="G249" s="237"/>
      <c r="H249" s="104"/>
      <c r="I249" s="235">
        <f t="shared" si="327"/>
        <v>0</v>
      </c>
      <c r="J249" s="104"/>
      <c r="K249" s="105"/>
      <c r="L249" s="592">
        <f t="shared" si="328"/>
        <v>0</v>
      </c>
      <c r="M249" s="238"/>
      <c r="N249" s="105"/>
      <c r="O249" s="235">
        <f t="shared" si="329"/>
        <v>0</v>
      </c>
      <c r="P249" s="236"/>
    </row>
    <row r="250" spans="1:16" ht="39.75" hidden="1" customHeight="1" x14ac:dyDescent="0.25">
      <c r="A250" s="119">
        <v>6299</v>
      </c>
      <c r="B250" s="98" t="s">
        <v>271</v>
      </c>
      <c r="C250" s="99">
        <f t="shared" si="283"/>
        <v>0</v>
      </c>
      <c r="D250" s="237"/>
      <c r="E250" s="105"/>
      <c r="F250" s="591">
        <f t="shared" si="326"/>
        <v>0</v>
      </c>
      <c r="G250" s="237"/>
      <c r="H250" s="104"/>
      <c r="I250" s="235">
        <f t="shared" si="327"/>
        <v>0</v>
      </c>
      <c r="J250" s="104"/>
      <c r="K250" s="105"/>
      <c r="L250" s="592">
        <f t="shared" si="328"/>
        <v>0</v>
      </c>
      <c r="M250" s="238"/>
      <c r="N250" s="105"/>
      <c r="O250" s="235">
        <f t="shared" si="329"/>
        <v>0</v>
      </c>
      <c r="P250" s="236"/>
    </row>
    <row r="251" spans="1:16" hidden="1" x14ac:dyDescent="0.25">
      <c r="A251" s="75">
        <v>6300</v>
      </c>
      <c r="B251" s="206" t="s">
        <v>272</v>
      </c>
      <c r="C251" s="76">
        <f t="shared" si="283"/>
        <v>0</v>
      </c>
      <c r="D251" s="207">
        <f>SUM(D252,D257,D258)</f>
        <v>0</v>
      </c>
      <c r="E251" s="85">
        <f t="shared" ref="E251:O251" si="330">SUM(E252,E257,E258)</f>
        <v>0</v>
      </c>
      <c r="F251" s="541">
        <f t="shared" si="330"/>
        <v>0</v>
      </c>
      <c r="G251" s="207">
        <f t="shared" si="330"/>
        <v>0</v>
      </c>
      <c r="H251" s="84">
        <f t="shared" si="330"/>
        <v>0</v>
      </c>
      <c r="I251" s="208">
        <f t="shared" si="330"/>
        <v>0</v>
      </c>
      <c r="J251" s="84">
        <f t="shared" si="330"/>
        <v>0</v>
      </c>
      <c r="K251" s="85">
        <f t="shared" si="330"/>
        <v>0</v>
      </c>
      <c r="L251" s="544">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247">
        <f t="shared" ref="E252:O252" si="331">SUM(E253:E256)</f>
        <v>0</v>
      </c>
      <c r="F252" s="569">
        <f t="shared" si="331"/>
        <v>0</v>
      </c>
      <c r="G252" s="246">
        <f t="shared" si="331"/>
        <v>0</v>
      </c>
      <c r="H252" s="248">
        <f t="shared" si="331"/>
        <v>0</v>
      </c>
      <c r="I252" s="220">
        <f t="shared" si="331"/>
        <v>0</v>
      </c>
      <c r="J252" s="248">
        <f t="shared" si="331"/>
        <v>0</v>
      </c>
      <c r="K252" s="247">
        <f t="shared" si="331"/>
        <v>0</v>
      </c>
      <c r="L252" s="57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105"/>
      <c r="F253" s="591">
        <f t="shared" ref="F253:F258" si="332">D253+E253</f>
        <v>0</v>
      </c>
      <c r="G253" s="237"/>
      <c r="H253" s="104"/>
      <c r="I253" s="235">
        <f t="shared" ref="I253:I258" si="333">G253+H253</f>
        <v>0</v>
      </c>
      <c r="J253" s="104"/>
      <c r="K253" s="105"/>
      <c r="L253" s="592">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105"/>
      <c r="F254" s="591">
        <f t="shared" si="332"/>
        <v>0</v>
      </c>
      <c r="G254" s="237"/>
      <c r="H254" s="104"/>
      <c r="I254" s="235">
        <f t="shared" si="333"/>
        <v>0</v>
      </c>
      <c r="J254" s="104"/>
      <c r="K254" s="105"/>
      <c r="L254" s="592">
        <f t="shared" si="334"/>
        <v>0</v>
      </c>
      <c r="M254" s="238"/>
      <c r="N254" s="105"/>
      <c r="O254" s="235">
        <f t="shared" si="335"/>
        <v>0</v>
      </c>
      <c r="P254" s="236"/>
    </row>
    <row r="255" spans="1:16" ht="24" hidden="1" x14ac:dyDescent="0.25">
      <c r="A255" s="119">
        <v>6324</v>
      </c>
      <c r="B255" s="98" t="s">
        <v>276</v>
      </c>
      <c r="C255" s="99">
        <f t="shared" si="283"/>
        <v>0</v>
      </c>
      <c r="D255" s="237"/>
      <c r="E255" s="105"/>
      <c r="F255" s="591">
        <f t="shared" si="332"/>
        <v>0</v>
      </c>
      <c r="G255" s="237"/>
      <c r="H255" s="104"/>
      <c r="I255" s="235">
        <f t="shared" si="333"/>
        <v>0</v>
      </c>
      <c r="J255" s="104"/>
      <c r="K255" s="105"/>
      <c r="L255" s="592">
        <f t="shared" si="334"/>
        <v>0</v>
      </c>
      <c r="M255" s="238"/>
      <c r="N255" s="105"/>
      <c r="O255" s="235">
        <f t="shared" si="335"/>
        <v>0</v>
      </c>
      <c r="P255" s="236"/>
    </row>
    <row r="256" spans="1:16" hidden="1" x14ac:dyDescent="0.25">
      <c r="A256" s="47">
        <v>6329</v>
      </c>
      <c r="B256" s="87" t="s">
        <v>277</v>
      </c>
      <c r="C256" s="88">
        <f t="shared" si="283"/>
        <v>0</v>
      </c>
      <c r="D256" s="219"/>
      <c r="E256" s="94"/>
      <c r="F256" s="569">
        <f t="shared" si="332"/>
        <v>0</v>
      </c>
      <c r="G256" s="219"/>
      <c r="H256" s="93"/>
      <c r="I256" s="220">
        <f t="shared" si="333"/>
        <v>0</v>
      </c>
      <c r="J256" s="93"/>
      <c r="K256" s="94"/>
      <c r="L256" s="570">
        <f t="shared" si="334"/>
        <v>0</v>
      </c>
      <c r="M256" s="221"/>
      <c r="N256" s="94"/>
      <c r="O256" s="220">
        <f t="shared" si="335"/>
        <v>0</v>
      </c>
      <c r="P256" s="222"/>
    </row>
    <row r="257" spans="1:16" ht="24" hidden="1" x14ac:dyDescent="0.25">
      <c r="A257" s="293">
        <v>6330</v>
      </c>
      <c r="B257" s="294" t="s">
        <v>278</v>
      </c>
      <c r="C257" s="274">
        <f t="shared" si="283"/>
        <v>0</v>
      </c>
      <c r="D257" s="279"/>
      <c r="E257" s="280"/>
      <c r="F257" s="606">
        <f t="shared" si="332"/>
        <v>0</v>
      </c>
      <c r="G257" s="279"/>
      <c r="H257" s="281"/>
      <c r="I257" s="276">
        <f t="shared" si="333"/>
        <v>0</v>
      </c>
      <c r="J257" s="281"/>
      <c r="K257" s="280"/>
      <c r="L257" s="607">
        <f t="shared" si="334"/>
        <v>0</v>
      </c>
      <c r="M257" s="282"/>
      <c r="N257" s="280"/>
      <c r="O257" s="276">
        <f t="shared" si="335"/>
        <v>0</v>
      </c>
      <c r="P257" s="277"/>
    </row>
    <row r="258" spans="1:16" hidden="1" x14ac:dyDescent="0.25">
      <c r="A258" s="231">
        <v>6360</v>
      </c>
      <c r="B258" s="98" t="s">
        <v>279</v>
      </c>
      <c r="C258" s="99">
        <f t="shared" si="283"/>
        <v>0</v>
      </c>
      <c r="D258" s="237"/>
      <c r="E258" s="105"/>
      <c r="F258" s="591">
        <f t="shared" si="332"/>
        <v>0</v>
      </c>
      <c r="G258" s="237"/>
      <c r="H258" s="104"/>
      <c r="I258" s="235">
        <f t="shared" si="333"/>
        <v>0</v>
      </c>
      <c r="J258" s="104"/>
      <c r="K258" s="105"/>
      <c r="L258" s="592">
        <f t="shared" si="334"/>
        <v>0</v>
      </c>
      <c r="M258" s="238"/>
      <c r="N258" s="105"/>
      <c r="O258" s="235">
        <f t="shared" si="335"/>
        <v>0</v>
      </c>
      <c r="P258" s="236"/>
    </row>
    <row r="259" spans="1:16" ht="36" hidden="1" x14ac:dyDescent="0.25">
      <c r="A259" s="75">
        <v>6400</v>
      </c>
      <c r="B259" s="206" t="s">
        <v>280</v>
      </c>
      <c r="C259" s="76">
        <f t="shared" si="283"/>
        <v>0</v>
      </c>
      <c r="D259" s="207">
        <f>SUM(D260,D264)</f>
        <v>0</v>
      </c>
      <c r="E259" s="85">
        <f t="shared" ref="E259:O259" si="336">SUM(E260,E264)</f>
        <v>0</v>
      </c>
      <c r="F259" s="541">
        <f t="shared" si="336"/>
        <v>0</v>
      </c>
      <c r="G259" s="207">
        <f t="shared" si="336"/>
        <v>0</v>
      </c>
      <c r="H259" s="84">
        <f t="shared" si="336"/>
        <v>0</v>
      </c>
      <c r="I259" s="208">
        <f t="shared" si="336"/>
        <v>0</v>
      </c>
      <c r="J259" s="84">
        <f t="shared" si="336"/>
        <v>0</v>
      </c>
      <c r="K259" s="85">
        <f t="shared" si="336"/>
        <v>0</v>
      </c>
      <c r="L259" s="544">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247">
        <f t="shared" ref="E260:O260" si="337">SUM(E261:E263)</f>
        <v>0</v>
      </c>
      <c r="F260" s="569">
        <f t="shared" si="337"/>
        <v>0</v>
      </c>
      <c r="G260" s="246">
        <f t="shared" si="337"/>
        <v>0</v>
      </c>
      <c r="H260" s="248">
        <f t="shared" si="337"/>
        <v>0</v>
      </c>
      <c r="I260" s="220">
        <f t="shared" si="337"/>
        <v>0</v>
      </c>
      <c r="J260" s="248">
        <f t="shared" si="337"/>
        <v>0</v>
      </c>
      <c r="K260" s="247">
        <f t="shared" si="337"/>
        <v>0</v>
      </c>
      <c r="L260" s="57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105"/>
      <c r="F261" s="591">
        <f t="shared" ref="F261:F263" si="338">D261+E261</f>
        <v>0</v>
      </c>
      <c r="G261" s="237"/>
      <c r="H261" s="104"/>
      <c r="I261" s="235">
        <f t="shared" ref="I261:I263" si="339">G261+H261</f>
        <v>0</v>
      </c>
      <c r="J261" s="104"/>
      <c r="K261" s="105"/>
      <c r="L261" s="592">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105"/>
      <c r="F262" s="591">
        <f t="shared" si="338"/>
        <v>0</v>
      </c>
      <c r="G262" s="237"/>
      <c r="H262" s="104"/>
      <c r="I262" s="235">
        <f t="shared" si="339"/>
        <v>0</v>
      </c>
      <c r="J262" s="104"/>
      <c r="K262" s="105"/>
      <c r="L262" s="592">
        <f t="shared" si="340"/>
        <v>0</v>
      </c>
      <c r="M262" s="238"/>
      <c r="N262" s="105"/>
      <c r="O262" s="235">
        <f t="shared" si="341"/>
        <v>0</v>
      </c>
      <c r="P262" s="236"/>
    </row>
    <row r="263" spans="1:16" ht="36" hidden="1" x14ac:dyDescent="0.25">
      <c r="A263" s="119">
        <v>6419</v>
      </c>
      <c r="B263" s="98" t="s">
        <v>284</v>
      </c>
      <c r="C263" s="99">
        <f t="shared" si="283"/>
        <v>0</v>
      </c>
      <c r="D263" s="237"/>
      <c r="E263" s="105"/>
      <c r="F263" s="591">
        <f t="shared" si="338"/>
        <v>0</v>
      </c>
      <c r="G263" s="237"/>
      <c r="H263" s="104"/>
      <c r="I263" s="235">
        <f t="shared" si="339"/>
        <v>0</v>
      </c>
      <c r="J263" s="104"/>
      <c r="K263" s="105"/>
      <c r="L263" s="592">
        <f t="shared" si="340"/>
        <v>0</v>
      </c>
      <c r="M263" s="238"/>
      <c r="N263" s="105"/>
      <c r="O263" s="235">
        <f t="shared" si="341"/>
        <v>0</v>
      </c>
      <c r="P263" s="236"/>
    </row>
    <row r="264" spans="1:16" ht="36" hidden="1" x14ac:dyDescent="0.25">
      <c r="A264" s="231">
        <v>6420</v>
      </c>
      <c r="B264" s="98" t="s">
        <v>285</v>
      </c>
      <c r="C264" s="99">
        <f t="shared" si="283"/>
        <v>0</v>
      </c>
      <c r="D264" s="232">
        <f>SUM(D265:D268)</f>
        <v>0</v>
      </c>
      <c r="E264" s="233">
        <f t="shared" ref="E264:F264" si="342">SUM(E265:E268)</f>
        <v>0</v>
      </c>
      <c r="F264" s="591">
        <f t="shared" si="342"/>
        <v>0</v>
      </c>
      <c r="G264" s="232">
        <f>SUM(G265:G268)</f>
        <v>0</v>
      </c>
      <c r="H264" s="234">
        <f t="shared" ref="H264:I264" si="343">SUM(H265:H268)</f>
        <v>0</v>
      </c>
      <c r="I264" s="235">
        <f t="shared" si="343"/>
        <v>0</v>
      </c>
      <c r="J264" s="234">
        <f>SUM(J265:J268)</f>
        <v>0</v>
      </c>
      <c r="K264" s="233">
        <f t="shared" ref="K264:L264" si="344">SUM(K265:K268)</f>
        <v>0</v>
      </c>
      <c r="L264" s="592">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105"/>
      <c r="F265" s="591">
        <f t="shared" ref="F265:F268" si="346">D265+E265</f>
        <v>0</v>
      </c>
      <c r="G265" s="237"/>
      <c r="H265" s="104"/>
      <c r="I265" s="235">
        <f t="shared" ref="I265:I268" si="347">G265+H265</f>
        <v>0</v>
      </c>
      <c r="J265" s="104"/>
      <c r="K265" s="105"/>
      <c r="L265" s="592">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105"/>
      <c r="F266" s="591">
        <f t="shared" si="346"/>
        <v>0</v>
      </c>
      <c r="G266" s="237"/>
      <c r="H266" s="104"/>
      <c r="I266" s="235">
        <f t="shared" si="347"/>
        <v>0</v>
      </c>
      <c r="J266" s="104"/>
      <c r="K266" s="105"/>
      <c r="L266" s="592">
        <f t="shared" si="348"/>
        <v>0</v>
      </c>
      <c r="M266" s="238"/>
      <c r="N266" s="105"/>
      <c r="O266" s="235">
        <f t="shared" si="349"/>
        <v>0</v>
      </c>
      <c r="P266" s="236"/>
    </row>
    <row r="267" spans="1:16" ht="13.5" hidden="1" customHeight="1" x14ac:dyDescent="0.25">
      <c r="A267" s="119">
        <v>6423</v>
      </c>
      <c r="B267" s="98" t="s">
        <v>288</v>
      </c>
      <c r="C267" s="99">
        <f t="shared" si="283"/>
        <v>0</v>
      </c>
      <c r="D267" s="237"/>
      <c r="E267" s="105"/>
      <c r="F267" s="591">
        <f t="shared" si="346"/>
        <v>0</v>
      </c>
      <c r="G267" s="237"/>
      <c r="H267" s="104"/>
      <c r="I267" s="235">
        <f t="shared" si="347"/>
        <v>0</v>
      </c>
      <c r="J267" s="104"/>
      <c r="K267" s="105"/>
      <c r="L267" s="592">
        <f t="shared" si="348"/>
        <v>0</v>
      </c>
      <c r="M267" s="238"/>
      <c r="N267" s="105"/>
      <c r="O267" s="235">
        <f t="shared" si="349"/>
        <v>0</v>
      </c>
      <c r="P267" s="236"/>
    </row>
    <row r="268" spans="1:16" ht="36" hidden="1" x14ac:dyDescent="0.25">
      <c r="A268" s="119">
        <v>6424</v>
      </c>
      <c r="B268" s="98" t="s">
        <v>289</v>
      </c>
      <c r="C268" s="99">
        <f t="shared" si="283"/>
        <v>0</v>
      </c>
      <c r="D268" s="237"/>
      <c r="E268" s="105"/>
      <c r="F268" s="591">
        <f t="shared" si="346"/>
        <v>0</v>
      </c>
      <c r="G268" s="237"/>
      <c r="H268" s="104"/>
      <c r="I268" s="235">
        <f t="shared" si="347"/>
        <v>0</v>
      </c>
      <c r="J268" s="104"/>
      <c r="K268" s="105"/>
      <c r="L268" s="592">
        <f t="shared" si="348"/>
        <v>0</v>
      </c>
      <c r="M268" s="238"/>
      <c r="N268" s="105"/>
      <c r="O268" s="235">
        <f t="shared" si="349"/>
        <v>0</v>
      </c>
      <c r="P268" s="236"/>
    </row>
    <row r="269" spans="1:16" ht="36" hidden="1" x14ac:dyDescent="0.25">
      <c r="A269" s="295">
        <v>7000</v>
      </c>
      <c r="B269" s="295" t="s">
        <v>290</v>
      </c>
      <c r="C269" s="296">
        <f t="shared" si="283"/>
        <v>0</v>
      </c>
      <c r="D269" s="297">
        <f>SUM(D270,D281)</f>
        <v>0</v>
      </c>
      <c r="E269" s="298">
        <f t="shared" ref="E269:F269" si="350">SUM(E270,E281)</f>
        <v>0</v>
      </c>
      <c r="F269" s="610">
        <f t="shared" si="350"/>
        <v>0</v>
      </c>
      <c r="G269" s="297">
        <f>SUM(G270,G281)</f>
        <v>0</v>
      </c>
      <c r="H269" s="299">
        <f t="shared" ref="H269:I269" si="351">SUM(H270,H281)</f>
        <v>0</v>
      </c>
      <c r="I269" s="300">
        <f t="shared" si="351"/>
        <v>0</v>
      </c>
      <c r="J269" s="299">
        <f>SUM(J270,J281)</f>
        <v>0</v>
      </c>
      <c r="K269" s="298">
        <f t="shared" ref="K269:L269" si="352">SUM(K270,K281)</f>
        <v>0</v>
      </c>
      <c r="L269" s="611">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85">
        <f t="shared" ref="E270:F270" si="354">SUM(E271,E272,E275,E276,E280)</f>
        <v>0</v>
      </c>
      <c r="F270" s="541">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544">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94"/>
      <c r="F271" s="569">
        <f>D271+E271</f>
        <v>0</v>
      </c>
      <c r="G271" s="219"/>
      <c r="H271" s="93"/>
      <c r="I271" s="220">
        <f>G271+H271</f>
        <v>0</v>
      </c>
      <c r="J271" s="93"/>
      <c r="K271" s="94"/>
      <c r="L271" s="57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233">
        <f t="shared" ref="E272:F272" si="358">SUM(E273:E274)</f>
        <v>0</v>
      </c>
      <c r="F272" s="591">
        <f t="shared" si="358"/>
        <v>0</v>
      </c>
      <c r="G272" s="232">
        <f>SUM(G273:G274)</f>
        <v>0</v>
      </c>
      <c r="H272" s="234">
        <f t="shared" ref="H272:I272" si="359">SUM(H273:H274)</f>
        <v>0</v>
      </c>
      <c r="I272" s="235">
        <f t="shared" si="359"/>
        <v>0</v>
      </c>
      <c r="J272" s="234">
        <f>SUM(J273:J274)</f>
        <v>0</v>
      </c>
      <c r="K272" s="233">
        <f t="shared" ref="K272:L272" si="360">SUM(K273:K274)</f>
        <v>0</v>
      </c>
      <c r="L272" s="592">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105"/>
      <c r="F273" s="591">
        <f t="shared" ref="F273:F275" si="362">D273+E273</f>
        <v>0</v>
      </c>
      <c r="G273" s="237"/>
      <c r="H273" s="104"/>
      <c r="I273" s="235">
        <f t="shared" ref="I273:I275" si="363">G273+H273</f>
        <v>0</v>
      </c>
      <c r="J273" s="104"/>
      <c r="K273" s="105"/>
      <c r="L273" s="592">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105"/>
      <c r="F274" s="591">
        <f t="shared" si="362"/>
        <v>0</v>
      </c>
      <c r="G274" s="237"/>
      <c r="H274" s="104"/>
      <c r="I274" s="235">
        <f t="shared" si="363"/>
        <v>0</v>
      </c>
      <c r="J274" s="104"/>
      <c r="K274" s="105"/>
      <c r="L274" s="592">
        <f t="shared" si="364"/>
        <v>0</v>
      </c>
      <c r="M274" s="238"/>
      <c r="N274" s="105"/>
      <c r="O274" s="235">
        <f t="shared" si="365"/>
        <v>0</v>
      </c>
      <c r="P274" s="236"/>
    </row>
    <row r="275" spans="1:16" ht="24" hidden="1" x14ac:dyDescent="0.25">
      <c r="A275" s="231">
        <v>7230</v>
      </c>
      <c r="B275" s="98" t="s">
        <v>296</v>
      </c>
      <c r="C275" s="99">
        <f t="shared" si="283"/>
        <v>0</v>
      </c>
      <c r="D275" s="237"/>
      <c r="E275" s="105"/>
      <c r="F275" s="591">
        <f t="shared" si="362"/>
        <v>0</v>
      </c>
      <c r="G275" s="237"/>
      <c r="H275" s="104"/>
      <c r="I275" s="235">
        <f t="shared" si="363"/>
        <v>0</v>
      </c>
      <c r="J275" s="104"/>
      <c r="K275" s="105"/>
      <c r="L275" s="592">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233">
        <f t="shared" si="366"/>
        <v>0</v>
      </c>
      <c r="F276" s="591">
        <f t="shared" si="366"/>
        <v>0</v>
      </c>
      <c r="G276" s="232">
        <f t="shared" si="366"/>
        <v>0</v>
      </c>
      <c r="H276" s="234">
        <f t="shared" si="366"/>
        <v>0</v>
      </c>
      <c r="I276" s="235">
        <f t="shared" si="366"/>
        <v>0</v>
      </c>
      <c r="J276" s="234">
        <f>SUM(J277:J279)</f>
        <v>0</v>
      </c>
      <c r="K276" s="233">
        <f t="shared" ref="K276:L276" si="367">SUM(K277:K279)</f>
        <v>0</v>
      </c>
      <c r="L276" s="592">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105"/>
      <c r="F277" s="591">
        <f t="shared" ref="F277:F280" si="369">D277+E277</f>
        <v>0</v>
      </c>
      <c r="G277" s="237"/>
      <c r="H277" s="104"/>
      <c r="I277" s="235">
        <f t="shared" ref="I277:I280" si="370">G277+H277</f>
        <v>0</v>
      </c>
      <c r="J277" s="104"/>
      <c r="K277" s="105"/>
      <c r="L277" s="592">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105"/>
      <c r="F278" s="591">
        <f t="shared" si="369"/>
        <v>0</v>
      </c>
      <c r="G278" s="237"/>
      <c r="H278" s="104"/>
      <c r="I278" s="235">
        <f t="shared" si="370"/>
        <v>0</v>
      </c>
      <c r="J278" s="104"/>
      <c r="K278" s="105"/>
      <c r="L278" s="592">
        <f t="shared" si="371"/>
        <v>0</v>
      </c>
      <c r="M278" s="238"/>
      <c r="N278" s="105"/>
      <c r="O278" s="235">
        <f t="shared" si="372"/>
        <v>0</v>
      </c>
      <c r="P278" s="236"/>
    </row>
    <row r="279" spans="1:16" ht="36" hidden="1" x14ac:dyDescent="0.25">
      <c r="A279" s="119">
        <v>7247</v>
      </c>
      <c r="B279" s="98" t="s">
        <v>300</v>
      </c>
      <c r="C279" s="99">
        <f t="shared" si="368"/>
        <v>0</v>
      </c>
      <c r="D279" s="237"/>
      <c r="E279" s="105"/>
      <c r="F279" s="591">
        <f t="shared" si="369"/>
        <v>0</v>
      </c>
      <c r="G279" s="237"/>
      <c r="H279" s="104"/>
      <c r="I279" s="235">
        <f t="shared" si="370"/>
        <v>0</v>
      </c>
      <c r="J279" s="104"/>
      <c r="K279" s="105"/>
      <c r="L279" s="592">
        <f t="shared" si="371"/>
        <v>0</v>
      </c>
      <c r="M279" s="238"/>
      <c r="N279" s="105"/>
      <c r="O279" s="235">
        <f t="shared" si="372"/>
        <v>0</v>
      </c>
      <c r="P279" s="236"/>
    </row>
    <row r="280" spans="1:16" ht="24" hidden="1" x14ac:dyDescent="0.25">
      <c r="A280" s="342">
        <v>7260</v>
      </c>
      <c r="B280" s="87" t="s">
        <v>301</v>
      </c>
      <c r="C280" s="88">
        <f t="shared" si="368"/>
        <v>0</v>
      </c>
      <c r="D280" s="219"/>
      <c r="E280" s="94"/>
      <c r="F280" s="569">
        <f t="shared" si="369"/>
        <v>0</v>
      </c>
      <c r="G280" s="219"/>
      <c r="H280" s="93"/>
      <c r="I280" s="220">
        <f t="shared" si="370"/>
        <v>0</v>
      </c>
      <c r="J280" s="93"/>
      <c r="K280" s="94"/>
      <c r="L280" s="57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249">
        <f t="shared" si="373"/>
        <v>0</v>
      </c>
      <c r="F281" s="142">
        <f t="shared" si="373"/>
        <v>0</v>
      </c>
      <c r="G281" s="306">
        <f t="shared" si="373"/>
        <v>0</v>
      </c>
      <c r="H281" s="307">
        <f t="shared" si="373"/>
        <v>0</v>
      </c>
      <c r="I281" s="250">
        <f t="shared" si="373"/>
        <v>0</v>
      </c>
      <c r="J281" s="307">
        <f t="shared" si="373"/>
        <v>0</v>
      </c>
      <c r="K281" s="249">
        <f t="shared" si="373"/>
        <v>0</v>
      </c>
      <c r="L281" s="612">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116"/>
      <c r="F282" s="559">
        <f>D282+E282</f>
        <v>0</v>
      </c>
      <c r="G282" s="308"/>
      <c r="H282" s="115"/>
      <c r="I282" s="270">
        <f>G282+H282</f>
        <v>0</v>
      </c>
      <c r="J282" s="115"/>
      <c r="K282" s="116"/>
      <c r="L282" s="613">
        <f>J282+K282</f>
        <v>0</v>
      </c>
      <c r="M282" s="309"/>
      <c r="N282" s="116"/>
      <c r="O282" s="270">
        <f>M282+N282</f>
        <v>0</v>
      </c>
      <c r="P282" s="271"/>
    </row>
    <row r="283" spans="1:16" x14ac:dyDescent="0.25">
      <c r="A283" s="254"/>
      <c r="B283" s="98" t="s">
        <v>304</v>
      </c>
      <c r="C283" s="99">
        <f t="shared" si="368"/>
        <v>6220</v>
      </c>
      <c r="D283" s="232">
        <f>SUM(D284:D285)</f>
        <v>5078</v>
      </c>
      <c r="E283" s="459">
        <f t="shared" ref="E283:F283" si="374">SUM(E284:E285)</f>
        <v>1142</v>
      </c>
      <c r="F283" s="509">
        <f t="shared" si="374"/>
        <v>6220</v>
      </c>
      <c r="G283" s="232">
        <f>SUM(G284:G285)</f>
        <v>0</v>
      </c>
      <c r="H283" s="592">
        <f t="shared" ref="H283:I283" si="375">SUM(H284:H285)</f>
        <v>0</v>
      </c>
      <c r="I283" s="509">
        <f t="shared" si="375"/>
        <v>0</v>
      </c>
      <c r="J283" s="234">
        <f>SUM(J284:J285)</f>
        <v>0</v>
      </c>
      <c r="K283" s="459">
        <f t="shared" ref="K283:L283" si="376">SUM(K284:K285)</f>
        <v>0</v>
      </c>
      <c r="L283" s="509">
        <f t="shared" si="376"/>
        <v>0</v>
      </c>
      <c r="M283" s="99">
        <f>SUM(M284:M285)</f>
        <v>0</v>
      </c>
      <c r="N283" s="233">
        <f t="shared" ref="N283:O283" si="377">SUM(N284:N285)</f>
        <v>0</v>
      </c>
      <c r="O283" s="235">
        <f t="shared" si="377"/>
        <v>0</v>
      </c>
      <c r="P283" s="236"/>
    </row>
    <row r="284" spans="1:16" x14ac:dyDescent="0.25">
      <c r="A284" s="254" t="s">
        <v>305</v>
      </c>
      <c r="B284" s="119" t="s">
        <v>306</v>
      </c>
      <c r="C284" s="99">
        <f t="shared" si="368"/>
        <v>6220</v>
      </c>
      <c r="D284" s="237">
        <v>5078</v>
      </c>
      <c r="E284" s="458">
        <v>1142</v>
      </c>
      <c r="F284" s="509">
        <f t="shared" ref="F284:F285" si="378">D284+E284</f>
        <v>6220</v>
      </c>
      <c r="G284" s="237"/>
      <c r="H284" s="577"/>
      <c r="I284" s="509">
        <f t="shared" ref="I284:I285" si="379">G284+H284</f>
        <v>0</v>
      </c>
      <c r="J284" s="104"/>
      <c r="K284" s="458"/>
      <c r="L284" s="509">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94"/>
      <c r="F285" s="569">
        <f t="shared" si="378"/>
        <v>0</v>
      </c>
      <c r="G285" s="219"/>
      <c r="H285" s="93"/>
      <c r="I285" s="220">
        <f t="shared" si="379"/>
        <v>0</v>
      </c>
      <c r="J285" s="93"/>
      <c r="K285" s="94"/>
      <c r="L285" s="570">
        <f t="shared" si="380"/>
        <v>0</v>
      </c>
      <c r="M285" s="221"/>
      <c r="N285" s="94"/>
      <c r="O285" s="220">
        <f t="shared" si="381"/>
        <v>0</v>
      </c>
      <c r="P285" s="222"/>
    </row>
    <row r="286" spans="1:16" ht="12.75" thickBot="1" x14ac:dyDescent="0.3">
      <c r="A286" s="311"/>
      <c r="B286" s="311" t="s">
        <v>309</v>
      </c>
      <c r="C286" s="312">
        <f t="shared" si="368"/>
        <v>18634</v>
      </c>
      <c r="D286" s="313">
        <f t="shared" ref="D286:O286" si="382">SUM(D283,D269,D230,D195,D187,D173,D75,D53)</f>
        <v>18634</v>
      </c>
      <c r="E286" s="471">
        <f t="shared" si="382"/>
        <v>0</v>
      </c>
      <c r="F286" s="517">
        <f t="shared" si="382"/>
        <v>18634</v>
      </c>
      <c r="G286" s="313">
        <f t="shared" si="382"/>
        <v>0</v>
      </c>
      <c r="H286" s="614">
        <f t="shared" si="382"/>
        <v>0</v>
      </c>
      <c r="I286" s="517">
        <f t="shared" si="382"/>
        <v>0</v>
      </c>
      <c r="J286" s="315">
        <f t="shared" si="382"/>
        <v>0</v>
      </c>
      <c r="K286" s="471">
        <f t="shared" si="382"/>
        <v>0</v>
      </c>
      <c r="L286" s="517">
        <f t="shared" si="382"/>
        <v>0</v>
      </c>
      <c r="M286" s="312">
        <f t="shared" si="382"/>
        <v>0</v>
      </c>
      <c r="N286" s="314">
        <f t="shared" si="382"/>
        <v>0</v>
      </c>
      <c r="O286" s="316">
        <f t="shared" si="382"/>
        <v>0</v>
      </c>
      <c r="P286" s="317"/>
    </row>
    <row r="287" spans="1:16" s="27" customFormat="1" ht="13.5" thickTop="1" thickBot="1" x14ac:dyDescent="0.3">
      <c r="A287" s="1253" t="s">
        <v>310</v>
      </c>
      <c r="B287" s="1254"/>
      <c r="C287" s="318">
        <f t="shared" si="368"/>
        <v>-12414</v>
      </c>
      <c r="D287" s="319">
        <f>SUM(D24,D25,D41)-D51</f>
        <v>-13556</v>
      </c>
      <c r="E287" s="472">
        <f t="shared" ref="E287:F287" si="383">SUM(E24,E25,E41)-E51</f>
        <v>1142</v>
      </c>
      <c r="F287" s="518">
        <f t="shared" si="383"/>
        <v>-12414</v>
      </c>
      <c r="G287" s="319">
        <f>SUM(G24,G25,G41)-G51</f>
        <v>0</v>
      </c>
      <c r="H287" s="615">
        <f t="shared" ref="H287:I287" si="384">SUM(H24,H25,H41)-H51</f>
        <v>0</v>
      </c>
      <c r="I287" s="518">
        <f t="shared" si="384"/>
        <v>0</v>
      </c>
      <c r="J287" s="321">
        <f>(J26+J43)-J51</f>
        <v>0</v>
      </c>
      <c r="K287" s="472">
        <f t="shared" ref="K287:L287" si="385">(K26+K43)-K51</f>
        <v>0</v>
      </c>
      <c r="L287" s="518">
        <f t="shared" si="385"/>
        <v>0</v>
      </c>
      <c r="M287" s="318">
        <f>M45-M51</f>
        <v>0</v>
      </c>
      <c r="N287" s="320">
        <f t="shared" ref="N287:O287" si="386">N45-N51</f>
        <v>0</v>
      </c>
      <c r="O287" s="322">
        <f t="shared" si="386"/>
        <v>0</v>
      </c>
      <c r="P287" s="323"/>
    </row>
    <row r="288" spans="1:16" s="27" customFormat="1" ht="12.75" thickTop="1" x14ac:dyDescent="0.25">
      <c r="A288" s="1255" t="s">
        <v>311</v>
      </c>
      <c r="B288" s="1256"/>
      <c r="C288" s="324">
        <f t="shared" si="368"/>
        <v>12414</v>
      </c>
      <c r="D288" s="325">
        <f t="shared" ref="D288:O288" si="387">SUM(D289,D290)-D297+D298</f>
        <v>13556</v>
      </c>
      <c r="E288" s="473">
        <f t="shared" si="387"/>
        <v>-1142</v>
      </c>
      <c r="F288" s="519">
        <f t="shared" si="387"/>
        <v>12414</v>
      </c>
      <c r="G288" s="325">
        <f t="shared" si="387"/>
        <v>0</v>
      </c>
      <c r="H288" s="616">
        <f t="shared" si="387"/>
        <v>0</v>
      </c>
      <c r="I288" s="519">
        <f t="shared" si="387"/>
        <v>0</v>
      </c>
      <c r="J288" s="327">
        <f t="shared" si="387"/>
        <v>0</v>
      </c>
      <c r="K288" s="473">
        <f t="shared" si="387"/>
        <v>0</v>
      </c>
      <c r="L288" s="519">
        <f t="shared" si="387"/>
        <v>0</v>
      </c>
      <c r="M288" s="324">
        <f t="shared" si="387"/>
        <v>0</v>
      </c>
      <c r="N288" s="326">
        <f t="shared" si="387"/>
        <v>0</v>
      </c>
      <c r="O288" s="328">
        <f t="shared" si="387"/>
        <v>0</v>
      </c>
      <c r="P288" s="329"/>
    </row>
    <row r="289" spans="1:16" s="27" customFormat="1" ht="12.75" thickBot="1" x14ac:dyDescent="0.3">
      <c r="A289" s="177" t="s">
        <v>312</v>
      </c>
      <c r="B289" s="177" t="s">
        <v>313</v>
      </c>
      <c r="C289" s="178">
        <f t="shared" si="368"/>
        <v>12414</v>
      </c>
      <c r="D289" s="179">
        <f t="shared" ref="D289:O289" si="388">D21-D283</f>
        <v>13556</v>
      </c>
      <c r="E289" s="451">
        <f t="shared" si="388"/>
        <v>-1142</v>
      </c>
      <c r="F289" s="502">
        <f t="shared" si="388"/>
        <v>12414</v>
      </c>
      <c r="G289" s="179">
        <f t="shared" si="388"/>
        <v>0</v>
      </c>
      <c r="H289" s="565">
        <f t="shared" si="388"/>
        <v>0</v>
      </c>
      <c r="I289" s="502">
        <f t="shared" si="388"/>
        <v>0</v>
      </c>
      <c r="J289" s="181">
        <f t="shared" si="388"/>
        <v>0</v>
      </c>
      <c r="K289" s="451">
        <f t="shared" si="388"/>
        <v>0</v>
      </c>
      <c r="L289" s="502">
        <f t="shared" si="388"/>
        <v>0</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326">
        <f t="shared" si="389"/>
        <v>0</v>
      </c>
      <c r="F290" s="617">
        <f t="shared" si="389"/>
        <v>0</v>
      </c>
      <c r="G290" s="325">
        <f t="shared" si="389"/>
        <v>0</v>
      </c>
      <c r="H290" s="327">
        <f t="shared" si="389"/>
        <v>0</v>
      </c>
      <c r="I290" s="328">
        <f t="shared" si="389"/>
        <v>0</v>
      </c>
      <c r="J290" s="327">
        <f t="shared" si="389"/>
        <v>0</v>
      </c>
      <c r="K290" s="326">
        <f t="shared" si="389"/>
        <v>0</v>
      </c>
      <c r="L290" s="616">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116"/>
      <c r="F291" s="559">
        <f t="shared" ref="F291:F298" si="390">D291+E291</f>
        <v>0</v>
      </c>
      <c r="G291" s="308"/>
      <c r="H291" s="115"/>
      <c r="I291" s="270">
        <f t="shared" ref="I291:I298" si="391">G291+H291</f>
        <v>0</v>
      </c>
      <c r="J291" s="115"/>
      <c r="K291" s="116"/>
      <c r="L291" s="613">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105"/>
      <c r="F292" s="591">
        <f t="shared" si="390"/>
        <v>0</v>
      </c>
      <c r="G292" s="237"/>
      <c r="H292" s="104"/>
      <c r="I292" s="235">
        <f t="shared" si="391"/>
        <v>0</v>
      </c>
      <c r="J292" s="104"/>
      <c r="K292" s="105"/>
      <c r="L292" s="592">
        <f t="shared" si="392"/>
        <v>0</v>
      </c>
      <c r="M292" s="238"/>
      <c r="N292" s="105"/>
      <c r="O292" s="235">
        <f t="shared" si="393"/>
        <v>0</v>
      </c>
      <c r="P292" s="236"/>
    </row>
    <row r="293" spans="1:16" ht="12.75" hidden="1" thickTop="1" x14ac:dyDescent="0.25">
      <c r="A293" s="254" t="s">
        <v>320</v>
      </c>
      <c r="B293" s="97" t="s">
        <v>321</v>
      </c>
      <c r="C293" s="99">
        <f t="shared" si="368"/>
        <v>0</v>
      </c>
      <c r="D293" s="237"/>
      <c r="E293" s="105"/>
      <c r="F293" s="591">
        <f t="shared" si="390"/>
        <v>0</v>
      </c>
      <c r="G293" s="237"/>
      <c r="H293" s="104"/>
      <c r="I293" s="235">
        <f t="shared" si="391"/>
        <v>0</v>
      </c>
      <c r="J293" s="104"/>
      <c r="K293" s="105"/>
      <c r="L293" s="592">
        <f t="shared" si="392"/>
        <v>0</v>
      </c>
      <c r="M293" s="238"/>
      <c r="N293" s="105"/>
      <c r="O293" s="235">
        <f t="shared" si="393"/>
        <v>0</v>
      </c>
      <c r="P293" s="236"/>
    </row>
    <row r="294" spans="1:16" ht="24.75" hidden="1" thickTop="1" x14ac:dyDescent="0.25">
      <c r="A294" s="254" t="s">
        <v>322</v>
      </c>
      <c r="B294" s="97" t="s">
        <v>323</v>
      </c>
      <c r="C294" s="99">
        <f>F294+I294+L294+O294</f>
        <v>0</v>
      </c>
      <c r="D294" s="237"/>
      <c r="E294" s="105"/>
      <c r="F294" s="591">
        <f t="shared" si="390"/>
        <v>0</v>
      </c>
      <c r="G294" s="237"/>
      <c r="H294" s="104"/>
      <c r="I294" s="235">
        <f t="shared" si="391"/>
        <v>0</v>
      </c>
      <c r="J294" s="104"/>
      <c r="K294" s="105"/>
      <c r="L294" s="592">
        <f t="shared" si="392"/>
        <v>0</v>
      </c>
      <c r="M294" s="238"/>
      <c r="N294" s="105"/>
      <c r="O294" s="235">
        <f t="shared" si="393"/>
        <v>0</v>
      </c>
      <c r="P294" s="236"/>
    </row>
    <row r="295" spans="1:16" ht="12.75" hidden="1" thickTop="1" x14ac:dyDescent="0.25">
      <c r="A295" s="254" t="s">
        <v>324</v>
      </c>
      <c r="B295" s="97" t="s">
        <v>325</v>
      </c>
      <c r="C295" s="99">
        <f t="shared" si="368"/>
        <v>0</v>
      </c>
      <c r="D295" s="237"/>
      <c r="E295" s="105"/>
      <c r="F295" s="591">
        <f t="shared" si="390"/>
        <v>0</v>
      </c>
      <c r="G295" s="237"/>
      <c r="H295" s="104"/>
      <c r="I295" s="235">
        <f t="shared" si="391"/>
        <v>0</v>
      </c>
      <c r="J295" s="104"/>
      <c r="K295" s="105"/>
      <c r="L295" s="592">
        <f t="shared" si="392"/>
        <v>0</v>
      </c>
      <c r="M295" s="238"/>
      <c r="N295" s="105"/>
      <c r="O295" s="235">
        <f t="shared" si="393"/>
        <v>0</v>
      </c>
      <c r="P295" s="236"/>
    </row>
    <row r="296" spans="1:16" ht="24.75" hidden="1" thickTop="1" x14ac:dyDescent="0.25">
      <c r="A296" s="332" t="s">
        <v>326</v>
      </c>
      <c r="B296" s="333" t="s">
        <v>327</v>
      </c>
      <c r="C296" s="274">
        <f t="shared" si="368"/>
        <v>0</v>
      </c>
      <c r="D296" s="279"/>
      <c r="E296" s="280"/>
      <c r="F296" s="606">
        <f t="shared" si="390"/>
        <v>0</v>
      </c>
      <c r="G296" s="279"/>
      <c r="H296" s="281"/>
      <c r="I296" s="276">
        <f t="shared" si="391"/>
        <v>0</v>
      </c>
      <c r="J296" s="281"/>
      <c r="K296" s="280"/>
      <c r="L296" s="607">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336"/>
      <c r="F297" s="618">
        <f t="shared" si="390"/>
        <v>0</v>
      </c>
      <c r="G297" s="335"/>
      <c r="H297" s="337"/>
      <c r="I297" s="322">
        <f t="shared" si="391"/>
        <v>0</v>
      </c>
      <c r="J297" s="337"/>
      <c r="K297" s="336"/>
      <c r="L297" s="615">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266"/>
      <c r="F298" s="541">
        <f t="shared" si="390"/>
        <v>0</v>
      </c>
      <c r="G298" s="265"/>
      <c r="H298" s="267"/>
      <c r="I298" s="208">
        <f t="shared" si="391"/>
        <v>0</v>
      </c>
      <c r="J298" s="267"/>
      <c r="K298" s="266"/>
      <c r="L298" s="544">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mF2IbIOM1jiMoyAJIPfhwG8e0SMTrCaFo284PSDMyMwBNZ07zbd7SQdvBPo6moBCq33GADeJKAitCi2THydfwA==" saltValue="ugNzs9vypRXpEwobtec7mg==" spinCount="100000" sheet="1" objects="1" scenarios="1" formatCells="0" formatColumns="0" formatRows="0"/>
  <autoFilter ref="A18:P298">
    <filterColumn colId="2">
      <filters blank="1">
        <filter val="1 190"/>
        <filter val="1 379"/>
        <filter val="1 483"/>
        <filter val="1 612"/>
        <filter val="10 350"/>
        <filter val="11 833"/>
        <filter val="12 414"/>
        <filter val="-12 414"/>
        <filter val="166"/>
        <filter val="18 634"/>
        <filter val="2 530"/>
        <filter val="2 991"/>
        <filter val="293"/>
        <filter val="380"/>
        <filter val="4 829"/>
        <filter val="581"/>
        <filter val="6 220"/>
        <filter val="7 359"/>
        <filter val="83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Roman,Regular"&amp;9 159.pielikums Jūrmalas pilsētas domes
2019.gada 21.februāra saistošajiem noteikumiem Nr.8
(protokols Nr.2, 34.punkts)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view="pageLayout" zoomScaleNormal="100" workbookViewId="0">
      <selection activeCell="R6" sqref="R6"/>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700</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701</v>
      </c>
      <c r="D3" s="1296"/>
      <c r="E3" s="1296"/>
      <c r="F3" s="1296"/>
      <c r="G3" s="1296"/>
      <c r="H3" s="1296"/>
      <c r="I3" s="1296"/>
      <c r="J3" s="1296"/>
      <c r="K3" s="1296"/>
      <c r="L3" s="1296"/>
      <c r="M3" s="1296"/>
      <c r="N3" s="1296"/>
      <c r="O3" s="1296"/>
      <c r="P3" s="1297"/>
      <c r="Q3" s="525"/>
    </row>
    <row r="4" spans="1:17" ht="12.75" customHeight="1" x14ac:dyDescent="0.25">
      <c r="A4" s="5" t="s">
        <v>4</v>
      </c>
      <c r="B4" s="6"/>
      <c r="C4" s="1296"/>
      <c r="D4" s="1296"/>
      <c r="E4" s="1296"/>
      <c r="F4" s="1296"/>
      <c r="G4" s="1296"/>
      <c r="H4" s="1296"/>
      <c r="I4" s="1296"/>
      <c r="J4" s="1296"/>
      <c r="K4" s="1296"/>
      <c r="L4" s="1296"/>
      <c r="M4" s="1296"/>
      <c r="N4" s="1296"/>
      <c r="O4" s="1296"/>
      <c r="P4" s="1297"/>
      <c r="Q4" s="525"/>
    </row>
    <row r="5" spans="1:17" ht="12.75" customHeight="1" x14ac:dyDescent="0.25">
      <c r="A5" s="7" t="s">
        <v>6</v>
      </c>
      <c r="B5" s="8"/>
      <c r="C5" s="1291" t="s">
        <v>702</v>
      </c>
      <c r="D5" s="1291"/>
      <c r="E5" s="1291"/>
      <c r="F5" s="1291"/>
      <c r="G5" s="1291"/>
      <c r="H5" s="1291"/>
      <c r="I5" s="1291"/>
      <c r="J5" s="1291"/>
      <c r="K5" s="1291"/>
      <c r="L5" s="1291"/>
      <c r="M5" s="1291"/>
      <c r="N5" s="1291"/>
      <c r="O5" s="1291"/>
      <c r="P5" s="1292"/>
      <c r="Q5" s="525"/>
    </row>
    <row r="6" spans="1:17" ht="12.75" customHeight="1" x14ac:dyDescent="0.25">
      <c r="A6" s="7" t="s">
        <v>8</v>
      </c>
      <c r="B6" s="8"/>
      <c r="C6" s="1291" t="s">
        <v>703</v>
      </c>
      <c r="D6" s="1291"/>
      <c r="E6" s="1291"/>
      <c r="F6" s="1291"/>
      <c r="G6" s="1291"/>
      <c r="H6" s="1291"/>
      <c r="I6" s="1291"/>
      <c r="J6" s="1291"/>
      <c r="K6" s="1291"/>
      <c r="L6" s="1291"/>
      <c r="M6" s="1291"/>
      <c r="N6" s="1291"/>
      <c r="O6" s="1291"/>
      <c r="P6" s="1292"/>
      <c r="Q6" s="525"/>
    </row>
    <row r="7" spans="1:17" ht="15" customHeight="1" x14ac:dyDescent="0.25">
      <c r="A7" s="7" t="s">
        <v>10</v>
      </c>
      <c r="B7" s="8"/>
      <c r="C7" s="1296" t="s">
        <v>704</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705</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198646</v>
      </c>
      <c r="D20" s="33">
        <f>SUM(D21,D24,D25,D41,D43)</f>
        <v>199043</v>
      </c>
      <c r="E20" s="432">
        <f>SUM(E21,E24,E25,E41,E43)</f>
        <v>-397</v>
      </c>
      <c r="F20" s="483">
        <f>SUM(F21,F24,F25,F41,F43)</f>
        <v>198646</v>
      </c>
      <c r="G20" s="33">
        <f>SUM(G21,G24,G43)</f>
        <v>0</v>
      </c>
      <c r="H20" s="35">
        <f>SUM(H21,H24,H43)</f>
        <v>0</v>
      </c>
      <c r="I20" s="36">
        <f>SUM(I21,I24,I43)</f>
        <v>0</v>
      </c>
      <c r="J20" s="35">
        <f>SUM(J21,J26,J43)</f>
        <v>0</v>
      </c>
      <c r="K20" s="34">
        <f>SUM(K21,K26,K43)</f>
        <v>0</v>
      </c>
      <c r="L20" s="36">
        <f>SUM(L21,L26,L43)</f>
        <v>0</v>
      </c>
      <c r="M20" s="32">
        <f>SUM(M21,M45)</f>
        <v>0</v>
      </c>
      <c r="N20" s="34">
        <f>SUM(N21,N45)</f>
        <v>0</v>
      </c>
      <c r="O20" s="36">
        <f>SUM(O21,O45)</f>
        <v>0</v>
      </c>
      <c r="P20" s="37"/>
    </row>
    <row r="21" spans="1:16" ht="12.75" hidden="1" thickTop="1" x14ac:dyDescent="0.25">
      <c r="A21" s="38"/>
      <c r="B21" s="39" t="s">
        <v>41</v>
      </c>
      <c r="C21" s="40">
        <f t="shared" ref="C21:C84" si="0">F21+I21+L21+O21</f>
        <v>0</v>
      </c>
      <c r="D21" s="41">
        <f t="shared" ref="D21:O21" si="1">SUM(D22:D23)</f>
        <v>0</v>
      </c>
      <c r="E21" s="433">
        <f t="shared" si="1"/>
        <v>0</v>
      </c>
      <c r="F21" s="484">
        <f t="shared" si="1"/>
        <v>0</v>
      </c>
      <c r="G21" s="41">
        <f t="shared" si="1"/>
        <v>0</v>
      </c>
      <c r="H21" s="43">
        <f t="shared" si="1"/>
        <v>0</v>
      </c>
      <c r="I21" s="44">
        <f t="shared" si="1"/>
        <v>0</v>
      </c>
      <c r="J21" s="43">
        <f t="shared" si="1"/>
        <v>0</v>
      </c>
      <c r="K21" s="42">
        <f t="shared" si="1"/>
        <v>0</v>
      </c>
      <c r="L21" s="44">
        <f t="shared" si="1"/>
        <v>0</v>
      </c>
      <c r="M21" s="40">
        <f t="shared" si="1"/>
        <v>0</v>
      </c>
      <c r="N21" s="42">
        <f t="shared" si="1"/>
        <v>0</v>
      </c>
      <c r="O21" s="44">
        <f t="shared" si="1"/>
        <v>0</v>
      </c>
      <c r="P21" s="45"/>
    </row>
    <row r="22" spans="1:16" ht="12.75" hidden="1" thickTop="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ht="12.75" hidden="1" thickTop="1" x14ac:dyDescent="0.25">
      <c r="A23" s="97"/>
      <c r="B23" s="119" t="s">
        <v>43</v>
      </c>
      <c r="C23" s="369">
        <f t="shared" si="0"/>
        <v>0</v>
      </c>
      <c r="D23" s="370"/>
      <c r="E23" s="482"/>
      <c r="F23" s="509">
        <f>D23+E23</f>
        <v>0</v>
      </c>
      <c r="G23" s="370"/>
      <c r="H23" s="372"/>
      <c r="I23" s="166">
        <f>G23+H23</f>
        <v>0</v>
      </c>
      <c r="J23" s="372"/>
      <c r="K23" s="371"/>
      <c r="L23" s="166">
        <f>J23+K23</f>
        <v>0</v>
      </c>
      <c r="M23" s="373"/>
      <c r="N23" s="371"/>
      <c r="O23" s="166">
        <f>M23+N23</f>
        <v>0</v>
      </c>
      <c r="P23" s="374"/>
    </row>
    <row r="24" spans="1:16" s="27" customFormat="1" ht="25.5" thickTop="1" thickBot="1" x14ac:dyDescent="0.3">
      <c r="A24" s="64">
        <v>19300</v>
      </c>
      <c r="B24" s="64" t="s">
        <v>44</v>
      </c>
      <c r="C24" s="65">
        <f>F24+I24</f>
        <v>198646</v>
      </c>
      <c r="D24" s="66">
        <f>D51</f>
        <v>199043</v>
      </c>
      <c r="E24" s="475">
        <f>E125</f>
        <v>-397</v>
      </c>
      <c r="F24" s="520">
        <f>D24+E24</f>
        <v>198646</v>
      </c>
      <c r="G24" s="66"/>
      <c r="H24" s="67"/>
      <c r="I24" s="68">
        <f>G24+H24</f>
        <v>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hidden="1" thickTop="1" x14ac:dyDescent="0.25">
      <c r="A26" s="75">
        <v>21300</v>
      </c>
      <c r="B26" s="75" t="s">
        <v>47</v>
      </c>
      <c r="C26" s="76">
        <f>L26</f>
        <v>0</v>
      </c>
      <c r="D26" s="78" t="s">
        <v>45</v>
      </c>
      <c r="E26" s="438" t="s">
        <v>45</v>
      </c>
      <c r="F26" s="489" t="s">
        <v>45</v>
      </c>
      <c r="G26" s="78" t="s">
        <v>45</v>
      </c>
      <c r="H26" s="79" t="s">
        <v>45</v>
      </c>
      <c r="I26" s="80" t="s">
        <v>45</v>
      </c>
      <c r="J26" s="84">
        <f>SUM(J27,J31,J33,J36)</f>
        <v>0</v>
      </c>
      <c r="K26" s="85">
        <f>SUM(K27,K31,K33,K36)</f>
        <v>0</v>
      </c>
      <c r="L26" s="208">
        <f>SUM(L27,L31,L33,L36)</f>
        <v>0</v>
      </c>
      <c r="M26" s="82" t="s">
        <v>45</v>
      </c>
      <c r="N26" s="81" t="s">
        <v>45</v>
      </c>
      <c r="O26" s="80" t="s">
        <v>45</v>
      </c>
      <c r="P26" s="83"/>
    </row>
    <row r="27" spans="1:16" s="27" customFormat="1" ht="24.75" hidden="1" thickTop="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t="12.75" hidden="1" thickTop="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t="12.75" hidden="1" thickTop="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75" hidden="1" thickTop="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75" hidden="1" thickTop="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75" hidden="1" thickTop="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t="12.75" hidden="1" thickTop="1" x14ac:dyDescent="0.25">
      <c r="A33" s="86">
        <v>21380</v>
      </c>
      <c r="B33" s="75" t="s">
        <v>54</v>
      </c>
      <c r="C33" s="76">
        <f t="shared" si="2"/>
        <v>0</v>
      </c>
      <c r="D33" s="78" t="s">
        <v>45</v>
      </c>
      <c r="E33" s="438" t="s">
        <v>45</v>
      </c>
      <c r="F33" s="489" t="s">
        <v>45</v>
      </c>
      <c r="G33" s="78" t="s">
        <v>45</v>
      </c>
      <c r="H33" s="79" t="s">
        <v>45</v>
      </c>
      <c r="I33" s="80" t="s">
        <v>45</v>
      </c>
      <c r="J33" s="84">
        <f>SUM(J34:J35)</f>
        <v>0</v>
      </c>
      <c r="K33" s="85">
        <f>SUM(K34:K35)</f>
        <v>0</v>
      </c>
      <c r="L33" s="208">
        <f>SUM(L34:L35)</f>
        <v>0</v>
      </c>
      <c r="M33" s="82" t="s">
        <v>45</v>
      </c>
      <c r="N33" s="81" t="s">
        <v>45</v>
      </c>
      <c r="O33" s="80" t="s">
        <v>45</v>
      </c>
      <c r="P33" s="83"/>
    </row>
    <row r="34" spans="1:16" ht="12.75" hidden="1" thickTop="1" x14ac:dyDescent="0.25">
      <c r="A34" s="47">
        <v>21381</v>
      </c>
      <c r="B34" s="87" t="s">
        <v>55</v>
      </c>
      <c r="C34" s="88">
        <f t="shared" si="2"/>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75" hidden="1" thickTop="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2"/>
        <v>0</v>
      </c>
      <c r="D36" s="78" t="s">
        <v>45</v>
      </c>
      <c r="E36" s="438" t="s">
        <v>45</v>
      </c>
      <c r="F36" s="489" t="s">
        <v>45</v>
      </c>
      <c r="G36" s="78" t="s">
        <v>45</v>
      </c>
      <c r="H36" s="79" t="s">
        <v>45</v>
      </c>
      <c r="I36" s="80" t="s">
        <v>45</v>
      </c>
      <c r="J36" s="84">
        <f>SUM(J37:J40)</f>
        <v>0</v>
      </c>
      <c r="K36" s="85">
        <f>SUM(K37:K40)</f>
        <v>0</v>
      </c>
      <c r="L36" s="208">
        <f>SUM(L37:L40)</f>
        <v>0</v>
      </c>
      <c r="M36" s="82" t="s">
        <v>45</v>
      </c>
      <c r="N36" s="81" t="s">
        <v>45</v>
      </c>
      <c r="O36" s="80" t="s">
        <v>45</v>
      </c>
      <c r="P36" s="83"/>
    </row>
    <row r="37" spans="1:16" ht="24.75" hidden="1" thickTop="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t="12.75" hidden="1" thickTop="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t="12.75" hidden="1" thickTop="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75" hidden="1" thickTop="1" x14ac:dyDescent="0.25">
      <c r="A40" s="120">
        <v>21399</v>
      </c>
      <c r="B40" s="121" t="s">
        <v>61</v>
      </c>
      <c r="C40" s="122">
        <f t="shared" si="2"/>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75" hidden="1" thickTop="1" x14ac:dyDescent="0.25">
      <c r="A43" s="86">
        <v>21490</v>
      </c>
      <c r="B43" s="75" t="s">
        <v>64</v>
      </c>
      <c r="C43" s="143">
        <f>F43+I43+L43</f>
        <v>0</v>
      </c>
      <c r="D43" s="144">
        <f>D44</f>
        <v>0</v>
      </c>
      <c r="E43" s="480">
        <f t="shared" ref="E43:L43" si="3">E44</f>
        <v>0</v>
      </c>
      <c r="F43" s="524">
        <f t="shared" si="3"/>
        <v>0</v>
      </c>
      <c r="G43" s="144">
        <f t="shared" si="3"/>
        <v>0</v>
      </c>
      <c r="H43" s="146">
        <f t="shared" si="3"/>
        <v>0</v>
      </c>
      <c r="I43" s="147">
        <f t="shared" si="3"/>
        <v>0</v>
      </c>
      <c r="J43" s="146">
        <f t="shared" si="3"/>
        <v>0</v>
      </c>
      <c r="K43" s="145">
        <f t="shared" si="3"/>
        <v>0</v>
      </c>
      <c r="L43" s="147">
        <f t="shared" si="3"/>
        <v>0</v>
      </c>
      <c r="M43" s="82" t="s">
        <v>45</v>
      </c>
      <c r="N43" s="81" t="s">
        <v>45</v>
      </c>
      <c r="O43" s="80" t="s">
        <v>45</v>
      </c>
      <c r="P43" s="83"/>
    </row>
    <row r="44" spans="1:16" s="27" customFormat="1" ht="24.75" hidden="1" thickTop="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75" hidden="1" thickTop="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75" hidden="1" thickTop="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ht="12.75" thickTop="1"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943"/>
      <c r="F49" s="501"/>
      <c r="G49" s="171"/>
      <c r="H49" s="173"/>
      <c r="I49" s="174"/>
      <c r="J49" s="173"/>
      <c r="K49" s="172"/>
      <c r="L49" s="174"/>
      <c r="M49" s="175"/>
      <c r="N49" s="172"/>
      <c r="O49" s="174"/>
      <c r="P49" s="176"/>
    </row>
    <row r="50" spans="1:16" s="27" customFormat="1" ht="12.75" thickBot="1" x14ac:dyDescent="0.3">
      <c r="A50" s="177"/>
      <c r="B50" s="30" t="s">
        <v>70</v>
      </c>
      <c r="C50" s="178">
        <f t="shared" si="0"/>
        <v>198646</v>
      </c>
      <c r="D50" s="179">
        <f t="shared" ref="D50:O50" si="4">SUM(D51,D283)</f>
        <v>199043</v>
      </c>
      <c r="E50" s="451">
        <f t="shared" si="4"/>
        <v>-397</v>
      </c>
      <c r="F50" s="502">
        <f t="shared" si="4"/>
        <v>198646</v>
      </c>
      <c r="G50" s="179">
        <f t="shared" si="4"/>
        <v>0</v>
      </c>
      <c r="H50" s="181">
        <f t="shared" si="4"/>
        <v>0</v>
      </c>
      <c r="I50" s="182">
        <f t="shared" si="4"/>
        <v>0</v>
      </c>
      <c r="J50" s="181">
        <f t="shared" si="4"/>
        <v>0</v>
      </c>
      <c r="K50" s="180">
        <f t="shared" si="4"/>
        <v>0</v>
      </c>
      <c r="L50" s="182">
        <f t="shared" si="4"/>
        <v>0</v>
      </c>
      <c r="M50" s="178">
        <f t="shared" si="4"/>
        <v>0</v>
      </c>
      <c r="N50" s="180">
        <f t="shared" si="4"/>
        <v>0</v>
      </c>
      <c r="O50" s="182">
        <f t="shared" si="4"/>
        <v>0</v>
      </c>
      <c r="P50" s="183"/>
    </row>
    <row r="51" spans="1:16" s="27" customFormat="1" ht="36.75" thickTop="1" x14ac:dyDescent="0.25">
      <c r="A51" s="184"/>
      <c r="B51" s="185" t="s">
        <v>71</v>
      </c>
      <c r="C51" s="186">
        <f t="shared" si="0"/>
        <v>198646</v>
      </c>
      <c r="D51" s="187">
        <f t="shared" ref="D51:O51" si="5">SUM(D52,D194)</f>
        <v>199043</v>
      </c>
      <c r="E51" s="452">
        <f t="shared" si="5"/>
        <v>-397</v>
      </c>
      <c r="F51" s="503">
        <f t="shared" si="5"/>
        <v>198646</v>
      </c>
      <c r="G51" s="187">
        <f t="shared" si="5"/>
        <v>0</v>
      </c>
      <c r="H51" s="189">
        <f t="shared" si="5"/>
        <v>0</v>
      </c>
      <c r="I51" s="190">
        <f t="shared" si="5"/>
        <v>0</v>
      </c>
      <c r="J51" s="189">
        <f t="shared" si="5"/>
        <v>0</v>
      </c>
      <c r="K51" s="188">
        <f t="shared" si="5"/>
        <v>0</v>
      </c>
      <c r="L51" s="190">
        <f t="shared" si="5"/>
        <v>0</v>
      </c>
      <c r="M51" s="186">
        <f t="shared" si="5"/>
        <v>0</v>
      </c>
      <c r="N51" s="188">
        <f t="shared" si="5"/>
        <v>0</v>
      </c>
      <c r="O51" s="190">
        <f t="shared" si="5"/>
        <v>0</v>
      </c>
      <c r="P51" s="191"/>
    </row>
    <row r="52" spans="1:16" s="27" customFormat="1" ht="24" x14ac:dyDescent="0.25">
      <c r="A52" s="192"/>
      <c r="B52" s="20" t="s">
        <v>72</v>
      </c>
      <c r="C52" s="193">
        <f t="shared" si="0"/>
        <v>198646</v>
      </c>
      <c r="D52" s="194">
        <f t="shared" ref="D52:O52" si="6">SUM(D53,D75,D173,D187)</f>
        <v>199043</v>
      </c>
      <c r="E52" s="453">
        <f t="shared" si="6"/>
        <v>-397</v>
      </c>
      <c r="F52" s="504">
        <f t="shared" si="6"/>
        <v>198646</v>
      </c>
      <c r="G52" s="194">
        <f t="shared" si="6"/>
        <v>0</v>
      </c>
      <c r="H52" s="196">
        <f t="shared" si="6"/>
        <v>0</v>
      </c>
      <c r="I52" s="197">
        <f t="shared" si="6"/>
        <v>0</v>
      </c>
      <c r="J52" s="196">
        <f t="shared" si="6"/>
        <v>0</v>
      </c>
      <c r="K52" s="195">
        <f t="shared" si="6"/>
        <v>0</v>
      </c>
      <c r="L52" s="197">
        <f t="shared" si="6"/>
        <v>0</v>
      </c>
      <c r="M52" s="193">
        <f t="shared" si="6"/>
        <v>0</v>
      </c>
      <c r="N52" s="195">
        <f t="shared" si="6"/>
        <v>0</v>
      </c>
      <c r="O52" s="197">
        <f t="shared" si="6"/>
        <v>0</v>
      </c>
      <c r="P52" s="198"/>
    </row>
    <row r="53" spans="1:16" s="27" customFormat="1" hidden="1" x14ac:dyDescent="0.25">
      <c r="A53" s="199">
        <v>1000</v>
      </c>
      <c r="B53" s="199" t="s">
        <v>73</v>
      </c>
      <c r="C53" s="200">
        <f t="shared" si="0"/>
        <v>0</v>
      </c>
      <c r="D53" s="201">
        <f t="shared" ref="D53:O53" si="7">SUM(D54,D67)</f>
        <v>0</v>
      </c>
      <c r="E53" s="454">
        <f t="shared" si="7"/>
        <v>0</v>
      </c>
      <c r="F53" s="505">
        <f t="shared" si="7"/>
        <v>0</v>
      </c>
      <c r="G53" s="201">
        <f t="shared" si="7"/>
        <v>0</v>
      </c>
      <c r="H53" s="203">
        <f t="shared" si="7"/>
        <v>0</v>
      </c>
      <c r="I53" s="204">
        <f t="shared" si="7"/>
        <v>0</v>
      </c>
      <c r="J53" s="203">
        <f t="shared" si="7"/>
        <v>0</v>
      </c>
      <c r="K53" s="202">
        <f t="shared" si="7"/>
        <v>0</v>
      </c>
      <c r="L53" s="204">
        <f t="shared" si="7"/>
        <v>0</v>
      </c>
      <c r="M53" s="200">
        <f t="shared" si="7"/>
        <v>0</v>
      </c>
      <c r="N53" s="202">
        <f t="shared" si="7"/>
        <v>0</v>
      </c>
      <c r="O53" s="204">
        <f t="shared" si="7"/>
        <v>0</v>
      </c>
      <c r="P53" s="205"/>
    </row>
    <row r="54" spans="1:16" hidden="1" x14ac:dyDescent="0.25">
      <c r="A54" s="75">
        <v>1100</v>
      </c>
      <c r="B54" s="206" t="s">
        <v>74</v>
      </c>
      <c r="C54" s="76">
        <f t="shared" si="0"/>
        <v>0</v>
      </c>
      <c r="D54" s="207">
        <f t="shared" ref="D54:O54" si="8">SUM(D55,D58,D66)</f>
        <v>0</v>
      </c>
      <c r="E54" s="455">
        <f t="shared" si="8"/>
        <v>0</v>
      </c>
      <c r="F54" s="506">
        <f t="shared" si="8"/>
        <v>0</v>
      </c>
      <c r="G54" s="207">
        <f t="shared" si="8"/>
        <v>0</v>
      </c>
      <c r="H54" s="84">
        <f t="shared" si="8"/>
        <v>0</v>
      </c>
      <c r="I54" s="208">
        <f t="shared" si="8"/>
        <v>0</v>
      </c>
      <c r="J54" s="84">
        <f t="shared" si="8"/>
        <v>0</v>
      </c>
      <c r="K54" s="85">
        <f t="shared" si="8"/>
        <v>0</v>
      </c>
      <c r="L54" s="208">
        <f t="shared" si="8"/>
        <v>0</v>
      </c>
      <c r="M54" s="209">
        <f t="shared" si="8"/>
        <v>0</v>
      </c>
      <c r="N54" s="210">
        <f t="shared" si="8"/>
        <v>0</v>
      </c>
      <c r="O54" s="211">
        <f t="shared" si="8"/>
        <v>0</v>
      </c>
      <c r="P54" s="212"/>
    </row>
    <row r="55" spans="1:16" hidden="1" x14ac:dyDescent="0.25">
      <c r="A55" s="213">
        <v>1110</v>
      </c>
      <c r="B55" s="157" t="s">
        <v>75</v>
      </c>
      <c r="C55" s="163">
        <f t="shared" si="0"/>
        <v>0</v>
      </c>
      <c r="D55" s="214">
        <f t="shared" ref="D55:O55" si="9">SUM(D56:D57)</f>
        <v>0</v>
      </c>
      <c r="E55" s="456">
        <f t="shared" si="9"/>
        <v>0</v>
      </c>
      <c r="F55" s="507">
        <f t="shared" si="9"/>
        <v>0</v>
      </c>
      <c r="G55" s="214">
        <f t="shared" si="9"/>
        <v>0</v>
      </c>
      <c r="H55" s="216">
        <f t="shared" si="9"/>
        <v>0</v>
      </c>
      <c r="I55" s="217">
        <f t="shared" si="9"/>
        <v>0</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24" hidden="1" customHeight="1" x14ac:dyDescent="0.25">
      <c r="A57" s="119">
        <v>1119</v>
      </c>
      <c r="B57" s="98" t="s">
        <v>77</v>
      </c>
      <c r="C57" s="99">
        <f t="shared" si="0"/>
        <v>0</v>
      </c>
      <c r="D57" s="237"/>
      <c r="E57" s="458"/>
      <c r="F57" s="509">
        <f>D57+E57</f>
        <v>0</v>
      </c>
      <c r="G57" s="237"/>
      <c r="H57" s="104"/>
      <c r="I57" s="235">
        <f>G57+H57</f>
        <v>0</v>
      </c>
      <c r="J57" s="104"/>
      <c r="K57" s="105"/>
      <c r="L57" s="235">
        <f>J57+K57</f>
        <v>0</v>
      </c>
      <c r="M57" s="238"/>
      <c r="N57" s="105"/>
      <c r="O57" s="235">
        <f>M57+N57</f>
        <v>0</v>
      </c>
      <c r="P57" s="236"/>
    </row>
    <row r="58" spans="1:16" hidden="1" x14ac:dyDescent="0.25">
      <c r="A58" s="231">
        <v>1140</v>
      </c>
      <c r="B58" s="98" t="s">
        <v>78</v>
      </c>
      <c r="C58" s="99">
        <f t="shared" si="0"/>
        <v>0</v>
      </c>
      <c r="D58" s="232">
        <f t="shared" ref="D58:O58" si="10">SUM(D59:D65)</f>
        <v>0</v>
      </c>
      <c r="E58" s="459">
        <f t="shared" si="10"/>
        <v>0</v>
      </c>
      <c r="F58" s="509">
        <f t="shared" si="10"/>
        <v>0</v>
      </c>
      <c r="G58" s="232">
        <f t="shared" si="10"/>
        <v>0</v>
      </c>
      <c r="H58" s="234">
        <f t="shared" si="10"/>
        <v>0</v>
      </c>
      <c r="I58" s="235">
        <f t="shared" si="10"/>
        <v>0</v>
      </c>
      <c r="J58" s="234">
        <f t="shared" si="10"/>
        <v>0</v>
      </c>
      <c r="K58" s="233">
        <f t="shared" si="10"/>
        <v>0</v>
      </c>
      <c r="L58" s="235">
        <f t="shared" si="10"/>
        <v>0</v>
      </c>
      <c r="M58" s="99">
        <f t="shared" si="10"/>
        <v>0</v>
      </c>
      <c r="N58" s="233">
        <f t="shared" si="10"/>
        <v>0</v>
      </c>
      <c r="O58" s="235">
        <f t="shared" si="10"/>
        <v>0</v>
      </c>
      <c r="P58" s="236"/>
    </row>
    <row r="59" spans="1:16" hidden="1" x14ac:dyDescent="0.25">
      <c r="A59" s="119">
        <v>1141</v>
      </c>
      <c r="B59" s="98" t="s">
        <v>79</v>
      </c>
      <c r="C59" s="99">
        <f t="shared" si="0"/>
        <v>0</v>
      </c>
      <c r="D59" s="237"/>
      <c r="E59" s="458"/>
      <c r="F59" s="509">
        <f t="shared" ref="F59:F66" si="11">D59+E59</f>
        <v>0</v>
      </c>
      <c r="G59" s="237"/>
      <c r="H59" s="104"/>
      <c r="I59" s="235">
        <f t="shared" ref="I59:I66" si="12">G59+H59</f>
        <v>0</v>
      </c>
      <c r="J59" s="104"/>
      <c r="K59" s="105"/>
      <c r="L59" s="235">
        <f t="shared" ref="L59:L66" si="13">J59+K59</f>
        <v>0</v>
      </c>
      <c r="M59" s="238"/>
      <c r="N59" s="105"/>
      <c r="O59" s="235">
        <f t="shared" ref="O59:O66" si="14">M59+N59</f>
        <v>0</v>
      </c>
      <c r="P59" s="236"/>
    </row>
    <row r="60" spans="1:16" ht="24.75" hidden="1" customHeight="1" x14ac:dyDescent="0.25">
      <c r="A60" s="119">
        <v>1142</v>
      </c>
      <c r="B60" s="98" t="s">
        <v>80</v>
      </c>
      <c r="C60" s="99">
        <f t="shared" si="0"/>
        <v>0</v>
      </c>
      <c r="D60" s="237"/>
      <c r="E60" s="458"/>
      <c r="F60" s="509">
        <f t="shared" si="11"/>
        <v>0</v>
      </c>
      <c r="G60" s="237"/>
      <c r="H60" s="104"/>
      <c r="I60" s="235">
        <f t="shared" si="12"/>
        <v>0</v>
      </c>
      <c r="J60" s="104"/>
      <c r="K60" s="105"/>
      <c r="L60" s="235">
        <f>J60+K60</f>
        <v>0</v>
      </c>
      <c r="M60" s="238"/>
      <c r="N60" s="105"/>
      <c r="O60" s="235">
        <f t="shared" si="14"/>
        <v>0</v>
      </c>
      <c r="P60" s="236"/>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hidden="1" x14ac:dyDescent="0.25">
      <c r="A63" s="119">
        <v>1147</v>
      </c>
      <c r="B63" s="98" t="s">
        <v>83</v>
      </c>
      <c r="C63" s="99">
        <f t="shared" si="0"/>
        <v>0</v>
      </c>
      <c r="D63" s="237"/>
      <c r="E63" s="458"/>
      <c r="F63" s="509">
        <f t="shared" si="11"/>
        <v>0</v>
      </c>
      <c r="G63" s="237"/>
      <c r="H63" s="104"/>
      <c r="I63" s="235">
        <f t="shared" si="12"/>
        <v>0</v>
      </c>
      <c r="J63" s="104"/>
      <c r="K63" s="105"/>
      <c r="L63" s="235">
        <f t="shared" si="13"/>
        <v>0</v>
      </c>
      <c r="M63" s="238"/>
      <c r="N63" s="105"/>
      <c r="O63" s="235">
        <f t="shared" si="14"/>
        <v>0</v>
      </c>
      <c r="P63" s="236"/>
    </row>
    <row r="64" spans="1:16" hidden="1" x14ac:dyDescent="0.25">
      <c r="A64" s="119">
        <v>1148</v>
      </c>
      <c r="B64" s="98" t="s">
        <v>84</v>
      </c>
      <c r="C64" s="99">
        <f t="shared" si="0"/>
        <v>0</v>
      </c>
      <c r="D64" s="237"/>
      <c r="E64" s="458"/>
      <c r="F64" s="509">
        <f t="shared" si="11"/>
        <v>0</v>
      </c>
      <c r="G64" s="237"/>
      <c r="H64" s="104"/>
      <c r="I64" s="235">
        <f t="shared" si="12"/>
        <v>0</v>
      </c>
      <c r="J64" s="104"/>
      <c r="K64" s="105"/>
      <c r="L64" s="235">
        <f t="shared" si="13"/>
        <v>0</v>
      </c>
      <c r="M64" s="238"/>
      <c r="N64" s="105"/>
      <c r="O64" s="235">
        <f t="shared" si="14"/>
        <v>0</v>
      </c>
      <c r="P64" s="236"/>
    </row>
    <row r="65" spans="1:16" ht="24" hidden="1" customHeight="1" x14ac:dyDescent="0.25">
      <c r="A65" s="119">
        <v>1149</v>
      </c>
      <c r="B65" s="98" t="s">
        <v>85</v>
      </c>
      <c r="C65" s="99">
        <f>F65+I65+L65+O65</f>
        <v>0</v>
      </c>
      <c r="D65" s="237"/>
      <c r="E65" s="458"/>
      <c r="F65" s="509">
        <f t="shared" si="11"/>
        <v>0</v>
      </c>
      <c r="G65" s="237"/>
      <c r="H65" s="104"/>
      <c r="I65" s="235">
        <f t="shared" si="12"/>
        <v>0</v>
      </c>
      <c r="J65" s="104"/>
      <c r="K65" s="105"/>
      <c r="L65" s="235">
        <f t="shared" si="13"/>
        <v>0</v>
      </c>
      <c r="M65" s="238"/>
      <c r="N65" s="105"/>
      <c r="O65" s="235">
        <f t="shared" si="14"/>
        <v>0</v>
      </c>
      <c r="P65" s="236"/>
    </row>
    <row r="66" spans="1:16" ht="36" hidden="1" x14ac:dyDescent="0.25">
      <c r="A66" s="213">
        <v>1150</v>
      </c>
      <c r="B66" s="157" t="s">
        <v>87</v>
      </c>
      <c r="C66" s="163">
        <f>F66+I66+L66+O66</f>
        <v>0</v>
      </c>
      <c r="D66" s="239"/>
      <c r="E66" s="464"/>
      <c r="F66" s="507">
        <f t="shared" si="11"/>
        <v>0</v>
      </c>
      <c r="G66" s="239"/>
      <c r="H66" s="241"/>
      <c r="I66" s="217">
        <f t="shared" si="12"/>
        <v>0</v>
      </c>
      <c r="J66" s="241"/>
      <c r="K66" s="240"/>
      <c r="L66" s="217">
        <f t="shared" si="13"/>
        <v>0</v>
      </c>
      <c r="M66" s="242"/>
      <c r="N66" s="240"/>
      <c r="O66" s="217">
        <f t="shared" si="14"/>
        <v>0</v>
      </c>
      <c r="P66" s="218"/>
    </row>
    <row r="67" spans="1:16" ht="24" hidden="1" x14ac:dyDescent="0.25">
      <c r="A67" s="75">
        <v>1200</v>
      </c>
      <c r="B67" s="206" t="s">
        <v>88</v>
      </c>
      <c r="C67" s="76">
        <f t="shared" si="0"/>
        <v>0</v>
      </c>
      <c r="D67" s="207">
        <f t="shared" ref="D67:O67" si="15">SUM(D68:D69)</f>
        <v>0</v>
      </c>
      <c r="E67" s="455">
        <f t="shared" si="15"/>
        <v>0</v>
      </c>
      <c r="F67" s="506">
        <f t="shared" si="15"/>
        <v>0</v>
      </c>
      <c r="G67" s="207">
        <f t="shared" si="15"/>
        <v>0</v>
      </c>
      <c r="H67" s="84">
        <f t="shared" si="15"/>
        <v>0</v>
      </c>
      <c r="I67" s="208">
        <f t="shared" si="15"/>
        <v>0</v>
      </c>
      <c r="J67" s="84">
        <f t="shared" si="15"/>
        <v>0</v>
      </c>
      <c r="K67" s="85">
        <f t="shared" si="15"/>
        <v>0</v>
      </c>
      <c r="L67" s="208">
        <f t="shared" si="15"/>
        <v>0</v>
      </c>
      <c r="M67" s="76">
        <f t="shared" si="15"/>
        <v>0</v>
      </c>
      <c r="N67" s="85">
        <f t="shared" si="15"/>
        <v>0</v>
      </c>
      <c r="O67" s="208">
        <f t="shared" si="15"/>
        <v>0</v>
      </c>
      <c r="P67" s="243"/>
    </row>
    <row r="68" spans="1:16" ht="24" hidden="1" x14ac:dyDescent="0.25">
      <c r="A68" s="342">
        <v>1210</v>
      </c>
      <c r="B68" s="87" t="s">
        <v>89</v>
      </c>
      <c r="C68" s="88">
        <f t="shared" si="0"/>
        <v>0</v>
      </c>
      <c r="D68" s="219"/>
      <c r="E68" s="457"/>
      <c r="F68" s="508">
        <f>D68+E68</f>
        <v>0</v>
      </c>
      <c r="G68" s="219"/>
      <c r="H68" s="93"/>
      <c r="I68" s="220">
        <f>G68+H68</f>
        <v>0</v>
      </c>
      <c r="J68" s="93"/>
      <c r="K68" s="94"/>
      <c r="L68" s="220">
        <f>J68+K68</f>
        <v>0</v>
      </c>
      <c r="M68" s="221"/>
      <c r="N68" s="94"/>
      <c r="O68" s="220">
        <f>M68+N68</f>
        <v>0</v>
      </c>
      <c r="P68" s="222"/>
    </row>
    <row r="69" spans="1:16" ht="24" hidden="1" x14ac:dyDescent="0.25">
      <c r="A69" s="231">
        <v>1220</v>
      </c>
      <c r="B69" s="98" t="s">
        <v>90</v>
      </c>
      <c r="C69" s="99">
        <f t="shared" si="0"/>
        <v>0</v>
      </c>
      <c r="D69" s="232">
        <f t="shared" ref="D69:O69" si="16">SUM(D70:D74)</f>
        <v>0</v>
      </c>
      <c r="E69" s="459">
        <f t="shared" si="16"/>
        <v>0</v>
      </c>
      <c r="F69" s="509">
        <f t="shared" si="16"/>
        <v>0</v>
      </c>
      <c r="G69" s="232">
        <f t="shared" si="16"/>
        <v>0</v>
      </c>
      <c r="H69" s="234">
        <f t="shared" si="16"/>
        <v>0</v>
      </c>
      <c r="I69" s="235">
        <f t="shared" si="16"/>
        <v>0</v>
      </c>
      <c r="J69" s="234">
        <f t="shared" si="16"/>
        <v>0</v>
      </c>
      <c r="K69" s="233">
        <f t="shared" si="16"/>
        <v>0</v>
      </c>
      <c r="L69" s="235">
        <f t="shared" si="16"/>
        <v>0</v>
      </c>
      <c r="M69" s="99">
        <f t="shared" si="16"/>
        <v>0</v>
      </c>
      <c r="N69" s="233">
        <f t="shared" si="16"/>
        <v>0</v>
      </c>
      <c r="O69" s="235">
        <f t="shared" si="16"/>
        <v>0</v>
      </c>
      <c r="P69" s="236"/>
    </row>
    <row r="70" spans="1:16" ht="48" hidden="1" x14ac:dyDescent="0.25">
      <c r="A70" s="119">
        <v>1221</v>
      </c>
      <c r="B70" s="98" t="s">
        <v>91</v>
      </c>
      <c r="C70" s="99">
        <f t="shared" si="0"/>
        <v>0</v>
      </c>
      <c r="D70" s="237"/>
      <c r="E70" s="458"/>
      <c r="F70" s="509">
        <f>D70+E70</f>
        <v>0</v>
      </c>
      <c r="G70" s="237"/>
      <c r="H70" s="104"/>
      <c r="I70" s="235">
        <f>G70+H70</f>
        <v>0</v>
      </c>
      <c r="J70" s="104"/>
      <c r="K70" s="105"/>
      <c r="L70" s="235">
        <f>J70+K70</f>
        <v>0</v>
      </c>
      <c r="M70" s="238"/>
      <c r="N70" s="105"/>
      <c r="O70" s="235">
        <f>M70+N70</f>
        <v>0</v>
      </c>
      <c r="P70" s="236"/>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hidden="1" x14ac:dyDescent="0.25">
      <c r="A73" s="119">
        <v>1227</v>
      </c>
      <c r="B73" s="98" t="s">
        <v>94</v>
      </c>
      <c r="C73" s="99">
        <f t="shared" si="0"/>
        <v>0</v>
      </c>
      <c r="D73" s="237"/>
      <c r="E73" s="458"/>
      <c r="F73" s="509">
        <f>D73+E73</f>
        <v>0</v>
      </c>
      <c r="G73" s="237"/>
      <c r="H73" s="104"/>
      <c r="I73" s="235">
        <f>G73+H73</f>
        <v>0</v>
      </c>
      <c r="J73" s="104"/>
      <c r="K73" s="105"/>
      <c r="L73" s="235">
        <f>J73+K73</f>
        <v>0</v>
      </c>
      <c r="M73" s="238"/>
      <c r="N73" s="105"/>
      <c r="O73" s="235">
        <f>M73+N73</f>
        <v>0</v>
      </c>
      <c r="P73" s="236"/>
    </row>
    <row r="74" spans="1:16" ht="48" hidden="1" x14ac:dyDescent="0.25">
      <c r="A74" s="119">
        <v>1228</v>
      </c>
      <c r="B74" s="98" t="s">
        <v>96</v>
      </c>
      <c r="C74" s="99">
        <f t="shared" si="0"/>
        <v>0</v>
      </c>
      <c r="D74" s="237"/>
      <c r="E74" s="458"/>
      <c r="F74" s="509">
        <f>D74+E74</f>
        <v>0</v>
      </c>
      <c r="G74" s="237"/>
      <c r="H74" s="104"/>
      <c r="I74" s="235">
        <f>G74+H74</f>
        <v>0</v>
      </c>
      <c r="J74" s="104"/>
      <c r="K74" s="105"/>
      <c r="L74" s="235">
        <f>J74+K74</f>
        <v>0</v>
      </c>
      <c r="M74" s="238"/>
      <c r="N74" s="105"/>
      <c r="O74" s="235">
        <f>M74+N74</f>
        <v>0</v>
      </c>
      <c r="P74" s="236"/>
    </row>
    <row r="75" spans="1:16" x14ac:dyDescent="0.25">
      <c r="A75" s="199">
        <v>2000</v>
      </c>
      <c r="B75" s="199" t="s">
        <v>97</v>
      </c>
      <c r="C75" s="200">
        <f t="shared" si="0"/>
        <v>198646</v>
      </c>
      <c r="D75" s="201">
        <f t="shared" ref="D75:O75" si="17">SUM(D76,D83,D130,D164,D165,D172)</f>
        <v>199043</v>
      </c>
      <c r="E75" s="944">
        <f t="shared" si="17"/>
        <v>-397</v>
      </c>
      <c r="F75" s="505">
        <f t="shared" si="17"/>
        <v>198646</v>
      </c>
      <c r="G75" s="201">
        <f t="shared" si="17"/>
        <v>0</v>
      </c>
      <c r="H75" s="203">
        <f t="shared" si="17"/>
        <v>0</v>
      </c>
      <c r="I75" s="204">
        <f t="shared" si="17"/>
        <v>0</v>
      </c>
      <c r="J75" s="203">
        <f t="shared" si="17"/>
        <v>0</v>
      </c>
      <c r="K75" s="202">
        <f t="shared" si="17"/>
        <v>0</v>
      </c>
      <c r="L75" s="204">
        <f t="shared" si="17"/>
        <v>0</v>
      </c>
      <c r="M75" s="200">
        <f t="shared" si="17"/>
        <v>0</v>
      </c>
      <c r="N75" s="202">
        <f t="shared" si="17"/>
        <v>0</v>
      </c>
      <c r="O75" s="204">
        <f t="shared" si="17"/>
        <v>0</v>
      </c>
      <c r="P75" s="205"/>
    </row>
    <row r="76" spans="1:16" ht="24" hidden="1" x14ac:dyDescent="0.25">
      <c r="A76" s="75">
        <v>2100</v>
      </c>
      <c r="B76" s="206" t="s">
        <v>98</v>
      </c>
      <c r="C76" s="76">
        <f t="shared" si="0"/>
        <v>0</v>
      </c>
      <c r="D76" s="207">
        <f t="shared" ref="D76:O76" si="18">SUM(D77,D80)</f>
        <v>0</v>
      </c>
      <c r="E76" s="455">
        <f t="shared" si="18"/>
        <v>0</v>
      </c>
      <c r="F76" s="506">
        <f t="shared" si="18"/>
        <v>0</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hidden="1" x14ac:dyDescent="0.25">
      <c r="A77" s="342">
        <v>2110</v>
      </c>
      <c r="B77" s="87" t="s">
        <v>99</v>
      </c>
      <c r="C77" s="88">
        <f t="shared" si="0"/>
        <v>0</v>
      </c>
      <c r="D77" s="246">
        <f t="shared" ref="D77:O77" si="19">SUM(D78:D79)</f>
        <v>0</v>
      </c>
      <c r="E77" s="463">
        <f t="shared" si="19"/>
        <v>0</v>
      </c>
      <c r="F77" s="508">
        <f t="shared" si="19"/>
        <v>0</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hidden="1" x14ac:dyDescent="0.25">
      <c r="A79" s="119">
        <v>2112</v>
      </c>
      <c r="B79" s="98" t="s">
        <v>101</v>
      </c>
      <c r="C79" s="99">
        <f t="shared" si="0"/>
        <v>0</v>
      </c>
      <c r="D79" s="237"/>
      <c r="E79" s="458"/>
      <c r="F79" s="509">
        <f>D79+E79</f>
        <v>0</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198646</v>
      </c>
      <c r="D83" s="207">
        <f t="shared" ref="D83:O83" si="21">SUM(D84,D89,D95,D103,D112,D116,D122,D128)</f>
        <v>199043</v>
      </c>
      <c r="E83" s="455">
        <f t="shared" si="21"/>
        <v>-397</v>
      </c>
      <c r="F83" s="506">
        <f t="shared" si="21"/>
        <v>198646</v>
      </c>
      <c r="G83" s="207">
        <f t="shared" si="21"/>
        <v>0</v>
      </c>
      <c r="H83" s="84">
        <f t="shared" si="21"/>
        <v>0</v>
      </c>
      <c r="I83" s="208">
        <f t="shared" si="21"/>
        <v>0</v>
      </c>
      <c r="J83" s="84">
        <f t="shared" si="21"/>
        <v>0</v>
      </c>
      <c r="K83" s="85">
        <f t="shared" si="21"/>
        <v>0</v>
      </c>
      <c r="L83" s="208">
        <f t="shared" si="21"/>
        <v>0</v>
      </c>
      <c r="M83" s="122">
        <f t="shared" si="21"/>
        <v>0</v>
      </c>
      <c r="N83" s="249">
        <f t="shared" si="21"/>
        <v>0</v>
      </c>
      <c r="O83" s="250">
        <f t="shared" si="21"/>
        <v>0</v>
      </c>
      <c r="P83" s="251"/>
    </row>
    <row r="84" spans="1:16" ht="24" hidden="1" x14ac:dyDescent="0.25">
      <c r="A84" s="213">
        <v>2210</v>
      </c>
      <c r="B84" s="157" t="s">
        <v>104</v>
      </c>
      <c r="C84" s="163">
        <f t="shared" si="0"/>
        <v>0</v>
      </c>
      <c r="D84" s="214">
        <f t="shared" ref="D84:O84" si="22">SUM(D85:D88)</f>
        <v>0</v>
      </c>
      <c r="E84" s="456">
        <f t="shared" si="22"/>
        <v>0</v>
      </c>
      <c r="F84" s="507">
        <f t="shared" si="22"/>
        <v>0</v>
      </c>
      <c r="G84" s="214">
        <f t="shared" si="22"/>
        <v>0</v>
      </c>
      <c r="H84" s="216">
        <f t="shared" si="22"/>
        <v>0</v>
      </c>
      <c r="I84" s="217">
        <f t="shared" si="22"/>
        <v>0</v>
      </c>
      <c r="J84" s="216">
        <f t="shared" si="22"/>
        <v>0</v>
      </c>
      <c r="K84" s="215">
        <f t="shared" si="22"/>
        <v>0</v>
      </c>
      <c r="L84" s="217">
        <f t="shared" si="22"/>
        <v>0</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hidden="1" x14ac:dyDescent="0.25">
      <c r="A86" s="119">
        <v>2212</v>
      </c>
      <c r="B86" s="98" t="s">
        <v>106</v>
      </c>
      <c r="C86" s="99">
        <f t="shared" si="23"/>
        <v>0</v>
      </c>
      <c r="D86" s="237"/>
      <c r="E86" s="458"/>
      <c r="F86" s="509">
        <f>D86+E86</f>
        <v>0</v>
      </c>
      <c r="G86" s="237"/>
      <c r="H86" s="104"/>
      <c r="I86" s="235">
        <f>G86+H86</f>
        <v>0</v>
      </c>
      <c r="J86" s="104"/>
      <c r="K86" s="105"/>
      <c r="L86" s="235">
        <f>J86+K86</f>
        <v>0</v>
      </c>
      <c r="M86" s="238"/>
      <c r="N86" s="105"/>
      <c r="O86" s="235">
        <f>M86+N86</f>
        <v>0</v>
      </c>
      <c r="P86" s="236"/>
    </row>
    <row r="87" spans="1:16" ht="24" hidden="1" x14ac:dyDescent="0.25">
      <c r="A87" s="119">
        <v>2214</v>
      </c>
      <c r="B87" s="98" t="s">
        <v>107</v>
      </c>
      <c r="C87" s="99">
        <f t="shared" si="23"/>
        <v>0</v>
      </c>
      <c r="D87" s="237"/>
      <c r="E87" s="458"/>
      <c r="F87" s="509">
        <f>D87+E87</f>
        <v>0</v>
      </c>
      <c r="G87" s="237"/>
      <c r="H87" s="104"/>
      <c r="I87" s="235">
        <f>G87+H87</f>
        <v>0</v>
      </c>
      <c r="J87" s="104"/>
      <c r="K87" s="105"/>
      <c r="L87" s="235">
        <f>J87+K87</f>
        <v>0</v>
      </c>
      <c r="M87" s="238"/>
      <c r="N87" s="105"/>
      <c r="O87" s="235">
        <f>M87+N87</f>
        <v>0</v>
      </c>
      <c r="P87" s="236"/>
    </row>
    <row r="88" spans="1:16" hidden="1" x14ac:dyDescent="0.25">
      <c r="A88" s="119">
        <v>2219</v>
      </c>
      <c r="B88" s="98" t="s">
        <v>108</v>
      </c>
      <c r="C88" s="99">
        <f t="shared" si="23"/>
        <v>0</v>
      </c>
      <c r="D88" s="237"/>
      <c r="E88" s="458"/>
      <c r="F88" s="509">
        <f>D88+E88</f>
        <v>0</v>
      </c>
      <c r="G88" s="237"/>
      <c r="H88" s="104"/>
      <c r="I88" s="235">
        <f>G88+H88</f>
        <v>0</v>
      </c>
      <c r="J88" s="104"/>
      <c r="K88" s="105"/>
      <c r="L88" s="235">
        <f>J88+K88</f>
        <v>0</v>
      </c>
      <c r="M88" s="238"/>
      <c r="N88" s="105"/>
      <c r="O88" s="235">
        <f>M88+N88</f>
        <v>0</v>
      </c>
      <c r="P88" s="236"/>
    </row>
    <row r="89" spans="1:16" ht="24" hidden="1" x14ac:dyDescent="0.25">
      <c r="A89" s="231">
        <v>2220</v>
      </c>
      <c r="B89" s="98" t="s">
        <v>109</v>
      </c>
      <c r="C89" s="99">
        <f t="shared" si="23"/>
        <v>0</v>
      </c>
      <c r="D89" s="232">
        <f t="shared" ref="D89:O89" si="24">SUM(D90:D94)</f>
        <v>0</v>
      </c>
      <c r="E89" s="459">
        <f t="shared" si="24"/>
        <v>0</v>
      </c>
      <c r="F89" s="509">
        <f t="shared" si="24"/>
        <v>0</v>
      </c>
      <c r="G89" s="232">
        <f t="shared" si="24"/>
        <v>0</v>
      </c>
      <c r="H89" s="234">
        <f t="shared" si="24"/>
        <v>0</v>
      </c>
      <c r="I89" s="235">
        <f t="shared" si="24"/>
        <v>0</v>
      </c>
      <c r="J89" s="234">
        <f t="shared" si="24"/>
        <v>0</v>
      </c>
      <c r="K89" s="233">
        <f t="shared" si="24"/>
        <v>0</v>
      </c>
      <c r="L89" s="235">
        <f t="shared" si="24"/>
        <v>0</v>
      </c>
      <c r="M89" s="99">
        <f t="shared" si="24"/>
        <v>0</v>
      </c>
      <c r="N89" s="233">
        <f t="shared" si="24"/>
        <v>0</v>
      </c>
      <c r="O89" s="235">
        <f t="shared" si="24"/>
        <v>0</v>
      </c>
      <c r="P89" s="236"/>
    </row>
    <row r="90" spans="1:16" ht="24" hidden="1" x14ac:dyDescent="0.25">
      <c r="A90" s="119">
        <v>2221</v>
      </c>
      <c r="B90" s="98" t="s">
        <v>110</v>
      </c>
      <c r="C90" s="99">
        <f t="shared" si="23"/>
        <v>0</v>
      </c>
      <c r="D90" s="237"/>
      <c r="E90" s="458"/>
      <c r="F90" s="509">
        <f>D90+E90</f>
        <v>0</v>
      </c>
      <c r="G90" s="237"/>
      <c r="H90" s="104"/>
      <c r="I90" s="235">
        <f>G90+H90</f>
        <v>0</v>
      </c>
      <c r="J90" s="104"/>
      <c r="K90" s="105"/>
      <c r="L90" s="235">
        <f>J90+K90</f>
        <v>0</v>
      </c>
      <c r="M90" s="238"/>
      <c r="N90" s="105"/>
      <c r="O90" s="235">
        <f>M90+N90</f>
        <v>0</v>
      </c>
      <c r="P90" s="236"/>
    </row>
    <row r="91" spans="1:16" hidden="1" x14ac:dyDescent="0.25">
      <c r="A91" s="119">
        <v>2222</v>
      </c>
      <c r="B91" s="98" t="s">
        <v>112</v>
      </c>
      <c r="C91" s="99">
        <f t="shared" si="23"/>
        <v>0</v>
      </c>
      <c r="D91" s="237"/>
      <c r="E91" s="458"/>
      <c r="F91" s="509">
        <f>D91+E91</f>
        <v>0</v>
      </c>
      <c r="G91" s="237"/>
      <c r="H91" s="104"/>
      <c r="I91" s="235">
        <f>G91+H91</f>
        <v>0</v>
      </c>
      <c r="J91" s="104"/>
      <c r="K91" s="105"/>
      <c r="L91" s="235">
        <f>J91+K91</f>
        <v>0</v>
      </c>
      <c r="M91" s="238"/>
      <c r="N91" s="105"/>
      <c r="O91" s="235">
        <f>M91+N91</f>
        <v>0</v>
      </c>
      <c r="P91" s="236"/>
    </row>
    <row r="92" spans="1:16" hidden="1" x14ac:dyDescent="0.25">
      <c r="A92" s="119">
        <v>2223</v>
      </c>
      <c r="B92" s="98" t="s">
        <v>113</v>
      </c>
      <c r="C92" s="99">
        <f t="shared" si="23"/>
        <v>0</v>
      </c>
      <c r="D92" s="237"/>
      <c r="E92" s="458"/>
      <c r="F92" s="509">
        <f>D92+E92</f>
        <v>0</v>
      </c>
      <c r="G92" s="237"/>
      <c r="H92" s="104"/>
      <c r="I92" s="235">
        <f>G92+H92</f>
        <v>0</v>
      </c>
      <c r="J92" s="104"/>
      <c r="K92" s="105"/>
      <c r="L92" s="235">
        <f>J92+K92</f>
        <v>0</v>
      </c>
      <c r="M92" s="238"/>
      <c r="N92" s="105"/>
      <c r="O92" s="235">
        <f>M92+N92</f>
        <v>0</v>
      </c>
      <c r="P92" s="236"/>
    </row>
    <row r="93" spans="1:16" ht="48" hidden="1" x14ac:dyDescent="0.25">
      <c r="A93" s="119">
        <v>2224</v>
      </c>
      <c r="B93" s="98" t="s">
        <v>114</v>
      </c>
      <c r="C93" s="99">
        <f t="shared" si="23"/>
        <v>0</v>
      </c>
      <c r="D93" s="237"/>
      <c r="E93" s="458"/>
      <c r="F93" s="509">
        <f>D93+E93</f>
        <v>0</v>
      </c>
      <c r="G93" s="237"/>
      <c r="H93" s="104"/>
      <c r="I93" s="235">
        <f>G93+H93</f>
        <v>0</v>
      </c>
      <c r="J93" s="104"/>
      <c r="K93" s="105"/>
      <c r="L93" s="235">
        <f>J93+K93</f>
        <v>0</v>
      </c>
      <c r="M93" s="238"/>
      <c r="N93" s="105"/>
      <c r="O93" s="235">
        <f>M93+N93</f>
        <v>0</v>
      </c>
      <c r="P93" s="236"/>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hidden="1" x14ac:dyDescent="0.25">
      <c r="A95" s="231">
        <v>2230</v>
      </c>
      <c r="B95" s="98" t="s">
        <v>116</v>
      </c>
      <c r="C95" s="99">
        <f t="shared" si="23"/>
        <v>0</v>
      </c>
      <c r="D95" s="232">
        <f t="shared" ref="D95:O95" si="25">SUM(D96:D102)</f>
        <v>0</v>
      </c>
      <c r="E95" s="459">
        <f t="shared" si="25"/>
        <v>0</v>
      </c>
      <c r="F95" s="509">
        <f t="shared" si="25"/>
        <v>0</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hidden="1" x14ac:dyDescent="0.25">
      <c r="A102" s="119">
        <v>2239</v>
      </c>
      <c r="B102" s="98" t="s">
        <v>123</v>
      </c>
      <c r="C102" s="99">
        <f t="shared" si="23"/>
        <v>0</v>
      </c>
      <c r="D102" s="237"/>
      <c r="E102" s="458"/>
      <c r="F102" s="509">
        <f t="shared" si="26"/>
        <v>0</v>
      </c>
      <c r="G102" s="237"/>
      <c r="H102" s="104"/>
      <c r="I102" s="235">
        <f t="shared" si="27"/>
        <v>0</v>
      </c>
      <c r="J102" s="104"/>
      <c r="K102" s="105"/>
      <c r="L102" s="235">
        <f t="shared" si="28"/>
        <v>0</v>
      </c>
      <c r="M102" s="238"/>
      <c r="N102" s="105"/>
      <c r="O102" s="235">
        <f t="shared" si="29"/>
        <v>0</v>
      </c>
      <c r="P102" s="236"/>
    </row>
    <row r="103" spans="1:16" ht="36" hidden="1" x14ac:dyDescent="0.25">
      <c r="A103" s="231">
        <v>2240</v>
      </c>
      <c r="B103" s="98" t="s">
        <v>124</v>
      </c>
      <c r="C103" s="99">
        <f t="shared" si="23"/>
        <v>0</v>
      </c>
      <c r="D103" s="232">
        <f t="shared" ref="D103:O103" si="30">SUM(D104:D111)</f>
        <v>0</v>
      </c>
      <c r="E103" s="459">
        <f t="shared" si="30"/>
        <v>0</v>
      </c>
      <c r="F103" s="509">
        <f t="shared" si="30"/>
        <v>0</v>
      </c>
      <c r="G103" s="232">
        <f t="shared" si="30"/>
        <v>0</v>
      </c>
      <c r="H103" s="234">
        <f t="shared" si="30"/>
        <v>0</v>
      </c>
      <c r="I103" s="235">
        <f t="shared" si="30"/>
        <v>0</v>
      </c>
      <c r="J103" s="234">
        <f t="shared" si="30"/>
        <v>0</v>
      </c>
      <c r="K103" s="233">
        <f t="shared" si="30"/>
        <v>0</v>
      </c>
      <c r="L103" s="235">
        <f t="shared" si="30"/>
        <v>0</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ht="24" hidden="1" x14ac:dyDescent="0.25">
      <c r="A106" s="119">
        <v>2243</v>
      </c>
      <c r="B106" s="98" t="s">
        <v>127</v>
      </c>
      <c r="C106" s="99">
        <f t="shared" si="23"/>
        <v>0</v>
      </c>
      <c r="D106" s="237"/>
      <c r="E106" s="458"/>
      <c r="F106" s="509">
        <f t="shared" si="31"/>
        <v>0</v>
      </c>
      <c r="G106" s="237"/>
      <c r="H106" s="104"/>
      <c r="I106" s="235">
        <f t="shared" si="32"/>
        <v>0</v>
      </c>
      <c r="J106" s="104"/>
      <c r="K106" s="105"/>
      <c r="L106" s="235">
        <f t="shared" si="33"/>
        <v>0</v>
      </c>
      <c r="M106" s="238"/>
      <c r="N106" s="105"/>
      <c r="O106" s="235">
        <f t="shared" si="34"/>
        <v>0</v>
      </c>
      <c r="P106" s="236"/>
    </row>
    <row r="107" spans="1:16" hidden="1" x14ac:dyDescent="0.25">
      <c r="A107" s="119">
        <v>2244</v>
      </c>
      <c r="B107" s="98" t="s">
        <v>128</v>
      </c>
      <c r="C107" s="99">
        <f t="shared" si="23"/>
        <v>0</v>
      </c>
      <c r="D107" s="237"/>
      <c r="E107" s="458"/>
      <c r="F107" s="509">
        <f t="shared" si="31"/>
        <v>0</v>
      </c>
      <c r="G107" s="237"/>
      <c r="H107" s="104"/>
      <c r="I107" s="235">
        <f t="shared" si="32"/>
        <v>0</v>
      </c>
      <c r="J107" s="104"/>
      <c r="K107" s="105"/>
      <c r="L107" s="235">
        <f t="shared" si="33"/>
        <v>0</v>
      </c>
      <c r="M107" s="238"/>
      <c r="N107" s="105"/>
      <c r="O107" s="235">
        <f t="shared" si="34"/>
        <v>0</v>
      </c>
      <c r="P107" s="236"/>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hidden="1" x14ac:dyDescent="0.25">
      <c r="A112" s="231">
        <v>2250</v>
      </c>
      <c r="B112" s="98" t="s">
        <v>133</v>
      </c>
      <c r="C112" s="99">
        <f t="shared" si="23"/>
        <v>0</v>
      </c>
      <c r="D112" s="232">
        <f t="shared" ref="D112:O112" si="35">SUM(D113:D115)</f>
        <v>0</v>
      </c>
      <c r="E112" s="459">
        <f t="shared" si="35"/>
        <v>0</v>
      </c>
      <c r="F112" s="509">
        <f t="shared" si="35"/>
        <v>0</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hidden="1" x14ac:dyDescent="0.25">
      <c r="A113" s="119">
        <v>2251</v>
      </c>
      <c r="B113" s="98" t="s">
        <v>134</v>
      </c>
      <c r="C113" s="99">
        <f t="shared" si="23"/>
        <v>0</v>
      </c>
      <c r="D113" s="237"/>
      <c r="E113" s="458"/>
      <c r="F113" s="509">
        <f>D113+E113</f>
        <v>0</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hidden="1" x14ac:dyDescent="0.25">
      <c r="A116" s="231">
        <v>2260</v>
      </c>
      <c r="B116" s="98" t="s">
        <v>137</v>
      </c>
      <c r="C116" s="99">
        <f t="shared" si="23"/>
        <v>0</v>
      </c>
      <c r="D116" s="232">
        <f t="shared" ref="D116:O116" si="36">SUM(D117:D121)</f>
        <v>0</v>
      </c>
      <c r="E116" s="459">
        <f t="shared" si="36"/>
        <v>0</v>
      </c>
      <c r="F116" s="509">
        <f t="shared" si="36"/>
        <v>0</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hidden="1" x14ac:dyDescent="0.25">
      <c r="A121" s="119">
        <v>2269</v>
      </c>
      <c r="B121" s="98" t="s">
        <v>142</v>
      </c>
      <c r="C121" s="99">
        <f t="shared" si="23"/>
        <v>0</v>
      </c>
      <c r="D121" s="237"/>
      <c r="E121" s="458"/>
      <c r="F121" s="509">
        <f>D121+E121</f>
        <v>0</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198646</v>
      </c>
      <c r="D122" s="232">
        <f t="shared" ref="D122:O122" si="37">SUM(D123:D127)</f>
        <v>199043</v>
      </c>
      <c r="E122" s="459">
        <f t="shared" si="37"/>
        <v>-397</v>
      </c>
      <c r="F122" s="509">
        <f t="shared" si="37"/>
        <v>198646</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x14ac:dyDescent="0.25">
      <c r="A125" s="119">
        <v>2275</v>
      </c>
      <c r="B125" s="98" t="s">
        <v>146</v>
      </c>
      <c r="C125" s="99">
        <f t="shared" si="23"/>
        <v>198646</v>
      </c>
      <c r="D125" s="237">
        <f>300000-55864-84-446-7109-7170-8000-120-7405-2963-5390-904+5390-726-350-6741-3075</f>
        <v>199043</v>
      </c>
      <c r="E125" s="458">
        <v>-397</v>
      </c>
      <c r="F125" s="509">
        <f>D125+E125</f>
        <v>198646</v>
      </c>
      <c r="G125" s="237"/>
      <c r="H125" s="104"/>
      <c r="I125" s="235">
        <f>G125+H125</f>
        <v>0</v>
      </c>
      <c r="J125" s="104"/>
      <c r="K125" s="105"/>
      <c r="L125" s="235">
        <f>J125+K125</f>
        <v>0</v>
      </c>
      <c r="M125" s="238"/>
      <c r="N125" s="105"/>
      <c r="O125" s="235">
        <f>M125+N125</f>
        <v>0</v>
      </c>
      <c r="P125" s="236"/>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hidden="1" x14ac:dyDescent="0.25">
      <c r="A127" s="119">
        <v>2279</v>
      </c>
      <c r="B127" s="98" t="s">
        <v>148</v>
      </c>
      <c r="C127" s="99">
        <f t="shared" si="23"/>
        <v>0</v>
      </c>
      <c r="D127" s="237"/>
      <c r="E127" s="458"/>
      <c r="F127" s="509">
        <f>D127+E127</f>
        <v>0</v>
      </c>
      <c r="G127" s="237"/>
      <c r="H127" s="104"/>
      <c r="I127" s="235">
        <f>G127+H127</f>
        <v>0</v>
      </c>
      <c r="J127" s="104"/>
      <c r="K127" s="105"/>
      <c r="L127" s="235">
        <f>J127+K127</f>
        <v>0</v>
      </c>
      <c r="M127" s="238"/>
      <c r="N127" s="105"/>
      <c r="O127" s="235">
        <f>M127+N127</f>
        <v>0</v>
      </c>
      <c r="P127" s="236"/>
    </row>
    <row r="128" spans="1:16" ht="24" hidden="1" x14ac:dyDescent="0.25">
      <c r="A128" s="342">
        <v>2280</v>
      </c>
      <c r="B128" s="87" t="s">
        <v>149</v>
      </c>
      <c r="C128" s="88">
        <f t="shared" si="23"/>
        <v>0</v>
      </c>
      <c r="D128" s="246">
        <f>SUM(D129)</f>
        <v>0</v>
      </c>
      <c r="E128" s="463">
        <f t="shared" ref="E128:O128" si="38">SUM(E129)</f>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hidden="1" customHeight="1" x14ac:dyDescent="0.25">
      <c r="A130" s="75">
        <v>2300</v>
      </c>
      <c r="B130" s="206" t="s">
        <v>151</v>
      </c>
      <c r="C130" s="76">
        <f t="shared" si="23"/>
        <v>0</v>
      </c>
      <c r="D130" s="207">
        <f t="shared" ref="D130:O130" si="39">SUM(D131,D136,D140,D141,D144,D151,D159,D160,D163)</f>
        <v>0</v>
      </c>
      <c r="E130" s="455">
        <f t="shared" si="39"/>
        <v>0</v>
      </c>
      <c r="F130" s="506">
        <f t="shared" si="39"/>
        <v>0</v>
      </c>
      <c r="G130" s="207">
        <f t="shared" si="39"/>
        <v>0</v>
      </c>
      <c r="H130" s="84">
        <f t="shared" si="39"/>
        <v>0</v>
      </c>
      <c r="I130" s="208">
        <f t="shared" si="39"/>
        <v>0</v>
      </c>
      <c r="J130" s="84">
        <f t="shared" si="39"/>
        <v>0</v>
      </c>
      <c r="K130" s="85">
        <f t="shared" si="39"/>
        <v>0</v>
      </c>
      <c r="L130" s="208">
        <f t="shared" si="39"/>
        <v>0</v>
      </c>
      <c r="M130" s="76">
        <f t="shared" si="39"/>
        <v>0</v>
      </c>
      <c r="N130" s="85">
        <f t="shared" si="39"/>
        <v>0</v>
      </c>
      <c r="O130" s="208">
        <f t="shared" si="39"/>
        <v>0</v>
      </c>
      <c r="P130" s="243"/>
    </row>
    <row r="131" spans="1:16" ht="24" hidden="1" x14ac:dyDescent="0.25">
      <c r="A131" s="342">
        <v>2310</v>
      </c>
      <c r="B131" s="87" t="s">
        <v>152</v>
      </c>
      <c r="C131" s="88">
        <f t="shared" si="23"/>
        <v>0</v>
      </c>
      <c r="D131" s="246">
        <f>SUM(D132:D135)</f>
        <v>0</v>
      </c>
      <c r="E131" s="463">
        <f t="shared" ref="E131:O131" si="40">SUM(E132:E135)</f>
        <v>0</v>
      </c>
      <c r="F131" s="508">
        <f t="shared" si="40"/>
        <v>0</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hidden="1" x14ac:dyDescent="0.25">
      <c r="A132" s="119">
        <v>2311</v>
      </c>
      <c r="B132" s="98" t="s">
        <v>153</v>
      </c>
      <c r="C132" s="99">
        <f t="shared" si="23"/>
        <v>0</v>
      </c>
      <c r="D132" s="237"/>
      <c r="E132" s="458"/>
      <c r="F132" s="509">
        <f>D132+E132</f>
        <v>0</v>
      </c>
      <c r="G132" s="237"/>
      <c r="H132" s="104"/>
      <c r="I132" s="235">
        <f>G132+H132</f>
        <v>0</v>
      </c>
      <c r="J132" s="104"/>
      <c r="K132" s="105"/>
      <c r="L132" s="235">
        <f>J132+K132</f>
        <v>0</v>
      </c>
      <c r="M132" s="238"/>
      <c r="N132" s="105"/>
      <c r="O132" s="235">
        <f>M132+N132</f>
        <v>0</v>
      </c>
      <c r="P132" s="236"/>
    </row>
    <row r="133" spans="1:16" hidden="1" x14ac:dyDescent="0.25">
      <c r="A133" s="119">
        <v>2312</v>
      </c>
      <c r="B133" s="98" t="s">
        <v>154</v>
      </c>
      <c r="C133" s="99">
        <f t="shared" si="23"/>
        <v>0</v>
      </c>
      <c r="D133" s="237"/>
      <c r="E133" s="458"/>
      <c r="F133" s="509">
        <f>D133+E133</f>
        <v>0</v>
      </c>
      <c r="G133" s="237"/>
      <c r="H133" s="104"/>
      <c r="I133" s="235">
        <f>G133+H133</f>
        <v>0</v>
      </c>
      <c r="J133" s="104"/>
      <c r="K133" s="105"/>
      <c r="L133" s="235">
        <f>J133+K133</f>
        <v>0</v>
      </c>
      <c r="M133" s="238"/>
      <c r="N133" s="105"/>
      <c r="O133" s="235">
        <f>M133+N133</f>
        <v>0</v>
      </c>
      <c r="P133" s="236"/>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hidden="1" x14ac:dyDescent="0.25">
      <c r="A136" s="231">
        <v>2320</v>
      </c>
      <c r="B136" s="98" t="s">
        <v>157</v>
      </c>
      <c r="C136" s="99">
        <f t="shared" si="23"/>
        <v>0</v>
      </c>
      <c r="D136" s="232">
        <f t="shared" ref="D136:O136" si="41">SUM(D137:D139)</f>
        <v>0</v>
      </c>
      <c r="E136" s="459">
        <f t="shared" si="41"/>
        <v>0</v>
      </c>
      <c r="F136" s="509">
        <f t="shared" si="41"/>
        <v>0</v>
      </c>
      <c r="G136" s="232">
        <f t="shared" si="41"/>
        <v>0</v>
      </c>
      <c r="H136" s="234">
        <f t="shared" si="41"/>
        <v>0</v>
      </c>
      <c r="I136" s="235">
        <f t="shared" si="41"/>
        <v>0</v>
      </c>
      <c r="J136" s="234">
        <f t="shared" si="41"/>
        <v>0</v>
      </c>
      <c r="K136" s="233">
        <f t="shared" si="41"/>
        <v>0</v>
      </c>
      <c r="L136" s="235">
        <f t="shared" si="41"/>
        <v>0</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hidden="1" x14ac:dyDescent="0.25">
      <c r="A138" s="119">
        <v>2322</v>
      </c>
      <c r="B138" s="98" t="s">
        <v>159</v>
      </c>
      <c r="C138" s="99">
        <f t="shared" si="23"/>
        <v>0</v>
      </c>
      <c r="D138" s="237"/>
      <c r="E138" s="458"/>
      <c r="F138" s="509">
        <f>D138+E138</f>
        <v>0</v>
      </c>
      <c r="G138" s="237"/>
      <c r="H138" s="104"/>
      <c r="I138" s="235">
        <f>G138+H138</f>
        <v>0</v>
      </c>
      <c r="J138" s="104"/>
      <c r="K138" s="105"/>
      <c r="L138" s="235">
        <f>J138+K138</f>
        <v>0</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hidden="1" x14ac:dyDescent="0.25">
      <c r="A141" s="231">
        <v>2340</v>
      </c>
      <c r="B141" s="98" t="s">
        <v>162</v>
      </c>
      <c r="C141" s="99">
        <f t="shared" si="23"/>
        <v>0</v>
      </c>
      <c r="D141" s="232">
        <f t="shared" ref="D141:O141" si="42">SUM(D142:D143)</f>
        <v>0</v>
      </c>
      <c r="E141" s="459">
        <f t="shared" si="42"/>
        <v>0</v>
      </c>
      <c r="F141" s="509">
        <f t="shared" si="42"/>
        <v>0</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hidden="1" x14ac:dyDescent="0.25">
      <c r="A142" s="119">
        <v>2341</v>
      </c>
      <c r="B142" s="98" t="s">
        <v>163</v>
      </c>
      <c r="C142" s="99">
        <f t="shared" si="23"/>
        <v>0</v>
      </c>
      <c r="D142" s="237"/>
      <c r="E142" s="458"/>
      <c r="F142" s="509">
        <f>D142+E142</f>
        <v>0</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hidden="1" x14ac:dyDescent="0.25">
      <c r="A144" s="213">
        <v>2350</v>
      </c>
      <c r="B144" s="157" t="s">
        <v>165</v>
      </c>
      <c r="C144" s="163">
        <f t="shared" si="23"/>
        <v>0</v>
      </c>
      <c r="D144" s="214">
        <f t="shared" ref="D144:O144" si="43">SUM(D145:D150)</f>
        <v>0</v>
      </c>
      <c r="E144" s="456">
        <f t="shared" si="43"/>
        <v>0</v>
      </c>
      <c r="F144" s="507">
        <f t="shared" si="43"/>
        <v>0</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hidden="1" x14ac:dyDescent="0.25">
      <c r="A145" s="47">
        <v>2351</v>
      </c>
      <c r="B145" s="87" t="s">
        <v>166</v>
      </c>
      <c r="C145" s="88">
        <f t="shared" si="23"/>
        <v>0</v>
      </c>
      <c r="D145" s="219"/>
      <c r="E145" s="457"/>
      <c r="F145" s="508">
        <f t="shared" ref="F145:F150" si="44">D145+E145</f>
        <v>0</v>
      </c>
      <c r="G145" s="219"/>
      <c r="H145" s="93"/>
      <c r="I145" s="220">
        <f t="shared" ref="I145:I150" si="45">G145+H145</f>
        <v>0</v>
      </c>
      <c r="J145" s="93"/>
      <c r="K145" s="94"/>
      <c r="L145" s="220">
        <f t="shared" ref="L145:L150" si="46">J145+K145</f>
        <v>0</v>
      </c>
      <c r="M145" s="221"/>
      <c r="N145" s="94"/>
      <c r="O145" s="220">
        <f t="shared" ref="O145:O150" si="47">M145+N145</f>
        <v>0</v>
      </c>
      <c r="P145" s="222"/>
    </row>
    <row r="146" spans="1:16" hidden="1" x14ac:dyDescent="0.25">
      <c r="A146" s="119">
        <v>2352</v>
      </c>
      <c r="B146" s="98" t="s">
        <v>167</v>
      </c>
      <c r="C146" s="99">
        <f t="shared" si="23"/>
        <v>0</v>
      </c>
      <c r="D146" s="237"/>
      <c r="E146" s="458"/>
      <c r="F146" s="509">
        <f t="shared" si="44"/>
        <v>0</v>
      </c>
      <c r="G146" s="237"/>
      <c r="H146" s="104"/>
      <c r="I146" s="235">
        <f t="shared" si="45"/>
        <v>0</v>
      </c>
      <c r="J146" s="104"/>
      <c r="K146" s="105"/>
      <c r="L146" s="235">
        <f t="shared" si="46"/>
        <v>0</v>
      </c>
      <c r="M146" s="238"/>
      <c r="N146" s="105"/>
      <c r="O146" s="235">
        <f t="shared" si="47"/>
        <v>0</v>
      </c>
      <c r="P146" s="236"/>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hidden="1" customHeight="1" x14ac:dyDescent="0.25">
      <c r="A151" s="231">
        <v>2360</v>
      </c>
      <c r="B151" s="98" t="s">
        <v>172</v>
      </c>
      <c r="C151" s="99">
        <f t="shared" si="48"/>
        <v>0</v>
      </c>
      <c r="D151" s="232">
        <f t="shared" ref="D151:O151" si="49">SUM(D152:D158)</f>
        <v>0</v>
      </c>
      <c r="E151" s="459">
        <f t="shared" si="49"/>
        <v>0</v>
      </c>
      <c r="F151" s="509">
        <f t="shared" si="49"/>
        <v>0</v>
      </c>
      <c r="G151" s="232">
        <f t="shared" si="49"/>
        <v>0</v>
      </c>
      <c r="H151" s="234">
        <f t="shared" si="49"/>
        <v>0</v>
      </c>
      <c r="I151" s="235">
        <f t="shared" si="49"/>
        <v>0</v>
      </c>
      <c r="J151" s="234">
        <f t="shared" si="49"/>
        <v>0</v>
      </c>
      <c r="K151" s="233">
        <f t="shared" si="49"/>
        <v>0</v>
      </c>
      <c r="L151" s="235">
        <f t="shared" si="49"/>
        <v>0</v>
      </c>
      <c r="M151" s="99">
        <f t="shared" si="49"/>
        <v>0</v>
      </c>
      <c r="N151" s="233">
        <f t="shared" si="49"/>
        <v>0</v>
      </c>
      <c r="O151" s="235">
        <f t="shared" si="49"/>
        <v>0</v>
      </c>
      <c r="P151" s="236"/>
    </row>
    <row r="152" spans="1:16" hidden="1" x14ac:dyDescent="0.25">
      <c r="A152" s="97">
        <v>2361</v>
      </c>
      <c r="B152" s="98" t="s">
        <v>173</v>
      </c>
      <c r="C152" s="99">
        <f t="shared" si="48"/>
        <v>0</v>
      </c>
      <c r="D152" s="237"/>
      <c r="E152" s="458"/>
      <c r="F152" s="509">
        <f t="shared" ref="F152:F159" si="50">D152+E152</f>
        <v>0</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hidden="1" x14ac:dyDescent="0.25">
      <c r="A153" s="97">
        <v>2362</v>
      </c>
      <c r="B153" s="98" t="s">
        <v>174</v>
      </c>
      <c r="C153" s="99">
        <f t="shared" si="48"/>
        <v>0</v>
      </c>
      <c r="D153" s="237"/>
      <c r="E153" s="458"/>
      <c r="F153" s="509">
        <f t="shared" si="50"/>
        <v>0</v>
      </c>
      <c r="G153" s="237"/>
      <c r="H153" s="104"/>
      <c r="I153" s="235">
        <f t="shared" si="51"/>
        <v>0</v>
      </c>
      <c r="J153" s="104"/>
      <c r="K153" s="105"/>
      <c r="L153" s="235">
        <f t="shared" si="52"/>
        <v>0</v>
      </c>
      <c r="M153" s="238"/>
      <c r="N153" s="105"/>
      <c r="O153" s="235">
        <f t="shared" si="53"/>
        <v>0</v>
      </c>
      <c r="P153" s="236"/>
    </row>
    <row r="154" spans="1:16" hidden="1" x14ac:dyDescent="0.25">
      <c r="A154" s="97">
        <v>2363</v>
      </c>
      <c r="B154" s="98" t="s">
        <v>175</v>
      </c>
      <c r="C154" s="99">
        <f t="shared" si="48"/>
        <v>0</v>
      </c>
      <c r="D154" s="237"/>
      <c r="E154" s="458"/>
      <c r="F154" s="509">
        <f t="shared" si="50"/>
        <v>0</v>
      </c>
      <c r="G154" s="237"/>
      <c r="H154" s="104"/>
      <c r="I154" s="235">
        <f t="shared" si="51"/>
        <v>0</v>
      </c>
      <c r="J154" s="104"/>
      <c r="K154" s="105"/>
      <c r="L154" s="235">
        <f t="shared" si="52"/>
        <v>0</v>
      </c>
      <c r="M154" s="238"/>
      <c r="N154" s="105"/>
      <c r="O154" s="235">
        <f t="shared" si="53"/>
        <v>0</v>
      </c>
      <c r="P154" s="236"/>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hidden="1" x14ac:dyDescent="0.25">
      <c r="A159" s="213">
        <v>2370</v>
      </c>
      <c r="B159" s="157" t="s">
        <v>180</v>
      </c>
      <c r="C159" s="163">
        <f t="shared" si="48"/>
        <v>0</v>
      </c>
      <c r="D159" s="239"/>
      <c r="E159" s="464"/>
      <c r="F159" s="507">
        <f t="shared" si="50"/>
        <v>0</v>
      </c>
      <c r="G159" s="239"/>
      <c r="H159" s="241"/>
      <c r="I159" s="217">
        <f t="shared" si="51"/>
        <v>0</v>
      </c>
      <c r="J159" s="241"/>
      <c r="K159" s="240"/>
      <c r="L159" s="217">
        <f t="shared" si="52"/>
        <v>0</v>
      </c>
      <c r="M159" s="242"/>
      <c r="N159" s="240"/>
      <c r="O159" s="217">
        <f t="shared" si="53"/>
        <v>0</v>
      </c>
      <c r="P159" s="218"/>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 t="shared" ref="E165:O165" si="55">SUM(E166,E171)</f>
        <v>0</v>
      </c>
      <c r="F165" s="506">
        <f t="shared" si="55"/>
        <v>0</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hidden="1" customHeight="1" x14ac:dyDescent="0.25">
      <c r="A166" s="342">
        <v>2510</v>
      </c>
      <c r="B166" s="87" t="s">
        <v>187</v>
      </c>
      <c r="C166" s="88">
        <f t="shared" si="48"/>
        <v>0</v>
      </c>
      <c r="D166" s="246">
        <f>SUM(D167:D170)</f>
        <v>0</v>
      </c>
      <c r="E166" s="463">
        <f t="shared" ref="E166:O166" si="56">SUM(E167:E170)</f>
        <v>0</v>
      </c>
      <c r="F166" s="508">
        <f t="shared" si="56"/>
        <v>0</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hidden="1" x14ac:dyDescent="0.25">
      <c r="A194" s="288"/>
      <c r="B194" s="21" t="s">
        <v>215</v>
      </c>
      <c r="C194" s="193">
        <f t="shared" si="48"/>
        <v>0</v>
      </c>
      <c r="D194" s="194">
        <f t="shared" ref="D194:O194" si="70">SUM(D195,D230,D269)</f>
        <v>0</v>
      </c>
      <c r="E194" s="453">
        <f t="shared" si="70"/>
        <v>0</v>
      </c>
      <c r="F194" s="504">
        <f t="shared" si="70"/>
        <v>0</v>
      </c>
      <c r="G194" s="194">
        <f t="shared" si="70"/>
        <v>0</v>
      </c>
      <c r="H194" s="196">
        <f t="shared" si="70"/>
        <v>0</v>
      </c>
      <c r="I194" s="197">
        <f t="shared" si="70"/>
        <v>0</v>
      </c>
      <c r="J194" s="196">
        <f t="shared" si="70"/>
        <v>0</v>
      </c>
      <c r="K194" s="195">
        <f t="shared" si="70"/>
        <v>0</v>
      </c>
      <c r="L194" s="197">
        <f t="shared" si="70"/>
        <v>0</v>
      </c>
      <c r="M194" s="289">
        <f t="shared" si="70"/>
        <v>0</v>
      </c>
      <c r="N194" s="290">
        <f t="shared" si="70"/>
        <v>0</v>
      </c>
      <c r="O194" s="291">
        <f t="shared" si="70"/>
        <v>0</v>
      </c>
      <c r="P194" s="292"/>
    </row>
    <row r="195" spans="1:16" hidden="1" x14ac:dyDescent="0.25">
      <c r="A195" s="199">
        <v>5000</v>
      </c>
      <c r="B195" s="199" t="s">
        <v>216</v>
      </c>
      <c r="C195" s="200">
        <f t="shared" si="48"/>
        <v>0</v>
      </c>
      <c r="D195" s="201">
        <f t="shared" ref="D195:O195" si="71">D196+D204</f>
        <v>0</v>
      </c>
      <c r="E195" s="454">
        <f t="shared" si="71"/>
        <v>0</v>
      </c>
      <c r="F195" s="505">
        <f t="shared" si="71"/>
        <v>0</v>
      </c>
      <c r="G195" s="201">
        <f t="shared" si="71"/>
        <v>0</v>
      </c>
      <c r="H195" s="203">
        <f t="shared" si="71"/>
        <v>0</v>
      </c>
      <c r="I195" s="204">
        <f t="shared" si="71"/>
        <v>0</v>
      </c>
      <c r="J195" s="203">
        <f t="shared" si="71"/>
        <v>0</v>
      </c>
      <c r="K195" s="202">
        <f t="shared" si="71"/>
        <v>0</v>
      </c>
      <c r="L195" s="204">
        <f t="shared" si="71"/>
        <v>0</v>
      </c>
      <c r="M195" s="200">
        <f t="shared" si="71"/>
        <v>0</v>
      </c>
      <c r="N195" s="202">
        <f t="shared" si="71"/>
        <v>0</v>
      </c>
      <c r="O195" s="204">
        <f t="shared" si="71"/>
        <v>0</v>
      </c>
      <c r="P195" s="205"/>
    </row>
    <row r="196" spans="1:16" hidden="1" x14ac:dyDescent="0.25">
      <c r="A196" s="75">
        <v>5100</v>
      </c>
      <c r="B196" s="206" t="s">
        <v>217</v>
      </c>
      <c r="C196" s="76">
        <f t="shared" si="48"/>
        <v>0</v>
      </c>
      <c r="D196" s="207">
        <f t="shared" ref="D196:O196" si="72">D197+D198+D201+D202+D203</f>
        <v>0</v>
      </c>
      <c r="E196" s="455">
        <f t="shared" si="72"/>
        <v>0</v>
      </c>
      <c r="F196" s="506">
        <f t="shared" si="72"/>
        <v>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48"/>
        <v>0</v>
      </c>
      <c r="D198" s="232">
        <f t="shared" ref="D198:O198" si="73">D199+D200</f>
        <v>0</v>
      </c>
      <c r="E198" s="459">
        <f t="shared" si="73"/>
        <v>0</v>
      </c>
      <c r="F198" s="509">
        <f t="shared" si="73"/>
        <v>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hidden="1" x14ac:dyDescent="0.25">
      <c r="A199" s="119">
        <v>5121</v>
      </c>
      <c r="B199" s="98" t="s">
        <v>220</v>
      </c>
      <c r="C199" s="99">
        <f t="shared" si="48"/>
        <v>0</v>
      </c>
      <c r="D199" s="237"/>
      <c r="E199" s="458"/>
      <c r="F199" s="509">
        <f>D199+E199</f>
        <v>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hidden="1" x14ac:dyDescent="0.25">
      <c r="A204" s="75">
        <v>5200</v>
      </c>
      <c r="B204" s="206" t="s">
        <v>225</v>
      </c>
      <c r="C204" s="76">
        <f t="shared" si="48"/>
        <v>0</v>
      </c>
      <c r="D204" s="207">
        <f t="shared" ref="D204:O204" si="74">D205+D215+D216+D225+D226+D227+D229</f>
        <v>0</v>
      </c>
      <c r="E204" s="455">
        <f t="shared" si="74"/>
        <v>0</v>
      </c>
      <c r="F204" s="506">
        <f t="shared" si="74"/>
        <v>0</v>
      </c>
      <c r="G204" s="207">
        <f t="shared" si="74"/>
        <v>0</v>
      </c>
      <c r="H204" s="84">
        <f t="shared" si="74"/>
        <v>0</v>
      </c>
      <c r="I204" s="208">
        <f t="shared" si="74"/>
        <v>0</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hidden="1" x14ac:dyDescent="0.25">
      <c r="A216" s="231">
        <v>5230</v>
      </c>
      <c r="B216" s="98" t="s">
        <v>237</v>
      </c>
      <c r="C216" s="99">
        <f t="shared" si="80"/>
        <v>0</v>
      </c>
      <c r="D216" s="232">
        <f t="shared" ref="D216:O216" si="81">SUM(D217:D224)</f>
        <v>0</v>
      </c>
      <c r="E216" s="459">
        <f t="shared" si="81"/>
        <v>0</v>
      </c>
      <c r="F216" s="509">
        <f t="shared" si="81"/>
        <v>0</v>
      </c>
      <c r="G216" s="232">
        <f t="shared" si="81"/>
        <v>0</v>
      </c>
      <c r="H216" s="234">
        <f t="shared" si="81"/>
        <v>0</v>
      </c>
      <c r="I216" s="235">
        <f t="shared" si="81"/>
        <v>0</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hidden="1" x14ac:dyDescent="0.25">
      <c r="A218" s="119">
        <v>5232</v>
      </c>
      <c r="B218" s="98" t="s">
        <v>239</v>
      </c>
      <c r="C218" s="99">
        <f t="shared" si="80"/>
        <v>0</v>
      </c>
      <c r="D218" s="237"/>
      <c r="E218" s="458"/>
      <c r="F218" s="509">
        <f t="shared" si="82"/>
        <v>0</v>
      </c>
      <c r="G218" s="237"/>
      <c r="H218" s="104"/>
      <c r="I218" s="235">
        <f t="shared" si="83"/>
        <v>0</v>
      </c>
      <c r="J218" s="104"/>
      <c r="K218" s="105"/>
      <c r="L218" s="235">
        <f t="shared" si="84"/>
        <v>0</v>
      </c>
      <c r="M218" s="238"/>
      <c r="N218" s="105"/>
      <c r="O218" s="235">
        <f t="shared" si="85"/>
        <v>0</v>
      </c>
      <c r="P218" s="236"/>
    </row>
    <row r="219" spans="1:16" hidden="1" x14ac:dyDescent="0.25">
      <c r="A219" s="119">
        <v>5233</v>
      </c>
      <c r="B219" s="98" t="s">
        <v>240</v>
      </c>
      <c r="C219" s="99">
        <f t="shared" si="80"/>
        <v>0</v>
      </c>
      <c r="D219" s="237"/>
      <c r="E219" s="458"/>
      <c r="F219" s="509">
        <f t="shared" si="82"/>
        <v>0</v>
      </c>
      <c r="G219" s="237"/>
      <c r="H219" s="104"/>
      <c r="I219" s="235">
        <f t="shared" si="83"/>
        <v>0</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hidden="1" x14ac:dyDescent="0.25">
      <c r="A223" s="119">
        <v>5238</v>
      </c>
      <c r="B223" s="98" t="s">
        <v>244</v>
      </c>
      <c r="C223" s="99">
        <f t="shared" si="80"/>
        <v>0</v>
      </c>
      <c r="D223" s="237"/>
      <c r="E223" s="458"/>
      <c r="F223" s="509">
        <f t="shared" si="82"/>
        <v>0</v>
      </c>
      <c r="G223" s="237"/>
      <c r="H223" s="104"/>
      <c r="I223" s="235">
        <f t="shared" si="83"/>
        <v>0</v>
      </c>
      <c r="J223" s="104"/>
      <c r="K223" s="105"/>
      <c r="L223" s="235">
        <f t="shared" si="84"/>
        <v>0</v>
      </c>
      <c r="M223" s="238"/>
      <c r="N223" s="105"/>
      <c r="O223" s="235">
        <f t="shared" si="85"/>
        <v>0</v>
      </c>
      <c r="P223" s="236"/>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SUM(D234)</f>
        <v>0</v>
      </c>
      <c r="E233" s="459">
        <f t="shared" ref="E233:O233" si="89">SUM(E234)</f>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SUM(D277:D279)</f>
        <v>0</v>
      </c>
      <c r="E276" s="459">
        <f t="shared" ref="E276:O276" si="109">SUM(E277:E279)</f>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D282</f>
        <v>0</v>
      </c>
      <c r="E281" s="469">
        <f t="shared" ref="E281:O281" si="111">E282</f>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2.75" thickBot="1" x14ac:dyDescent="0.3">
      <c r="A286" s="311"/>
      <c r="B286" s="311" t="s">
        <v>309</v>
      </c>
      <c r="C286" s="312">
        <f t="shared" si="110"/>
        <v>198646</v>
      </c>
      <c r="D286" s="313">
        <f t="shared" ref="D286:O286" si="113">SUM(D283,D269,D230,D195,D187,D173,D75,D53)</f>
        <v>199043</v>
      </c>
      <c r="E286" s="471">
        <f t="shared" si="113"/>
        <v>-397</v>
      </c>
      <c r="F286" s="517">
        <f t="shared" si="113"/>
        <v>198646</v>
      </c>
      <c r="G286" s="313">
        <f t="shared" si="113"/>
        <v>0</v>
      </c>
      <c r="H286" s="315">
        <f t="shared" si="113"/>
        <v>0</v>
      </c>
      <c r="I286" s="316">
        <f t="shared" si="113"/>
        <v>0</v>
      </c>
      <c r="J286" s="315">
        <f t="shared" si="113"/>
        <v>0</v>
      </c>
      <c r="K286" s="314">
        <f t="shared" si="113"/>
        <v>0</v>
      </c>
      <c r="L286" s="316">
        <f t="shared" si="113"/>
        <v>0</v>
      </c>
      <c r="M286" s="312">
        <f t="shared" si="113"/>
        <v>0</v>
      </c>
      <c r="N286" s="314">
        <f t="shared" si="113"/>
        <v>0</v>
      </c>
      <c r="O286" s="316">
        <f t="shared" si="113"/>
        <v>0</v>
      </c>
      <c r="P286" s="317"/>
    </row>
    <row r="287" spans="1:16" s="27" customFormat="1" ht="13.5" hidden="1" thickTop="1" thickBot="1" x14ac:dyDescent="0.3">
      <c r="A287" s="1253" t="s">
        <v>310</v>
      </c>
      <c r="B287" s="1254"/>
      <c r="C287" s="318">
        <f t="shared" si="110"/>
        <v>0</v>
      </c>
      <c r="D287" s="319">
        <f t="shared" ref="D287:I287" si="114">SUM(D24,D25,D41)-D51</f>
        <v>0</v>
      </c>
      <c r="E287" s="472">
        <f t="shared" si="114"/>
        <v>0</v>
      </c>
      <c r="F287" s="518">
        <f t="shared" si="114"/>
        <v>0</v>
      </c>
      <c r="G287" s="319">
        <f t="shared" si="114"/>
        <v>0</v>
      </c>
      <c r="H287" s="321">
        <f t="shared" si="114"/>
        <v>0</v>
      </c>
      <c r="I287" s="322">
        <f t="shared" si="114"/>
        <v>0</v>
      </c>
      <c r="J287" s="321">
        <f>(J26+J43)-J51</f>
        <v>0</v>
      </c>
      <c r="K287" s="320">
        <f>(K26+K43)-K51</f>
        <v>0</v>
      </c>
      <c r="L287" s="322">
        <f>(L26+L43)-L51</f>
        <v>0</v>
      </c>
      <c r="M287" s="318">
        <f>M45-M51</f>
        <v>0</v>
      </c>
      <c r="N287" s="320">
        <f>N45-N51</f>
        <v>0</v>
      </c>
      <c r="O287" s="322">
        <f>O45-O51</f>
        <v>0</v>
      </c>
      <c r="P287" s="323"/>
    </row>
    <row r="288" spans="1:16" s="27" customFormat="1" ht="12.75" hidden="1" thickTop="1" x14ac:dyDescent="0.25">
      <c r="A288" s="1255" t="s">
        <v>311</v>
      </c>
      <c r="B288" s="1256"/>
      <c r="C288" s="324">
        <f t="shared" si="110"/>
        <v>0</v>
      </c>
      <c r="D288" s="325">
        <f t="shared" ref="D288:O288" si="115">SUM(D289,D290)-D297+D298</f>
        <v>0</v>
      </c>
      <c r="E288" s="473">
        <f t="shared" si="115"/>
        <v>0</v>
      </c>
      <c r="F288" s="519">
        <f t="shared" si="115"/>
        <v>0</v>
      </c>
      <c r="G288" s="325">
        <f t="shared" si="115"/>
        <v>0</v>
      </c>
      <c r="H288" s="327">
        <f t="shared" si="115"/>
        <v>0</v>
      </c>
      <c r="I288" s="328">
        <f t="shared" si="115"/>
        <v>0</v>
      </c>
      <c r="J288" s="327">
        <f t="shared" si="115"/>
        <v>0</v>
      </c>
      <c r="K288" s="326">
        <f t="shared" si="115"/>
        <v>0</v>
      </c>
      <c r="L288" s="328">
        <f t="shared" si="115"/>
        <v>0</v>
      </c>
      <c r="M288" s="324">
        <f t="shared" si="115"/>
        <v>0</v>
      </c>
      <c r="N288" s="326">
        <f t="shared" si="115"/>
        <v>0</v>
      </c>
      <c r="O288" s="328">
        <f t="shared" si="115"/>
        <v>0</v>
      </c>
      <c r="P288" s="329"/>
    </row>
    <row r="289" spans="1:16" s="27" customFormat="1" ht="13.5" hidden="1" thickTop="1" thickBot="1" x14ac:dyDescent="0.3">
      <c r="A289" s="177" t="s">
        <v>312</v>
      </c>
      <c r="B289" s="177" t="s">
        <v>313</v>
      </c>
      <c r="C289" s="178">
        <f t="shared" si="110"/>
        <v>0</v>
      </c>
      <c r="D289" s="179">
        <f t="shared" ref="D289:O289" si="116">D21-D283</f>
        <v>0</v>
      </c>
      <c r="E289" s="451">
        <f t="shared" si="116"/>
        <v>0</v>
      </c>
      <c r="F289" s="502">
        <f t="shared" si="116"/>
        <v>0</v>
      </c>
      <c r="G289" s="179">
        <f t="shared" si="116"/>
        <v>0</v>
      </c>
      <c r="H289" s="181">
        <f t="shared" si="116"/>
        <v>0</v>
      </c>
      <c r="I289" s="182">
        <f t="shared" si="116"/>
        <v>0</v>
      </c>
      <c r="J289" s="181">
        <f t="shared" si="116"/>
        <v>0</v>
      </c>
      <c r="K289" s="180">
        <f t="shared" si="116"/>
        <v>0</v>
      </c>
      <c r="L289" s="182">
        <f t="shared" si="116"/>
        <v>0</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2.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2.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2.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sheetData>
  <sheetProtection algorithmName="SHA-512" hashValue="O8ON/aTDZYdiXWxxBsRzSLsUz7fgtag0KjJam3FH2W/D97VwcywB+zLxGPahAyyElelgLefLtpNTZouiwFmoBQ==" saltValue="RrR7AabJRmSAM//q3aIgUw==" spinCount="100000" sheet="1" objects="1" scenarios="1" formatCells="0" formatColumns="0" formatRows="0"/>
  <autoFilter ref="A18:P298">
    <filterColumn colId="2">
      <filters>
        <filter val="299 91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Roman,Regular"&amp;9 133.pielikums Jūrmalas pilsētas domes
2019.gada 21.februāra saistošajiem noteikumiem Nr.8
(protokols Nr.2, 34.punkts)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T8" sqref="T8"/>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710</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351</v>
      </c>
      <c r="D3" s="1296"/>
      <c r="E3" s="1296"/>
      <c r="F3" s="1296"/>
      <c r="G3" s="1296"/>
      <c r="H3" s="1296"/>
      <c r="I3" s="1296"/>
      <c r="J3" s="1296"/>
      <c r="K3" s="1296"/>
      <c r="L3" s="1296"/>
      <c r="M3" s="1296"/>
      <c r="N3" s="1296"/>
      <c r="O3" s="1296"/>
      <c r="P3" s="1297"/>
      <c r="Q3" s="525"/>
    </row>
    <row r="4" spans="1:17" ht="12.75" customHeight="1" x14ac:dyDescent="0.25">
      <c r="A4" s="5" t="s">
        <v>4</v>
      </c>
      <c r="B4" s="6"/>
      <c r="C4" s="1296" t="s">
        <v>352</v>
      </c>
      <c r="D4" s="1296"/>
      <c r="E4" s="1296"/>
      <c r="F4" s="1296"/>
      <c r="G4" s="1296"/>
      <c r="H4" s="1296"/>
      <c r="I4" s="1296"/>
      <c r="J4" s="1296"/>
      <c r="K4" s="1296"/>
      <c r="L4" s="1296"/>
      <c r="M4" s="1296"/>
      <c r="N4" s="1296"/>
      <c r="O4" s="1296"/>
      <c r="P4" s="1297"/>
      <c r="Q4" s="525"/>
    </row>
    <row r="5" spans="1:17" ht="12.75" customHeight="1" x14ac:dyDescent="0.25">
      <c r="A5" s="7" t="s">
        <v>6</v>
      </c>
      <c r="B5" s="8"/>
      <c r="C5" s="1291" t="s">
        <v>696</v>
      </c>
      <c r="D5" s="1291"/>
      <c r="E5" s="1291"/>
      <c r="F5" s="1291"/>
      <c r="G5" s="1291"/>
      <c r="H5" s="1291"/>
      <c r="I5" s="1291"/>
      <c r="J5" s="1291"/>
      <c r="K5" s="1291"/>
      <c r="L5" s="1291"/>
      <c r="M5" s="1291"/>
      <c r="N5" s="1291"/>
      <c r="O5" s="1291"/>
      <c r="P5" s="1292"/>
      <c r="Q5" s="525"/>
    </row>
    <row r="6" spans="1:17" ht="12.75" customHeight="1" x14ac:dyDescent="0.25">
      <c r="A6" s="7" t="s">
        <v>8</v>
      </c>
      <c r="B6" s="8"/>
      <c r="C6" s="1291" t="s">
        <v>711</v>
      </c>
      <c r="D6" s="1291"/>
      <c r="E6" s="1291"/>
      <c r="F6" s="1291"/>
      <c r="G6" s="1291"/>
      <c r="H6" s="1291"/>
      <c r="I6" s="1291"/>
      <c r="J6" s="1291"/>
      <c r="K6" s="1291"/>
      <c r="L6" s="1291"/>
      <c r="M6" s="1291"/>
      <c r="N6" s="1291"/>
      <c r="O6" s="1291"/>
      <c r="P6" s="1292"/>
      <c r="Q6" s="525"/>
    </row>
    <row r="7" spans="1:17" ht="27" customHeight="1" x14ac:dyDescent="0.25">
      <c r="A7" s="7" t="s">
        <v>10</v>
      </c>
      <c r="B7" s="8"/>
      <c r="C7" s="1296" t="s">
        <v>712</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699</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190153</v>
      </c>
      <c r="D20" s="33">
        <f>SUM(D21,D24,D25,D41,D43)</f>
        <v>187287</v>
      </c>
      <c r="E20" s="432">
        <f t="shared" ref="E20:F20" si="0">SUM(E21,E24,E25,E41,E43)</f>
        <v>2866</v>
      </c>
      <c r="F20" s="483">
        <f t="shared" si="0"/>
        <v>190153</v>
      </c>
      <c r="G20" s="33">
        <f>SUM(G21,G24,G43)</f>
        <v>0</v>
      </c>
      <c r="H20" s="35">
        <f t="shared" ref="H20:I20" si="1">SUM(H21,H24,H43)</f>
        <v>0</v>
      </c>
      <c r="I20" s="36">
        <f t="shared" si="1"/>
        <v>0</v>
      </c>
      <c r="J20" s="35">
        <f>SUM(J21,J26,J43)</f>
        <v>0</v>
      </c>
      <c r="K20" s="34">
        <f t="shared" ref="K20:L20" si="2">SUM(K21,K26,K43)</f>
        <v>0</v>
      </c>
      <c r="L20" s="36">
        <f t="shared" si="2"/>
        <v>0</v>
      </c>
      <c r="M20" s="32">
        <f>SUM(M21,M45)</f>
        <v>0</v>
      </c>
      <c r="N20" s="34">
        <f t="shared" ref="N20:O20" si="3">SUM(N21,N45)</f>
        <v>0</v>
      </c>
      <c r="O20" s="36">
        <f t="shared" si="3"/>
        <v>0</v>
      </c>
      <c r="P20" s="37"/>
    </row>
    <row r="21" spans="1:16" ht="12.75" hidden="1" thickTop="1" x14ac:dyDescent="0.25">
      <c r="A21" s="38"/>
      <c r="B21" s="39" t="s">
        <v>41</v>
      </c>
      <c r="C21" s="40">
        <f t="shared" ref="C21:C84" si="4">F21+I21+L21+O21</f>
        <v>0</v>
      </c>
      <c r="D21" s="41">
        <f>SUM(D22:D23)</f>
        <v>0</v>
      </c>
      <c r="E21" s="433">
        <f t="shared" ref="E21" si="5">SUM(E22:E23)</f>
        <v>0</v>
      </c>
      <c r="F21" s="484">
        <f>SUM(F22:F23)</f>
        <v>0</v>
      </c>
      <c r="G21" s="41">
        <f>SUM(G22:G23)</f>
        <v>0</v>
      </c>
      <c r="H21" s="43">
        <f t="shared" ref="H21:I21" si="6">SUM(H22:H23)</f>
        <v>0</v>
      </c>
      <c r="I21" s="44">
        <f t="shared" si="6"/>
        <v>0</v>
      </c>
      <c r="J21" s="43">
        <f>SUM(J22:J23)</f>
        <v>0</v>
      </c>
      <c r="K21" s="42">
        <f t="shared" ref="K21:L21" si="7">SUM(K22:K23)</f>
        <v>0</v>
      </c>
      <c r="L21" s="44">
        <f t="shared" si="7"/>
        <v>0</v>
      </c>
      <c r="M21" s="40">
        <f>SUM(M22:M23)</f>
        <v>0</v>
      </c>
      <c r="N21" s="42">
        <f t="shared" ref="N21:O21" si="8">SUM(N22:N23)</f>
        <v>0</v>
      </c>
      <c r="O21" s="44">
        <f t="shared" si="8"/>
        <v>0</v>
      </c>
      <c r="P21" s="45"/>
    </row>
    <row r="22" spans="1:16" ht="12.75" hidden="1" thickTop="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ht="12.75" hidden="1" thickTop="1" x14ac:dyDescent="0.25">
      <c r="A23" s="97"/>
      <c r="B23" s="119" t="s">
        <v>43</v>
      </c>
      <c r="C23" s="369">
        <f t="shared" si="4"/>
        <v>0</v>
      </c>
      <c r="D23" s="370"/>
      <c r="E23" s="482"/>
      <c r="F23" s="509">
        <f>D23+E23</f>
        <v>0</v>
      </c>
      <c r="G23" s="370"/>
      <c r="H23" s="372"/>
      <c r="I23" s="166">
        <f>G23+H23</f>
        <v>0</v>
      </c>
      <c r="J23" s="372"/>
      <c r="K23" s="371"/>
      <c r="L23" s="166">
        <f>J23+K23</f>
        <v>0</v>
      </c>
      <c r="M23" s="373"/>
      <c r="N23" s="371"/>
      <c r="O23" s="166">
        <f>M23+N23</f>
        <v>0</v>
      </c>
      <c r="P23" s="374"/>
    </row>
    <row r="24" spans="1:16" s="27" customFormat="1" ht="25.5" thickTop="1" thickBot="1" x14ac:dyDescent="0.3">
      <c r="A24" s="64">
        <v>19300</v>
      </c>
      <c r="B24" s="64" t="s">
        <v>44</v>
      </c>
      <c r="C24" s="65">
        <f>F24+I24</f>
        <v>190153</v>
      </c>
      <c r="D24" s="66">
        <v>187287</v>
      </c>
      <c r="E24" s="475">
        <f>2697+169</f>
        <v>2866</v>
      </c>
      <c r="F24" s="520">
        <f>D24+E24</f>
        <v>190153</v>
      </c>
      <c r="G24" s="66"/>
      <c r="H24" s="67"/>
      <c r="I24" s="68">
        <f>G24+H24</f>
        <v>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hidden="1" thickTop="1" x14ac:dyDescent="0.25">
      <c r="A26" s="75">
        <v>21300</v>
      </c>
      <c r="B26" s="75" t="s">
        <v>47</v>
      </c>
      <c r="C26" s="76">
        <f>L26</f>
        <v>0</v>
      </c>
      <c r="D26" s="78" t="s">
        <v>45</v>
      </c>
      <c r="E26" s="438" t="s">
        <v>45</v>
      </c>
      <c r="F26" s="489" t="s">
        <v>45</v>
      </c>
      <c r="G26" s="78" t="s">
        <v>45</v>
      </c>
      <c r="H26" s="79" t="s">
        <v>45</v>
      </c>
      <c r="I26" s="80" t="s">
        <v>45</v>
      </c>
      <c r="J26" s="84">
        <f>SUM(J27,J31,J33,J36)</f>
        <v>0</v>
      </c>
      <c r="K26" s="85">
        <f t="shared" ref="K26:L26" si="9">SUM(K27,K31,K33,K36)</f>
        <v>0</v>
      </c>
      <c r="L26" s="208">
        <f t="shared" si="9"/>
        <v>0</v>
      </c>
      <c r="M26" s="82" t="s">
        <v>45</v>
      </c>
      <c r="N26" s="81" t="s">
        <v>45</v>
      </c>
      <c r="O26" s="80" t="s">
        <v>45</v>
      </c>
      <c r="P26" s="83"/>
    </row>
    <row r="27" spans="1:16" s="27" customFormat="1" ht="24.75" hidden="1" thickTop="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t="12.75" hidden="1" thickTop="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t="12.75" hidden="1" thickTop="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75" hidden="1" thickTop="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75" hidden="1" thickTop="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75" hidden="1" thickTop="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t="12.75" hidden="1" thickTop="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t="12.75" hidden="1" thickTop="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75" hidden="1" thickTop="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10"/>
        <v>0</v>
      </c>
      <c r="D36" s="78" t="s">
        <v>45</v>
      </c>
      <c r="E36" s="438" t="s">
        <v>45</v>
      </c>
      <c r="F36" s="489" t="s">
        <v>45</v>
      </c>
      <c r="G36" s="78" t="s">
        <v>45</v>
      </c>
      <c r="H36" s="79" t="s">
        <v>45</v>
      </c>
      <c r="I36" s="80" t="s">
        <v>45</v>
      </c>
      <c r="J36" s="84">
        <f>SUM(J37:J40)</f>
        <v>0</v>
      </c>
      <c r="K36" s="85">
        <f t="shared" ref="K36:L36" si="14">SUM(K37:K40)</f>
        <v>0</v>
      </c>
      <c r="L36" s="208">
        <f t="shared" si="14"/>
        <v>0</v>
      </c>
      <c r="M36" s="82" t="s">
        <v>45</v>
      </c>
      <c r="N36" s="81" t="s">
        <v>45</v>
      </c>
      <c r="O36" s="80" t="s">
        <v>45</v>
      </c>
      <c r="P36" s="83"/>
    </row>
    <row r="37" spans="1:16" ht="24.75" hidden="1" thickTop="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t="12.75" hidden="1" thickTop="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t="12.75" hidden="1" thickTop="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75" hidden="1" thickTop="1" x14ac:dyDescent="0.25">
      <c r="A40" s="120">
        <v>21399</v>
      </c>
      <c r="B40" s="121" t="s">
        <v>61</v>
      </c>
      <c r="C40" s="122">
        <f t="shared" si="10"/>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75" hidden="1" thickTop="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75" hidden="1" thickTop="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75" hidden="1" thickTop="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75" hidden="1" thickTop="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ht="12.75" thickTop="1"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190153</v>
      </c>
      <c r="D50" s="179">
        <f>SUM(D51,D283)</f>
        <v>187287</v>
      </c>
      <c r="E50" s="451">
        <f t="shared" ref="E50:F50" si="19">SUM(E51,E283)</f>
        <v>2866</v>
      </c>
      <c r="F50" s="502">
        <f t="shared" si="19"/>
        <v>190153</v>
      </c>
      <c r="G50" s="179">
        <f>SUM(G51,G283)</f>
        <v>0</v>
      </c>
      <c r="H50" s="181">
        <f t="shared" ref="H50:I50" si="20">SUM(H51,H283)</f>
        <v>0</v>
      </c>
      <c r="I50" s="182">
        <f t="shared" si="20"/>
        <v>0</v>
      </c>
      <c r="J50" s="181">
        <f>SUM(J51,J283)</f>
        <v>0</v>
      </c>
      <c r="K50" s="180">
        <f t="shared" ref="K50:L50" si="21">SUM(K51,K283)</f>
        <v>0</v>
      </c>
      <c r="L50" s="182">
        <f t="shared" si="21"/>
        <v>0</v>
      </c>
      <c r="M50" s="178">
        <f>SUM(M51,M283)</f>
        <v>0</v>
      </c>
      <c r="N50" s="180">
        <f t="shared" ref="N50:O50" si="22">SUM(N51,N283)</f>
        <v>0</v>
      </c>
      <c r="O50" s="182">
        <f t="shared" si="22"/>
        <v>0</v>
      </c>
      <c r="P50" s="183"/>
    </row>
    <row r="51" spans="1:16" s="27" customFormat="1" ht="36.75" thickTop="1" x14ac:dyDescent="0.25">
      <c r="A51" s="184"/>
      <c r="B51" s="185" t="s">
        <v>71</v>
      </c>
      <c r="C51" s="186">
        <f t="shared" si="4"/>
        <v>190153</v>
      </c>
      <c r="D51" s="187">
        <f>SUM(D52,D194)</f>
        <v>187287</v>
      </c>
      <c r="E51" s="452">
        <f t="shared" ref="E51:F51" si="23">SUM(E52,E194)</f>
        <v>2866</v>
      </c>
      <c r="F51" s="503">
        <f t="shared" si="23"/>
        <v>190153</v>
      </c>
      <c r="G51" s="187">
        <f>SUM(G52,G194)</f>
        <v>0</v>
      </c>
      <c r="H51" s="189">
        <f t="shared" ref="H51:I51" si="24">SUM(H52,H194)</f>
        <v>0</v>
      </c>
      <c r="I51" s="190">
        <f t="shared" si="24"/>
        <v>0</v>
      </c>
      <c r="J51" s="189">
        <f>SUM(J52,J194)</f>
        <v>0</v>
      </c>
      <c r="K51" s="188">
        <f t="shared" ref="K51:L51" si="25">SUM(K52,K194)</f>
        <v>0</v>
      </c>
      <c r="L51" s="190">
        <f t="shared" si="25"/>
        <v>0</v>
      </c>
      <c r="M51" s="186">
        <f>SUM(M52,M194)</f>
        <v>0</v>
      </c>
      <c r="N51" s="188">
        <f t="shared" ref="N51:O51" si="26">SUM(N52,N194)</f>
        <v>0</v>
      </c>
      <c r="O51" s="190">
        <f t="shared" si="26"/>
        <v>0</v>
      </c>
      <c r="P51" s="191"/>
    </row>
    <row r="52" spans="1:16" s="27" customFormat="1" ht="24" x14ac:dyDescent="0.25">
      <c r="A52" s="192"/>
      <c r="B52" s="20" t="s">
        <v>72</v>
      </c>
      <c r="C52" s="193">
        <f t="shared" si="4"/>
        <v>5193</v>
      </c>
      <c r="D52" s="194">
        <f>SUM(D53,D75,D173,D187)</f>
        <v>2327</v>
      </c>
      <c r="E52" s="453">
        <f t="shared" ref="E52:F52" si="27">SUM(E53,E75,E173,E187)</f>
        <v>2866</v>
      </c>
      <c r="F52" s="504">
        <f t="shared" si="27"/>
        <v>5193</v>
      </c>
      <c r="G52" s="194">
        <f>SUM(G53,G75,G173,G187)</f>
        <v>0</v>
      </c>
      <c r="H52" s="196">
        <f t="shared" ref="H52:I52" si="28">SUM(H53,H75,H173,H187)</f>
        <v>0</v>
      </c>
      <c r="I52" s="197">
        <f t="shared" si="28"/>
        <v>0</v>
      </c>
      <c r="J52" s="196">
        <f>SUM(J53,J75,J173,J187)</f>
        <v>0</v>
      </c>
      <c r="K52" s="195">
        <f t="shared" ref="K52:L52" si="29">SUM(K53,K75,K173,K187)</f>
        <v>0</v>
      </c>
      <c r="L52" s="197">
        <f t="shared" si="29"/>
        <v>0</v>
      </c>
      <c r="M52" s="193">
        <f>SUM(M53,M75,M173,M187)</f>
        <v>0</v>
      </c>
      <c r="N52" s="195">
        <f t="shared" ref="N52:O52" si="30">SUM(N53,N75,N173,N187)</f>
        <v>0</v>
      </c>
      <c r="O52" s="197">
        <f t="shared" si="30"/>
        <v>0</v>
      </c>
      <c r="P52" s="198"/>
    </row>
    <row r="53" spans="1:16" s="27" customFormat="1" hidden="1" x14ac:dyDescent="0.25">
      <c r="A53" s="199">
        <v>1000</v>
      </c>
      <c r="B53" s="199" t="s">
        <v>73</v>
      </c>
      <c r="C53" s="200">
        <f t="shared" si="4"/>
        <v>0</v>
      </c>
      <c r="D53" s="201">
        <f>SUM(D54,D67)</f>
        <v>0</v>
      </c>
      <c r="E53" s="454">
        <f t="shared" ref="E53:F53" si="31">SUM(E54,E67)</f>
        <v>0</v>
      </c>
      <c r="F53" s="505">
        <f t="shared" si="31"/>
        <v>0</v>
      </c>
      <c r="G53" s="201">
        <f>SUM(G54,G67)</f>
        <v>0</v>
      </c>
      <c r="H53" s="203">
        <f t="shared" ref="H53:I53" si="32">SUM(H54,H67)</f>
        <v>0</v>
      </c>
      <c r="I53" s="204">
        <f t="shared" si="32"/>
        <v>0</v>
      </c>
      <c r="J53" s="203">
        <f>SUM(J54,J67)</f>
        <v>0</v>
      </c>
      <c r="K53" s="202">
        <f t="shared" ref="K53:L53" si="33">SUM(K54,K67)</f>
        <v>0</v>
      </c>
      <c r="L53" s="204">
        <f t="shared" si="33"/>
        <v>0</v>
      </c>
      <c r="M53" s="200">
        <f>SUM(M54,M67)</f>
        <v>0</v>
      </c>
      <c r="N53" s="202">
        <f t="shared" ref="N53:O53" si="34">SUM(N54,N67)</f>
        <v>0</v>
      </c>
      <c r="O53" s="204">
        <f t="shared" si="34"/>
        <v>0</v>
      </c>
      <c r="P53" s="205"/>
    </row>
    <row r="54" spans="1:16" hidden="1" x14ac:dyDescent="0.25">
      <c r="A54" s="75">
        <v>1100</v>
      </c>
      <c r="B54" s="206" t="s">
        <v>74</v>
      </c>
      <c r="C54" s="76">
        <f t="shared" si="4"/>
        <v>0</v>
      </c>
      <c r="D54" s="207">
        <f>SUM(D55,D58,D66)</f>
        <v>0</v>
      </c>
      <c r="E54" s="455">
        <f t="shared" ref="E54:F54" si="35">SUM(E55,E58,E66)</f>
        <v>0</v>
      </c>
      <c r="F54" s="506">
        <f t="shared" si="35"/>
        <v>0</v>
      </c>
      <c r="G54" s="207">
        <f>SUM(G55,G58,G66)</f>
        <v>0</v>
      </c>
      <c r="H54" s="84">
        <f t="shared" ref="H54:I54" si="36">SUM(H55,H58,H66)</f>
        <v>0</v>
      </c>
      <c r="I54" s="208">
        <f t="shared" si="36"/>
        <v>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hidden="1" x14ac:dyDescent="0.25">
      <c r="A55" s="213">
        <v>1110</v>
      </c>
      <c r="B55" s="157" t="s">
        <v>75</v>
      </c>
      <c r="C55" s="163">
        <f t="shared" si="4"/>
        <v>0</v>
      </c>
      <c r="D55" s="214">
        <f>SUM(D56:D57)</f>
        <v>0</v>
      </c>
      <c r="E55" s="456">
        <f t="shared" ref="E55:F55" si="39">SUM(E56:E57)</f>
        <v>0</v>
      </c>
      <c r="F55" s="507">
        <f t="shared" si="39"/>
        <v>0</v>
      </c>
      <c r="G55" s="214">
        <f>SUM(G56:G57)</f>
        <v>0</v>
      </c>
      <c r="H55" s="216">
        <f t="shared" ref="H55:I55" si="40">SUM(H56:H57)</f>
        <v>0</v>
      </c>
      <c r="I55" s="217">
        <f t="shared" si="40"/>
        <v>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v>0</v>
      </c>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 hidden="1" customHeight="1" x14ac:dyDescent="0.25">
      <c r="A57" s="119">
        <v>1119</v>
      </c>
      <c r="B57" s="98" t="s">
        <v>77</v>
      </c>
      <c r="C57" s="99">
        <f t="shared" si="4"/>
        <v>0</v>
      </c>
      <c r="D57" s="237">
        <v>0</v>
      </c>
      <c r="E57" s="458"/>
      <c r="F57" s="509">
        <f t="shared" si="43"/>
        <v>0</v>
      </c>
      <c r="G57" s="237"/>
      <c r="H57" s="104"/>
      <c r="I57" s="235">
        <f t="shared" si="44"/>
        <v>0</v>
      </c>
      <c r="J57" s="104"/>
      <c r="K57" s="105"/>
      <c r="L57" s="235">
        <f t="shared" si="45"/>
        <v>0</v>
      </c>
      <c r="M57" s="238"/>
      <c r="N57" s="105"/>
      <c r="O57" s="235">
        <f>M57+N57</f>
        <v>0</v>
      </c>
      <c r="P57" s="236"/>
    </row>
    <row r="58" spans="1:16" hidden="1" x14ac:dyDescent="0.25">
      <c r="A58" s="231">
        <v>1140</v>
      </c>
      <c r="B58" s="98" t="s">
        <v>78</v>
      </c>
      <c r="C58" s="99">
        <f t="shared" si="4"/>
        <v>0</v>
      </c>
      <c r="D58" s="232">
        <f>SUM(D59:D65)</f>
        <v>0</v>
      </c>
      <c r="E58" s="459">
        <f t="shared" ref="E58:F58" si="46">SUM(E59:E65)</f>
        <v>0</v>
      </c>
      <c r="F58" s="509">
        <f t="shared" si="46"/>
        <v>0</v>
      </c>
      <c r="G58" s="232">
        <f>SUM(G59:G65)</f>
        <v>0</v>
      </c>
      <c r="H58" s="234">
        <f t="shared" ref="H58:I58" si="47">SUM(H59:H65)</f>
        <v>0</v>
      </c>
      <c r="I58" s="235">
        <f t="shared" si="47"/>
        <v>0</v>
      </c>
      <c r="J58" s="234">
        <f>SUM(J59:J65)</f>
        <v>0</v>
      </c>
      <c r="K58" s="233">
        <f t="shared" ref="K58:L58" si="48">SUM(K59:K65)</f>
        <v>0</v>
      </c>
      <c r="L58" s="235">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v>0</v>
      </c>
      <c r="E59" s="458"/>
      <c r="F59" s="509">
        <f t="shared" ref="F59:F66" si="50">D59+E59</f>
        <v>0</v>
      </c>
      <c r="G59" s="237"/>
      <c r="H59" s="104"/>
      <c r="I59" s="235">
        <f t="shared" ref="I59:I66" si="51">G59+H59</f>
        <v>0</v>
      </c>
      <c r="J59" s="104"/>
      <c r="K59" s="105"/>
      <c r="L59" s="235">
        <f t="shared" ref="L59:L66" si="52">J59+K59</f>
        <v>0</v>
      </c>
      <c r="M59" s="238"/>
      <c r="N59" s="105"/>
      <c r="O59" s="235">
        <f t="shared" ref="O59:O66" si="53">M59+N59</f>
        <v>0</v>
      </c>
      <c r="P59" s="236"/>
    </row>
    <row r="60" spans="1:16" ht="24.75" hidden="1" customHeight="1" x14ac:dyDescent="0.25">
      <c r="A60" s="119">
        <v>1142</v>
      </c>
      <c r="B60" s="98" t="s">
        <v>80</v>
      </c>
      <c r="C60" s="99">
        <f t="shared" si="4"/>
        <v>0</v>
      </c>
      <c r="D60" s="237">
        <v>0</v>
      </c>
      <c r="E60" s="458"/>
      <c r="F60" s="509">
        <f t="shared" si="50"/>
        <v>0</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v>0</v>
      </c>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v>0</v>
      </c>
      <c r="E62" s="458"/>
      <c r="F62" s="509">
        <f t="shared" si="50"/>
        <v>0</v>
      </c>
      <c r="G62" s="237"/>
      <c r="H62" s="104"/>
      <c r="I62" s="235">
        <f t="shared" si="51"/>
        <v>0</v>
      </c>
      <c r="J62" s="104"/>
      <c r="K62" s="105"/>
      <c r="L62" s="235">
        <f t="shared" si="52"/>
        <v>0</v>
      </c>
      <c r="M62" s="238"/>
      <c r="N62" s="105"/>
      <c r="O62" s="235">
        <f t="shared" si="53"/>
        <v>0</v>
      </c>
      <c r="P62" s="236"/>
    </row>
    <row r="63" spans="1:16" hidden="1" x14ac:dyDescent="0.25">
      <c r="A63" s="119">
        <v>1147</v>
      </c>
      <c r="B63" s="98" t="s">
        <v>83</v>
      </c>
      <c r="C63" s="99">
        <f t="shared" si="4"/>
        <v>0</v>
      </c>
      <c r="D63" s="237">
        <v>0</v>
      </c>
      <c r="E63" s="458"/>
      <c r="F63" s="509">
        <f t="shared" si="50"/>
        <v>0</v>
      </c>
      <c r="G63" s="237"/>
      <c r="H63" s="104"/>
      <c r="I63" s="235">
        <f t="shared" si="51"/>
        <v>0</v>
      </c>
      <c r="J63" s="104"/>
      <c r="K63" s="105"/>
      <c r="L63" s="235">
        <f t="shared" si="52"/>
        <v>0</v>
      </c>
      <c r="M63" s="238"/>
      <c r="N63" s="105"/>
      <c r="O63" s="235">
        <f t="shared" si="53"/>
        <v>0</v>
      </c>
      <c r="P63" s="236"/>
    </row>
    <row r="64" spans="1:16" hidden="1" x14ac:dyDescent="0.25">
      <c r="A64" s="119">
        <v>1148</v>
      </c>
      <c r="B64" s="98" t="s">
        <v>84</v>
      </c>
      <c r="C64" s="99">
        <f t="shared" si="4"/>
        <v>0</v>
      </c>
      <c r="D64" s="237">
        <v>0</v>
      </c>
      <c r="E64" s="458"/>
      <c r="F64" s="509">
        <f t="shared" si="50"/>
        <v>0</v>
      </c>
      <c r="G64" s="237"/>
      <c r="H64" s="104"/>
      <c r="I64" s="235">
        <f t="shared" si="51"/>
        <v>0</v>
      </c>
      <c r="J64" s="104"/>
      <c r="K64" s="105"/>
      <c r="L64" s="235">
        <f t="shared" si="52"/>
        <v>0</v>
      </c>
      <c r="M64" s="238"/>
      <c r="N64" s="105"/>
      <c r="O64" s="235">
        <f t="shared" si="53"/>
        <v>0</v>
      </c>
      <c r="P64" s="236"/>
    </row>
    <row r="65" spans="1:16" ht="24" hidden="1" customHeight="1" x14ac:dyDescent="0.25">
      <c r="A65" s="119">
        <v>1149</v>
      </c>
      <c r="B65" s="98" t="s">
        <v>85</v>
      </c>
      <c r="C65" s="99">
        <f>F65+I65+L65+O65</f>
        <v>0</v>
      </c>
      <c r="D65" s="237">
        <v>0</v>
      </c>
      <c r="E65" s="458"/>
      <c r="F65" s="509">
        <f t="shared" si="50"/>
        <v>0</v>
      </c>
      <c r="G65" s="237"/>
      <c r="H65" s="104"/>
      <c r="I65" s="235">
        <f t="shared" si="51"/>
        <v>0</v>
      </c>
      <c r="J65" s="104"/>
      <c r="K65" s="105"/>
      <c r="L65" s="235">
        <f t="shared" si="52"/>
        <v>0</v>
      </c>
      <c r="M65" s="238"/>
      <c r="N65" s="105"/>
      <c r="O65" s="235">
        <f t="shared" si="53"/>
        <v>0</v>
      </c>
      <c r="P65" s="236"/>
    </row>
    <row r="66" spans="1:16" ht="36" hidden="1" x14ac:dyDescent="0.25">
      <c r="A66" s="213">
        <v>1150</v>
      </c>
      <c r="B66" s="157" t="s">
        <v>87</v>
      </c>
      <c r="C66" s="163">
        <f>F66+I66+L66+O66</f>
        <v>0</v>
      </c>
      <c r="D66" s="239">
        <v>0</v>
      </c>
      <c r="E66" s="464"/>
      <c r="F66" s="507">
        <f t="shared" si="50"/>
        <v>0</v>
      </c>
      <c r="G66" s="239"/>
      <c r="H66" s="241"/>
      <c r="I66" s="217">
        <f t="shared" si="51"/>
        <v>0</v>
      </c>
      <c r="J66" s="241"/>
      <c r="K66" s="240"/>
      <c r="L66" s="217">
        <f t="shared" si="52"/>
        <v>0</v>
      </c>
      <c r="M66" s="242"/>
      <c r="N66" s="240"/>
      <c r="O66" s="217">
        <f t="shared" si="53"/>
        <v>0</v>
      </c>
      <c r="P66" s="218"/>
    </row>
    <row r="67" spans="1:16" ht="24" hidden="1" x14ac:dyDescent="0.25">
      <c r="A67" s="75">
        <v>1200</v>
      </c>
      <c r="B67" s="206" t="s">
        <v>88</v>
      </c>
      <c r="C67" s="76">
        <f t="shared" si="4"/>
        <v>0</v>
      </c>
      <c r="D67" s="207">
        <f>SUM(D68:D69)</f>
        <v>0</v>
      </c>
      <c r="E67" s="455">
        <f t="shared" ref="E67:F67" si="54">SUM(E68:E69)</f>
        <v>0</v>
      </c>
      <c r="F67" s="506">
        <f t="shared" si="54"/>
        <v>0</v>
      </c>
      <c r="G67" s="207">
        <f>SUM(G68:G69)</f>
        <v>0</v>
      </c>
      <c r="H67" s="84">
        <f t="shared" ref="H67:I67" si="55">SUM(H68:H69)</f>
        <v>0</v>
      </c>
      <c r="I67" s="208">
        <f t="shared" si="55"/>
        <v>0</v>
      </c>
      <c r="J67" s="84">
        <f>SUM(J68:J69)</f>
        <v>0</v>
      </c>
      <c r="K67" s="85">
        <f t="shared" ref="K67:L67" si="56">SUM(K68:K69)</f>
        <v>0</v>
      </c>
      <c r="L67" s="208">
        <f t="shared" si="56"/>
        <v>0</v>
      </c>
      <c r="M67" s="76">
        <f>SUM(M68:M69)</f>
        <v>0</v>
      </c>
      <c r="N67" s="85">
        <f t="shared" ref="N67:O67" si="57">SUM(N68:N69)</f>
        <v>0</v>
      </c>
      <c r="O67" s="208">
        <f t="shared" si="57"/>
        <v>0</v>
      </c>
      <c r="P67" s="243"/>
    </row>
    <row r="68" spans="1:16" ht="24" hidden="1" x14ac:dyDescent="0.25">
      <c r="A68" s="342">
        <v>1210</v>
      </c>
      <c r="B68" s="87" t="s">
        <v>89</v>
      </c>
      <c r="C68" s="88">
        <f t="shared" si="4"/>
        <v>0</v>
      </c>
      <c r="D68" s="219">
        <v>0</v>
      </c>
      <c r="E68" s="457"/>
      <c r="F68" s="508">
        <f>D68+E68</f>
        <v>0</v>
      </c>
      <c r="G68" s="219"/>
      <c r="H68" s="93"/>
      <c r="I68" s="220">
        <f>G68+H68</f>
        <v>0</v>
      </c>
      <c r="J68" s="93"/>
      <c r="K68" s="94"/>
      <c r="L68" s="220">
        <f>J68+K68</f>
        <v>0</v>
      </c>
      <c r="M68" s="221"/>
      <c r="N68" s="94"/>
      <c r="O68" s="220">
        <f>M68+N68</f>
        <v>0</v>
      </c>
      <c r="P68" s="222"/>
    </row>
    <row r="69" spans="1:16" ht="24" hidden="1" x14ac:dyDescent="0.25">
      <c r="A69" s="231">
        <v>1220</v>
      </c>
      <c r="B69" s="98" t="s">
        <v>90</v>
      </c>
      <c r="C69" s="99">
        <f t="shared" si="4"/>
        <v>0</v>
      </c>
      <c r="D69" s="232">
        <f>SUM(D70:D74)</f>
        <v>0</v>
      </c>
      <c r="E69" s="459">
        <f t="shared" ref="E69:F69" si="58">SUM(E70:E74)</f>
        <v>0</v>
      </c>
      <c r="F69" s="509">
        <f t="shared" si="58"/>
        <v>0</v>
      </c>
      <c r="G69" s="232">
        <f>SUM(G70:G74)</f>
        <v>0</v>
      </c>
      <c r="H69" s="234">
        <f t="shared" ref="H69:I69" si="59">SUM(H70:H74)</f>
        <v>0</v>
      </c>
      <c r="I69" s="235">
        <f t="shared" si="59"/>
        <v>0</v>
      </c>
      <c r="J69" s="234">
        <f>SUM(J70:J74)</f>
        <v>0</v>
      </c>
      <c r="K69" s="233">
        <f t="shared" ref="K69:L69" si="60">SUM(K70:K74)</f>
        <v>0</v>
      </c>
      <c r="L69" s="235">
        <f t="shared" si="60"/>
        <v>0</v>
      </c>
      <c r="M69" s="99">
        <f>SUM(M70:M74)</f>
        <v>0</v>
      </c>
      <c r="N69" s="233">
        <f t="shared" ref="N69:O69" si="61">SUM(N70:N74)</f>
        <v>0</v>
      </c>
      <c r="O69" s="235">
        <f t="shared" si="61"/>
        <v>0</v>
      </c>
      <c r="P69" s="236"/>
    </row>
    <row r="70" spans="1:16" ht="48" hidden="1" x14ac:dyDescent="0.25">
      <c r="A70" s="119">
        <v>1221</v>
      </c>
      <c r="B70" s="98" t="s">
        <v>91</v>
      </c>
      <c r="C70" s="99">
        <f t="shared" si="4"/>
        <v>0</v>
      </c>
      <c r="D70" s="237">
        <v>0</v>
      </c>
      <c r="E70" s="458"/>
      <c r="F70" s="509">
        <f t="shared" ref="F70:F74" si="62">D70+E70</f>
        <v>0</v>
      </c>
      <c r="G70" s="237"/>
      <c r="H70" s="104"/>
      <c r="I70" s="235">
        <f t="shared" ref="I70:I74" si="63">G70+H70</f>
        <v>0</v>
      </c>
      <c r="J70" s="104"/>
      <c r="K70" s="105"/>
      <c r="L70" s="235">
        <f t="shared" ref="L70:L74" si="64">J70+K70</f>
        <v>0</v>
      </c>
      <c r="M70" s="238"/>
      <c r="N70" s="105"/>
      <c r="O70" s="235">
        <f t="shared" ref="O70:O74" si="65">M70+N70</f>
        <v>0</v>
      </c>
      <c r="P70" s="236"/>
    </row>
    <row r="71" spans="1:16" hidden="1" x14ac:dyDescent="0.25">
      <c r="A71" s="119">
        <v>1223</v>
      </c>
      <c r="B71" s="98" t="s">
        <v>92</v>
      </c>
      <c r="C71" s="99">
        <f t="shared" si="4"/>
        <v>0</v>
      </c>
      <c r="D71" s="237">
        <v>0</v>
      </c>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v>0</v>
      </c>
      <c r="E72" s="458"/>
      <c r="F72" s="509">
        <f t="shared" si="62"/>
        <v>0</v>
      </c>
      <c r="G72" s="237"/>
      <c r="H72" s="104"/>
      <c r="I72" s="235">
        <f t="shared" si="63"/>
        <v>0</v>
      </c>
      <c r="J72" s="104"/>
      <c r="K72" s="105"/>
      <c r="L72" s="235">
        <f t="shared" si="64"/>
        <v>0</v>
      </c>
      <c r="M72" s="238"/>
      <c r="N72" s="105"/>
      <c r="O72" s="235">
        <f t="shared" si="65"/>
        <v>0</v>
      </c>
      <c r="P72" s="236"/>
    </row>
    <row r="73" spans="1:16" ht="36" hidden="1" x14ac:dyDescent="0.25">
      <c r="A73" s="119">
        <v>1227</v>
      </c>
      <c r="B73" s="98" t="s">
        <v>94</v>
      </c>
      <c r="C73" s="99">
        <f t="shared" si="4"/>
        <v>0</v>
      </c>
      <c r="D73" s="237">
        <v>0</v>
      </c>
      <c r="E73" s="458"/>
      <c r="F73" s="509">
        <f t="shared" si="62"/>
        <v>0</v>
      </c>
      <c r="G73" s="237"/>
      <c r="H73" s="104"/>
      <c r="I73" s="235">
        <f t="shared" si="63"/>
        <v>0</v>
      </c>
      <c r="J73" s="104"/>
      <c r="K73" s="105"/>
      <c r="L73" s="235">
        <f t="shared" si="64"/>
        <v>0</v>
      </c>
      <c r="M73" s="238"/>
      <c r="N73" s="105"/>
      <c r="O73" s="235">
        <f t="shared" si="65"/>
        <v>0</v>
      </c>
      <c r="P73" s="236"/>
    </row>
    <row r="74" spans="1:16" ht="48" hidden="1" x14ac:dyDescent="0.25">
      <c r="A74" s="119">
        <v>1228</v>
      </c>
      <c r="B74" s="98" t="s">
        <v>96</v>
      </c>
      <c r="C74" s="99">
        <f t="shared" si="4"/>
        <v>0</v>
      </c>
      <c r="D74" s="237">
        <v>0</v>
      </c>
      <c r="E74" s="458"/>
      <c r="F74" s="509">
        <f t="shared" si="62"/>
        <v>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5193</v>
      </c>
      <c r="D75" s="201">
        <f>SUM(D76,D83,D130,D164,D165,D172)</f>
        <v>2327</v>
      </c>
      <c r="E75" s="454">
        <f t="shared" ref="E75:F75" si="66">SUM(E76,E83,E130,E164,E165,E172)</f>
        <v>2866</v>
      </c>
      <c r="F75" s="505">
        <f t="shared" si="66"/>
        <v>5193</v>
      </c>
      <c r="G75" s="201">
        <f>SUM(G76,G83,G130,G164,G165,G172)</f>
        <v>0</v>
      </c>
      <c r="H75" s="203">
        <f t="shared" ref="H75:I75" si="67">SUM(H76,H83,H130,H164,H165,H172)</f>
        <v>0</v>
      </c>
      <c r="I75" s="204">
        <f t="shared" si="67"/>
        <v>0</v>
      </c>
      <c r="J75" s="203">
        <f>SUM(J76,J83,J130,J164,J165,J172)</f>
        <v>0</v>
      </c>
      <c r="K75" s="202">
        <f t="shared" ref="K75:L75" si="68">SUM(K76,K83,K130,K164,K165,K172)</f>
        <v>0</v>
      </c>
      <c r="L75" s="204">
        <f t="shared" si="68"/>
        <v>0</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342">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v>0</v>
      </c>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119">
        <v>2112</v>
      </c>
      <c r="B79" s="98" t="s">
        <v>101</v>
      </c>
      <c r="C79" s="99">
        <f t="shared" si="4"/>
        <v>0</v>
      </c>
      <c r="D79" s="237">
        <v>0</v>
      </c>
      <c r="E79" s="458"/>
      <c r="F79" s="509">
        <f t="shared" si="78"/>
        <v>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v>0</v>
      </c>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v>0</v>
      </c>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5193</v>
      </c>
      <c r="D83" s="207">
        <f>SUM(D84,D89,D95,D103,D112,D116,D122,D128)</f>
        <v>2327</v>
      </c>
      <c r="E83" s="455">
        <f t="shared" ref="E83:F83" si="90">SUM(E84,E89,E95,E103,E112,E116,E122,E128)</f>
        <v>2866</v>
      </c>
      <c r="F83" s="506">
        <f t="shared" si="90"/>
        <v>5193</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208">
        <f t="shared" si="92"/>
        <v>0</v>
      </c>
      <c r="M83" s="122">
        <f>SUM(M84,M89,M95,M103,M112,M116,M122,M128)</f>
        <v>0</v>
      </c>
      <c r="N83" s="249">
        <f t="shared" ref="N83:O83" si="93">SUM(N84,N89,N95,N103,N112,N116,N122,N128)</f>
        <v>0</v>
      </c>
      <c r="O83" s="250">
        <f t="shared" si="93"/>
        <v>0</v>
      </c>
      <c r="P83" s="251"/>
    </row>
    <row r="84" spans="1:16" ht="24" hidden="1" x14ac:dyDescent="0.25">
      <c r="A84" s="213">
        <v>2210</v>
      </c>
      <c r="B84" s="157" t="s">
        <v>104</v>
      </c>
      <c r="C84" s="163">
        <f t="shared" si="4"/>
        <v>0</v>
      </c>
      <c r="D84" s="214">
        <f>SUM(D85:D88)</f>
        <v>0</v>
      </c>
      <c r="E84" s="456">
        <f t="shared" ref="E84:F84" si="94">SUM(E85:E88)</f>
        <v>0</v>
      </c>
      <c r="F84" s="507">
        <f t="shared" si="94"/>
        <v>0</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v>0</v>
      </c>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hidden="1" x14ac:dyDescent="0.25">
      <c r="A86" s="119">
        <v>2212</v>
      </c>
      <c r="B86" s="98" t="s">
        <v>106</v>
      </c>
      <c r="C86" s="99">
        <f t="shared" si="98"/>
        <v>0</v>
      </c>
      <c r="D86" s="237">
        <v>0</v>
      </c>
      <c r="E86" s="458"/>
      <c r="F86" s="509">
        <f t="shared" si="99"/>
        <v>0</v>
      </c>
      <c r="G86" s="237"/>
      <c r="H86" s="104"/>
      <c r="I86" s="235">
        <f t="shared" si="100"/>
        <v>0</v>
      </c>
      <c r="J86" s="104"/>
      <c r="K86" s="105"/>
      <c r="L86" s="235">
        <f t="shared" si="101"/>
        <v>0</v>
      </c>
      <c r="M86" s="238"/>
      <c r="N86" s="105"/>
      <c r="O86" s="235">
        <f t="shared" si="102"/>
        <v>0</v>
      </c>
      <c r="P86" s="236"/>
    </row>
    <row r="87" spans="1:16" ht="24" hidden="1" x14ac:dyDescent="0.25">
      <c r="A87" s="119">
        <v>2214</v>
      </c>
      <c r="B87" s="98" t="s">
        <v>107</v>
      </c>
      <c r="C87" s="99">
        <f t="shared" si="98"/>
        <v>0</v>
      </c>
      <c r="D87" s="237">
        <v>0</v>
      </c>
      <c r="E87" s="458"/>
      <c r="F87" s="509">
        <f t="shared" si="99"/>
        <v>0</v>
      </c>
      <c r="G87" s="237"/>
      <c r="H87" s="104"/>
      <c r="I87" s="235">
        <f t="shared" si="100"/>
        <v>0</v>
      </c>
      <c r="J87" s="104"/>
      <c r="K87" s="105"/>
      <c r="L87" s="235">
        <f t="shared" si="101"/>
        <v>0</v>
      </c>
      <c r="M87" s="238"/>
      <c r="N87" s="105"/>
      <c r="O87" s="235">
        <f t="shared" si="102"/>
        <v>0</v>
      </c>
      <c r="P87" s="236"/>
    </row>
    <row r="88" spans="1:16" hidden="1" x14ac:dyDescent="0.25">
      <c r="A88" s="119">
        <v>2219</v>
      </c>
      <c r="B88" s="98" t="s">
        <v>108</v>
      </c>
      <c r="C88" s="99">
        <f t="shared" si="98"/>
        <v>0</v>
      </c>
      <c r="D88" s="237">
        <v>0</v>
      </c>
      <c r="E88" s="458"/>
      <c r="F88" s="509">
        <f t="shared" si="99"/>
        <v>0</v>
      </c>
      <c r="G88" s="237"/>
      <c r="H88" s="104"/>
      <c r="I88" s="235">
        <f t="shared" si="100"/>
        <v>0</v>
      </c>
      <c r="J88" s="104"/>
      <c r="K88" s="105"/>
      <c r="L88" s="235">
        <f t="shared" si="101"/>
        <v>0</v>
      </c>
      <c r="M88" s="238"/>
      <c r="N88" s="105"/>
      <c r="O88" s="235">
        <f t="shared" si="102"/>
        <v>0</v>
      </c>
      <c r="P88" s="236"/>
    </row>
    <row r="89" spans="1:16" ht="24" hidden="1" x14ac:dyDescent="0.25">
      <c r="A89" s="231">
        <v>2220</v>
      </c>
      <c r="B89" s="98" t="s">
        <v>109</v>
      </c>
      <c r="C89" s="99">
        <f t="shared" si="98"/>
        <v>0</v>
      </c>
      <c r="D89" s="232">
        <f>SUM(D90:D94)</f>
        <v>0</v>
      </c>
      <c r="E89" s="459">
        <f t="shared" ref="E89:F89" si="103">SUM(E90:E94)</f>
        <v>0</v>
      </c>
      <c r="F89" s="509">
        <f t="shared" si="103"/>
        <v>0</v>
      </c>
      <c r="G89" s="232">
        <f>SUM(G90:G94)</f>
        <v>0</v>
      </c>
      <c r="H89" s="234">
        <f t="shared" ref="H89:I89" si="104">SUM(H90:H94)</f>
        <v>0</v>
      </c>
      <c r="I89" s="235">
        <f t="shared" si="104"/>
        <v>0</v>
      </c>
      <c r="J89" s="234">
        <f>SUM(J90:J94)</f>
        <v>0</v>
      </c>
      <c r="K89" s="233">
        <f t="shared" ref="K89:L89" si="105">SUM(K90:K94)</f>
        <v>0</v>
      </c>
      <c r="L89" s="235">
        <f t="shared" si="105"/>
        <v>0</v>
      </c>
      <c r="M89" s="99">
        <f>SUM(M90:M94)</f>
        <v>0</v>
      </c>
      <c r="N89" s="233">
        <f t="shared" ref="N89:O89" si="106">SUM(N90:N94)</f>
        <v>0</v>
      </c>
      <c r="O89" s="235">
        <f t="shared" si="106"/>
        <v>0</v>
      </c>
      <c r="P89" s="236"/>
    </row>
    <row r="90" spans="1:16" ht="24" hidden="1" x14ac:dyDescent="0.25">
      <c r="A90" s="119">
        <v>2221</v>
      </c>
      <c r="B90" s="98" t="s">
        <v>110</v>
      </c>
      <c r="C90" s="99">
        <f t="shared" si="98"/>
        <v>0</v>
      </c>
      <c r="D90" s="237">
        <v>0</v>
      </c>
      <c r="E90" s="458"/>
      <c r="F90" s="509">
        <f t="shared" ref="F90:F94" si="107">D90+E90</f>
        <v>0</v>
      </c>
      <c r="G90" s="237"/>
      <c r="H90" s="104"/>
      <c r="I90" s="235">
        <f t="shared" ref="I90:I94" si="108">G90+H90</f>
        <v>0</v>
      </c>
      <c r="J90" s="104"/>
      <c r="K90" s="105"/>
      <c r="L90" s="235">
        <f t="shared" ref="L90:L94" si="109">J90+K90</f>
        <v>0</v>
      </c>
      <c r="M90" s="238"/>
      <c r="N90" s="105"/>
      <c r="O90" s="235">
        <f t="shared" ref="O90:O94" si="110">M90+N90</f>
        <v>0</v>
      </c>
      <c r="P90" s="236"/>
    </row>
    <row r="91" spans="1:16" hidden="1" x14ac:dyDescent="0.25">
      <c r="A91" s="119">
        <v>2222</v>
      </c>
      <c r="B91" s="98" t="s">
        <v>112</v>
      </c>
      <c r="C91" s="99">
        <f t="shared" si="98"/>
        <v>0</v>
      </c>
      <c r="D91" s="237">
        <v>0</v>
      </c>
      <c r="E91" s="458"/>
      <c r="F91" s="509">
        <f t="shared" si="107"/>
        <v>0</v>
      </c>
      <c r="G91" s="237"/>
      <c r="H91" s="104"/>
      <c r="I91" s="235">
        <f t="shared" si="108"/>
        <v>0</v>
      </c>
      <c r="J91" s="104"/>
      <c r="K91" s="105"/>
      <c r="L91" s="235">
        <f t="shared" si="109"/>
        <v>0</v>
      </c>
      <c r="M91" s="238"/>
      <c r="N91" s="105"/>
      <c r="O91" s="235">
        <f t="shared" si="110"/>
        <v>0</v>
      </c>
      <c r="P91" s="236"/>
    </row>
    <row r="92" spans="1:16" hidden="1" x14ac:dyDescent="0.25">
      <c r="A92" s="119">
        <v>2223</v>
      </c>
      <c r="B92" s="98" t="s">
        <v>113</v>
      </c>
      <c r="C92" s="99">
        <f t="shared" si="98"/>
        <v>0</v>
      </c>
      <c r="D92" s="237">
        <v>0</v>
      </c>
      <c r="E92" s="458"/>
      <c r="F92" s="509">
        <f t="shared" si="107"/>
        <v>0</v>
      </c>
      <c r="G92" s="237"/>
      <c r="H92" s="104"/>
      <c r="I92" s="235">
        <f t="shared" si="108"/>
        <v>0</v>
      </c>
      <c r="J92" s="104"/>
      <c r="K92" s="105"/>
      <c r="L92" s="235">
        <f t="shared" si="109"/>
        <v>0</v>
      </c>
      <c r="M92" s="238"/>
      <c r="N92" s="105"/>
      <c r="O92" s="235">
        <f t="shared" si="110"/>
        <v>0</v>
      </c>
      <c r="P92" s="236"/>
    </row>
    <row r="93" spans="1:16" ht="48" hidden="1" x14ac:dyDescent="0.25">
      <c r="A93" s="119">
        <v>2224</v>
      </c>
      <c r="B93" s="98" t="s">
        <v>114</v>
      </c>
      <c r="C93" s="99">
        <f t="shared" si="98"/>
        <v>0</v>
      </c>
      <c r="D93" s="237">
        <v>0</v>
      </c>
      <c r="E93" s="458"/>
      <c r="F93" s="509">
        <f t="shared" si="107"/>
        <v>0</v>
      </c>
      <c r="G93" s="237"/>
      <c r="H93" s="104"/>
      <c r="I93" s="235">
        <f t="shared" si="108"/>
        <v>0</v>
      </c>
      <c r="J93" s="104"/>
      <c r="K93" s="105"/>
      <c r="L93" s="235">
        <f t="shared" si="109"/>
        <v>0</v>
      </c>
      <c r="M93" s="238"/>
      <c r="N93" s="105"/>
      <c r="O93" s="235">
        <f t="shared" si="110"/>
        <v>0</v>
      </c>
      <c r="P93" s="236"/>
    </row>
    <row r="94" spans="1:16" ht="24" hidden="1" x14ac:dyDescent="0.25">
      <c r="A94" s="119">
        <v>2229</v>
      </c>
      <c r="B94" s="98" t="s">
        <v>115</v>
      </c>
      <c r="C94" s="99">
        <f t="shared" si="98"/>
        <v>0</v>
      </c>
      <c r="D94" s="237">
        <v>0</v>
      </c>
      <c r="E94" s="458"/>
      <c r="F94" s="509">
        <f t="shared" si="107"/>
        <v>0</v>
      </c>
      <c r="G94" s="237"/>
      <c r="H94" s="104"/>
      <c r="I94" s="235">
        <f t="shared" si="108"/>
        <v>0</v>
      </c>
      <c r="J94" s="104"/>
      <c r="K94" s="105"/>
      <c r="L94" s="235">
        <f t="shared" si="109"/>
        <v>0</v>
      </c>
      <c r="M94" s="238"/>
      <c r="N94" s="105"/>
      <c r="O94" s="235">
        <f t="shared" si="110"/>
        <v>0</v>
      </c>
      <c r="P94" s="236"/>
    </row>
    <row r="95" spans="1:16" ht="36" hidden="1" x14ac:dyDescent="0.25">
      <c r="A95" s="231">
        <v>2230</v>
      </c>
      <c r="B95" s="98" t="s">
        <v>116</v>
      </c>
      <c r="C95" s="99">
        <f t="shared" si="98"/>
        <v>0</v>
      </c>
      <c r="D95" s="232">
        <f>SUM(D96:D102)</f>
        <v>0</v>
      </c>
      <c r="E95" s="459">
        <f t="shared" ref="E95:F95" si="111">SUM(E96:E102)</f>
        <v>0</v>
      </c>
      <c r="F95" s="509">
        <f t="shared" si="111"/>
        <v>0</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v>0</v>
      </c>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v>0</v>
      </c>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v>0</v>
      </c>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v>0</v>
      </c>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v>0</v>
      </c>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v>0</v>
      </c>
      <c r="E101" s="458"/>
      <c r="F101" s="509">
        <f t="shared" si="115"/>
        <v>0</v>
      </c>
      <c r="G101" s="237"/>
      <c r="H101" s="104"/>
      <c r="I101" s="235">
        <f t="shared" si="116"/>
        <v>0</v>
      </c>
      <c r="J101" s="104"/>
      <c r="K101" s="105"/>
      <c r="L101" s="235">
        <f t="shared" si="117"/>
        <v>0</v>
      </c>
      <c r="M101" s="238"/>
      <c r="N101" s="105"/>
      <c r="O101" s="235">
        <f t="shared" si="118"/>
        <v>0</v>
      </c>
      <c r="P101" s="236"/>
    </row>
    <row r="102" spans="1:16" ht="24" hidden="1" x14ac:dyDescent="0.25">
      <c r="A102" s="119">
        <v>2239</v>
      </c>
      <c r="B102" s="98" t="s">
        <v>123</v>
      </c>
      <c r="C102" s="99">
        <f t="shared" si="98"/>
        <v>0</v>
      </c>
      <c r="D102" s="237">
        <v>0</v>
      </c>
      <c r="E102" s="458"/>
      <c r="F102" s="509">
        <f t="shared" si="115"/>
        <v>0</v>
      </c>
      <c r="G102" s="237"/>
      <c r="H102" s="104"/>
      <c r="I102" s="235">
        <f t="shared" si="116"/>
        <v>0</v>
      </c>
      <c r="J102" s="104"/>
      <c r="K102" s="105"/>
      <c r="L102" s="235">
        <f t="shared" si="117"/>
        <v>0</v>
      </c>
      <c r="M102" s="238"/>
      <c r="N102" s="105"/>
      <c r="O102" s="235">
        <f t="shared" si="118"/>
        <v>0</v>
      </c>
      <c r="P102" s="236"/>
    </row>
    <row r="103" spans="1:16" ht="36" x14ac:dyDescent="0.25">
      <c r="A103" s="231">
        <v>2240</v>
      </c>
      <c r="B103" s="98" t="s">
        <v>124</v>
      </c>
      <c r="C103" s="99">
        <f t="shared" si="98"/>
        <v>5193</v>
      </c>
      <c r="D103" s="232">
        <f>SUM(D104:D111)</f>
        <v>2327</v>
      </c>
      <c r="E103" s="459">
        <f t="shared" ref="E103:F103" si="119">SUM(E104:E111)</f>
        <v>2866</v>
      </c>
      <c r="F103" s="509">
        <f t="shared" si="119"/>
        <v>5193</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x14ac:dyDescent="0.25">
      <c r="A104" s="119">
        <v>2241</v>
      </c>
      <c r="B104" s="98" t="s">
        <v>125</v>
      </c>
      <c r="C104" s="99">
        <f t="shared" si="98"/>
        <v>5193</v>
      </c>
      <c r="D104" s="237">
        <v>2327</v>
      </c>
      <c r="E104" s="458">
        <f>2697+169</f>
        <v>2866</v>
      </c>
      <c r="F104" s="509">
        <f t="shared" ref="F104:F111" si="123">D104+E104</f>
        <v>5193</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v>0</v>
      </c>
      <c r="E105" s="458"/>
      <c r="F105" s="509">
        <f t="shared" si="123"/>
        <v>0</v>
      </c>
      <c r="G105" s="237"/>
      <c r="H105" s="104"/>
      <c r="I105" s="235">
        <f t="shared" si="124"/>
        <v>0</v>
      </c>
      <c r="J105" s="104"/>
      <c r="K105" s="105"/>
      <c r="L105" s="235">
        <f t="shared" si="125"/>
        <v>0</v>
      </c>
      <c r="M105" s="238"/>
      <c r="N105" s="105"/>
      <c r="O105" s="235">
        <f t="shared" si="126"/>
        <v>0</v>
      </c>
      <c r="P105" s="236"/>
    </row>
    <row r="106" spans="1:16" ht="24" hidden="1" x14ac:dyDescent="0.25">
      <c r="A106" s="119">
        <v>2243</v>
      </c>
      <c r="B106" s="98" t="s">
        <v>127</v>
      </c>
      <c r="C106" s="99">
        <f t="shared" si="98"/>
        <v>0</v>
      </c>
      <c r="D106" s="237">
        <v>0</v>
      </c>
      <c r="E106" s="458"/>
      <c r="F106" s="509">
        <f t="shared" si="123"/>
        <v>0</v>
      </c>
      <c r="G106" s="237"/>
      <c r="H106" s="104"/>
      <c r="I106" s="235">
        <f t="shared" si="124"/>
        <v>0</v>
      </c>
      <c r="J106" s="104"/>
      <c r="K106" s="105"/>
      <c r="L106" s="235">
        <f t="shared" si="125"/>
        <v>0</v>
      </c>
      <c r="M106" s="238"/>
      <c r="N106" s="105"/>
      <c r="O106" s="235">
        <f t="shared" si="126"/>
        <v>0</v>
      </c>
      <c r="P106" s="236"/>
    </row>
    <row r="107" spans="1:16" hidden="1" x14ac:dyDescent="0.25">
      <c r="A107" s="119">
        <v>2244</v>
      </c>
      <c r="B107" s="98" t="s">
        <v>128</v>
      </c>
      <c r="C107" s="99">
        <f t="shared" si="98"/>
        <v>0</v>
      </c>
      <c r="D107" s="237">
        <v>0</v>
      </c>
      <c r="E107" s="458"/>
      <c r="F107" s="509">
        <f t="shared" si="123"/>
        <v>0</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v>0</v>
      </c>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v>0</v>
      </c>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v>0</v>
      </c>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v>0</v>
      </c>
      <c r="E111" s="458"/>
      <c r="F111" s="509">
        <f t="shared" si="123"/>
        <v>0</v>
      </c>
      <c r="G111" s="237"/>
      <c r="H111" s="104"/>
      <c r="I111" s="235">
        <f t="shared" si="124"/>
        <v>0</v>
      </c>
      <c r="J111" s="104"/>
      <c r="K111" s="105"/>
      <c r="L111" s="235">
        <f t="shared" si="125"/>
        <v>0</v>
      </c>
      <c r="M111" s="238"/>
      <c r="N111" s="105"/>
      <c r="O111" s="235">
        <f t="shared" si="126"/>
        <v>0</v>
      </c>
      <c r="P111" s="236"/>
    </row>
    <row r="112" spans="1:16" hidden="1" x14ac:dyDescent="0.25">
      <c r="A112" s="231">
        <v>2250</v>
      </c>
      <c r="B112" s="98" t="s">
        <v>133</v>
      </c>
      <c r="C112" s="99">
        <f t="shared" si="98"/>
        <v>0</v>
      </c>
      <c r="D112" s="232">
        <f>SUM(D113:D115)</f>
        <v>0</v>
      </c>
      <c r="E112" s="459">
        <f t="shared" ref="E112:F112" si="127">SUM(E113:E115)</f>
        <v>0</v>
      </c>
      <c r="F112" s="509">
        <f t="shared" si="127"/>
        <v>0</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v>0</v>
      </c>
      <c r="E113" s="458"/>
      <c r="F113" s="509">
        <f t="shared" ref="F113:F115" si="131">D113+E113</f>
        <v>0</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v>0</v>
      </c>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v>0</v>
      </c>
      <c r="E115" s="458"/>
      <c r="F115" s="509">
        <f t="shared" si="131"/>
        <v>0</v>
      </c>
      <c r="G115" s="237"/>
      <c r="H115" s="104"/>
      <c r="I115" s="235">
        <f t="shared" si="132"/>
        <v>0</v>
      </c>
      <c r="J115" s="104"/>
      <c r="K115" s="105"/>
      <c r="L115" s="235">
        <f t="shared" si="133"/>
        <v>0</v>
      </c>
      <c r="M115" s="238"/>
      <c r="N115" s="105"/>
      <c r="O115" s="235">
        <f t="shared" si="134"/>
        <v>0</v>
      </c>
      <c r="P115" s="236"/>
    </row>
    <row r="116" spans="1:16" hidden="1" x14ac:dyDescent="0.25">
      <c r="A116" s="231">
        <v>2260</v>
      </c>
      <c r="B116" s="98" t="s">
        <v>137</v>
      </c>
      <c r="C116" s="99">
        <f t="shared" si="98"/>
        <v>0</v>
      </c>
      <c r="D116" s="232">
        <f>SUM(D117:D121)</f>
        <v>0</v>
      </c>
      <c r="E116" s="459">
        <f t="shared" ref="E116:F116" si="135">SUM(E117:E121)</f>
        <v>0</v>
      </c>
      <c r="F116" s="509">
        <f t="shared" si="135"/>
        <v>0</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v>0</v>
      </c>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v>0</v>
      </c>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v>0</v>
      </c>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v>0</v>
      </c>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v>0</v>
      </c>
      <c r="E121" s="458"/>
      <c r="F121" s="509">
        <f t="shared" si="139"/>
        <v>0</v>
      </c>
      <c r="G121" s="237"/>
      <c r="H121" s="104"/>
      <c r="I121" s="235">
        <f t="shared" si="140"/>
        <v>0</v>
      </c>
      <c r="J121" s="104"/>
      <c r="K121" s="105"/>
      <c r="L121" s="235">
        <f t="shared" si="141"/>
        <v>0</v>
      </c>
      <c r="M121" s="238"/>
      <c r="N121" s="105"/>
      <c r="O121" s="235">
        <f t="shared" si="142"/>
        <v>0</v>
      </c>
      <c r="P121" s="236"/>
    </row>
    <row r="122" spans="1:16" hidden="1" x14ac:dyDescent="0.25">
      <c r="A122" s="231">
        <v>2270</v>
      </c>
      <c r="B122" s="98" t="s">
        <v>143</v>
      </c>
      <c r="C122" s="99">
        <f t="shared" si="98"/>
        <v>0</v>
      </c>
      <c r="D122" s="232">
        <f>SUM(D123:D127)</f>
        <v>0</v>
      </c>
      <c r="E122" s="459">
        <f t="shared" ref="E122:F122" si="143">SUM(E123:E127)</f>
        <v>0</v>
      </c>
      <c r="F122" s="509">
        <f t="shared" si="143"/>
        <v>0</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v>0</v>
      </c>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v>0</v>
      </c>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v>0</v>
      </c>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v>0</v>
      </c>
      <c r="E126" s="458"/>
      <c r="F126" s="509">
        <f t="shared" si="147"/>
        <v>0</v>
      </c>
      <c r="G126" s="237"/>
      <c r="H126" s="104"/>
      <c r="I126" s="235">
        <f t="shared" si="148"/>
        <v>0</v>
      </c>
      <c r="J126" s="104"/>
      <c r="K126" s="105"/>
      <c r="L126" s="235">
        <f t="shared" si="149"/>
        <v>0</v>
      </c>
      <c r="M126" s="238"/>
      <c r="N126" s="105"/>
      <c r="O126" s="235">
        <f t="shared" si="150"/>
        <v>0</v>
      </c>
      <c r="P126" s="236"/>
    </row>
    <row r="127" spans="1:16" ht="24" hidden="1" x14ac:dyDescent="0.25">
      <c r="A127" s="119">
        <v>2279</v>
      </c>
      <c r="B127" s="98" t="s">
        <v>148</v>
      </c>
      <c r="C127" s="99">
        <f t="shared" si="98"/>
        <v>0</v>
      </c>
      <c r="D127" s="237">
        <v>0</v>
      </c>
      <c r="E127" s="458"/>
      <c r="F127" s="509">
        <f t="shared" si="147"/>
        <v>0</v>
      </c>
      <c r="G127" s="237"/>
      <c r="H127" s="104"/>
      <c r="I127" s="235">
        <f t="shared" si="148"/>
        <v>0</v>
      </c>
      <c r="J127" s="104"/>
      <c r="K127" s="105"/>
      <c r="L127" s="235">
        <f t="shared" si="149"/>
        <v>0</v>
      </c>
      <c r="M127" s="238"/>
      <c r="N127" s="105"/>
      <c r="O127" s="235">
        <f t="shared" si="150"/>
        <v>0</v>
      </c>
      <c r="P127" s="236"/>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v>0</v>
      </c>
      <c r="E129" s="458"/>
      <c r="F129" s="509">
        <f>D129+E129</f>
        <v>0</v>
      </c>
      <c r="G129" s="237"/>
      <c r="H129" s="104"/>
      <c r="I129" s="235">
        <f>G129+H129</f>
        <v>0</v>
      </c>
      <c r="J129" s="104"/>
      <c r="K129" s="105"/>
      <c r="L129" s="235">
        <f>J129+K129</f>
        <v>0</v>
      </c>
      <c r="M129" s="238"/>
      <c r="N129" s="105"/>
      <c r="O129" s="235">
        <f>M129+N129</f>
        <v>0</v>
      </c>
      <c r="P129" s="236"/>
    </row>
    <row r="130" spans="1:16" ht="38.25" hidden="1" customHeight="1" x14ac:dyDescent="0.25">
      <c r="A130" s="75">
        <v>2300</v>
      </c>
      <c r="B130" s="206" t="s">
        <v>151</v>
      </c>
      <c r="C130" s="76">
        <f t="shared" si="98"/>
        <v>0</v>
      </c>
      <c r="D130" s="207">
        <f>SUM(D131,D136,D140,D141,D144,D151,D159,D160,D163)</f>
        <v>0</v>
      </c>
      <c r="E130" s="455">
        <f t="shared" ref="E130:F130" si="152">SUM(E131,E136,E140,E141,E144,E151,E159,E160,E163)</f>
        <v>0</v>
      </c>
      <c r="F130" s="506">
        <f t="shared" si="152"/>
        <v>0</v>
      </c>
      <c r="G130" s="207">
        <f>SUM(G131,G136,G140,G141,G144,G151,G159,G160,G163)</f>
        <v>0</v>
      </c>
      <c r="H130" s="84">
        <f t="shared" ref="H130:I130" si="153">SUM(H131,H136,H140,H141,H144,H151,H159,H160,H163)</f>
        <v>0</v>
      </c>
      <c r="I130" s="208">
        <f t="shared" si="153"/>
        <v>0</v>
      </c>
      <c r="J130" s="84">
        <f>SUM(J131,J136,J140,J141,J144,J151,J159,J160,J163)</f>
        <v>0</v>
      </c>
      <c r="K130" s="85">
        <f t="shared" ref="K130:L130" si="154">SUM(K131,K136,K140,K141,K144,K151,K159,K160,K163)</f>
        <v>0</v>
      </c>
      <c r="L130" s="208">
        <f t="shared" si="154"/>
        <v>0</v>
      </c>
      <c r="M130" s="76">
        <f>SUM(M131,M136,M140,M141,M144,M151,M159,M160,M163)</f>
        <v>0</v>
      </c>
      <c r="N130" s="85">
        <f t="shared" ref="N130:O130" si="155">SUM(N131,N136,N140,N141,N144,N151,N159,N160,N163)</f>
        <v>0</v>
      </c>
      <c r="O130" s="208">
        <f t="shared" si="155"/>
        <v>0</v>
      </c>
      <c r="P130" s="243"/>
    </row>
    <row r="131" spans="1:16" ht="24" hidden="1" x14ac:dyDescent="0.25">
      <c r="A131" s="342">
        <v>2310</v>
      </c>
      <c r="B131" s="87" t="s">
        <v>152</v>
      </c>
      <c r="C131" s="88">
        <f t="shared" si="98"/>
        <v>0</v>
      </c>
      <c r="D131" s="246">
        <f t="shared" ref="D131:O131" si="156">SUM(D132:D135)</f>
        <v>0</v>
      </c>
      <c r="E131" s="463">
        <f t="shared" si="156"/>
        <v>0</v>
      </c>
      <c r="F131" s="508">
        <f t="shared" si="156"/>
        <v>0</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hidden="1" x14ac:dyDescent="0.25">
      <c r="A132" s="119">
        <v>2311</v>
      </c>
      <c r="B132" s="98" t="s">
        <v>153</v>
      </c>
      <c r="C132" s="99">
        <f t="shared" si="98"/>
        <v>0</v>
      </c>
      <c r="D132" s="237">
        <v>0</v>
      </c>
      <c r="E132" s="458"/>
      <c r="F132" s="509">
        <f t="shared" ref="F132:F135" si="157">D132+E132</f>
        <v>0</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hidden="1" x14ac:dyDescent="0.25">
      <c r="A133" s="119">
        <v>2312</v>
      </c>
      <c r="B133" s="98" t="s">
        <v>154</v>
      </c>
      <c r="C133" s="99">
        <f t="shared" si="98"/>
        <v>0</v>
      </c>
      <c r="D133" s="237">
        <v>0</v>
      </c>
      <c r="E133" s="458"/>
      <c r="F133" s="509">
        <f t="shared" si="157"/>
        <v>0</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v>0</v>
      </c>
      <c r="E134" s="458"/>
      <c r="F134" s="509">
        <f t="shared" si="157"/>
        <v>0</v>
      </c>
      <c r="G134" s="237"/>
      <c r="H134" s="104"/>
      <c r="I134" s="235">
        <f t="shared" si="158"/>
        <v>0</v>
      </c>
      <c r="J134" s="104"/>
      <c r="K134" s="105"/>
      <c r="L134" s="235">
        <f t="shared" si="159"/>
        <v>0</v>
      </c>
      <c r="M134" s="238"/>
      <c r="N134" s="105"/>
      <c r="O134" s="235">
        <f t="shared" si="160"/>
        <v>0</v>
      </c>
      <c r="P134" s="236"/>
    </row>
    <row r="135" spans="1:16" ht="36" hidden="1" customHeight="1" x14ac:dyDescent="0.25">
      <c r="A135" s="119">
        <v>2314</v>
      </c>
      <c r="B135" s="98" t="s">
        <v>156</v>
      </c>
      <c r="C135" s="99">
        <f t="shared" si="98"/>
        <v>0</v>
      </c>
      <c r="D135" s="237">
        <v>0</v>
      </c>
      <c r="E135" s="458"/>
      <c r="F135" s="509">
        <f t="shared" si="157"/>
        <v>0</v>
      </c>
      <c r="G135" s="237"/>
      <c r="H135" s="104"/>
      <c r="I135" s="235">
        <f t="shared" si="158"/>
        <v>0</v>
      </c>
      <c r="J135" s="104"/>
      <c r="K135" s="105"/>
      <c r="L135" s="235">
        <f t="shared" si="159"/>
        <v>0</v>
      </c>
      <c r="M135" s="238"/>
      <c r="N135" s="105"/>
      <c r="O135" s="235">
        <f t="shared" si="160"/>
        <v>0</v>
      </c>
      <c r="P135" s="236"/>
    </row>
    <row r="136" spans="1:16" hidden="1" x14ac:dyDescent="0.25">
      <c r="A136" s="231">
        <v>2320</v>
      </c>
      <c r="B136" s="98" t="s">
        <v>157</v>
      </c>
      <c r="C136" s="99">
        <f t="shared" si="98"/>
        <v>0</v>
      </c>
      <c r="D136" s="232">
        <f>SUM(D137:D139)</f>
        <v>0</v>
      </c>
      <c r="E136" s="459">
        <f t="shared" ref="E136:F136" si="161">SUM(E137:E139)</f>
        <v>0</v>
      </c>
      <c r="F136" s="509">
        <f t="shared" si="161"/>
        <v>0</v>
      </c>
      <c r="G136" s="232">
        <f>SUM(G137:G139)</f>
        <v>0</v>
      </c>
      <c r="H136" s="234">
        <f t="shared" ref="H136:I136" si="162">SUM(H137:H139)</f>
        <v>0</v>
      </c>
      <c r="I136" s="235">
        <f t="shared" si="162"/>
        <v>0</v>
      </c>
      <c r="J136" s="234">
        <f>SUM(J137:J139)</f>
        <v>0</v>
      </c>
      <c r="K136" s="233">
        <f t="shared" ref="K136:L136" si="163">SUM(K137:K139)</f>
        <v>0</v>
      </c>
      <c r="L136" s="235">
        <f t="shared" si="163"/>
        <v>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v>0</v>
      </c>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hidden="1" x14ac:dyDescent="0.25">
      <c r="A138" s="119">
        <v>2322</v>
      </c>
      <c r="B138" s="98" t="s">
        <v>159</v>
      </c>
      <c r="C138" s="99">
        <f t="shared" si="98"/>
        <v>0</v>
      </c>
      <c r="D138" s="237">
        <v>0</v>
      </c>
      <c r="E138" s="458"/>
      <c r="F138" s="509">
        <f t="shared" si="165"/>
        <v>0</v>
      </c>
      <c r="G138" s="237"/>
      <c r="H138" s="104"/>
      <c r="I138" s="235">
        <f t="shared" si="166"/>
        <v>0</v>
      </c>
      <c r="J138" s="104"/>
      <c r="K138" s="105"/>
      <c r="L138" s="235">
        <f t="shared" si="167"/>
        <v>0</v>
      </c>
      <c r="M138" s="238"/>
      <c r="N138" s="105"/>
      <c r="O138" s="235">
        <f t="shared" si="168"/>
        <v>0</v>
      </c>
      <c r="P138" s="236"/>
    </row>
    <row r="139" spans="1:16" ht="10.5" hidden="1" customHeight="1" x14ac:dyDescent="0.25">
      <c r="A139" s="119">
        <v>2329</v>
      </c>
      <c r="B139" s="98" t="s">
        <v>160</v>
      </c>
      <c r="C139" s="99">
        <f t="shared" si="98"/>
        <v>0</v>
      </c>
      <c r="D139" s="237">
        <v>0</v>
      </c>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v>0</v>
      </c>
      <c r="E140" s="458"/>
      <c r="F140" s="509">
        <f t="shared" si="165"/>
        <v>0</v>
      </c>
      <c r="G140" s="237"/>
      <c r="H140" s="104"/>
      <c r="I140" s="235">
        <f t="shared" si="166"/>
        <v>0</v>
      </c>
      <c r="J140" s="104"/>
      <c r="K140" s="105"/>
      <c r="L140" s="235">
        <f t="shared" si="167"/>
        <v>0</v>
      </c>
      <c r="M140" s="238"/>
      <c r="N140" s="105"/>
      <c r="O140" s="235">
        <f t="shared" si="168"/>
        <v>0</v>
      </c>
      <c r="P140" s="236"/>
    </row>
    <row r="141" spans="1:16" ht="48" hidden="1" x14ac:dyDescent="0.25">
      <c r="A141" s="231">
        <v>2340</v>
      </c>
      <c r="B141" s="98" t="s">
        <v>162</v>
      </c>
      <c r="C141" s="99">
        <f t="shared" si="98"/>
        <v>0</v>
      </c>
      <c r="D141" s="232">
        <f>SUM(D142:D143)</f>
        <v>0</v>
      </c>
      <c r="E141" s="459">
        <f t="shared" ref="E141:F141" si="169">SUM(E142:E143)</f>
        <v>0</v>
      </c>
      <c r="F141" s="509">
        <f t="shared" si="169"/>
        <v>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hidden="1" x14ac:dyDescent="0.25">
      <c r="A142" s="119">
        <v>2341</v>
      </c>
      <c r="B142" s="98" t="s">
        <v>163</v>
      </c>
      <c r="C142" s="99">
        <f t="shared" si="98"/>
        <v>0</v>
      </c>
      <c r="D142" s="237">
        <v>0</v>
      </c>
      <c r="E142" s="458"/>
      <c r="F142" s="509">
        <f t="shared" ref="F142:F143" si="173">D142+E142</f>
        <v>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v>0</v>
      </c>
      <c r="E143" s="458"/>
      <c r="F143" s="509">
        <f t="shared" si="173"/>
        <v>0</v>
      </c>
      <c r="G143" s="237"/>
      <c r="H143" s="104"/>
      <c r="I143" s="235">
        <f t="shared" si="174"/>
        <v>0</v>
      </c>
      <c r="J143" s="104"/>
      <c r="K143" s="105"/>
      <c r="L143" s="235">
        <f t="shared" si="175"/>
        <v>0</v>
      </c>
      <c r="M143" s="238"/>
      <c r="N143" s="105"/>
      <c r="O143" s="235">
        <f t="shared" si="176"/>
        <v>0</v>
      </c>
      <c r="P143" s="236"/>
    </row>
    <row r="144" spans="1:16" ht="24" hidden="1" x14ac:dyDescent="0.25">
      <c r="A144" s="213">
        <v>2350</v>
      </c>
      <c r="B144" s="157" t="s">
        <v>165</v>
      </c>
      <c r="C144" s="163">
        <f t="shared" si="98"/>
        <v>0</v>
      </c>
      <c r="D144" s="214">
        <f>SUM(D145:D150)</f>
        <v>0</v>
      </c>
      <c r="E144" s="456">
        <f t="shared" ref="E144:F144" si="177">SUM(E145:E150)</f>
        <v>0</v>
      </c>
      <c r="F144" s="507">
        <f t="shared" si="177"/>
        <v>0</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hidden="1" x14ac:dyDescent="0.25">
      <c r="A145" s="47">
        <v>2351</v>
      </c>
      <c r="B145" s="87" t="s">
        <v>166</v>
      </c>
      <c r="C145" s="88">
        <f t="shared" si="98"/>
        <v>0</v>
      </c>
      <c r="D145" s="219">
        <v>0</v>
      </c>
      <c r="E145" s="457"/>
      <c r="F145" s="508">
        <f t="shared" ref="F145:F150" si="181">D145+E145</f>
        <v>0</v>
      </c>
      <c r="G145" s="219"/>
      <c r="H145" s="93"/>
      <c r="I145" s="220">
        <f t="shared" ref="I145:I150" si="182">G145+H145</f>
        <v>0</v>
      </c>
      <c r="J145" s="93"/>
      <c r="K145" s="94"/>
      <c r="L145" s="220">
        <f t="shared" ref="L145:L150" si="183">J145+K145</f>
        <v>0</v>
      </c>
      <c r="M145" s="221"/>
      <c r="N145" s="94"/>
      <c r="O145" s="220">
        <f t="shared" ref="O145:O150" si="184">M145+N145</f>
        <v>0</v>
      </c>
      <c r="P145" s="222"/>
    </row>
    <row r="146" spans="1:16" hidden="1" x14ac:dyDescent="0.25">
      <c r="A146" s="119">
        <v>2352</v>
      </c>
      <c r="B146" s="98" t="s">
        <v>167</v>
      </c>
      <c r="C146" s="99">
        <f t="shared" si="98"/>
        <v>0</v>
      </c>
      <c r="D146" s="237">
        <v>0</v>
      </c>
      <c r="E146" s="458"/>
      <c r="F146" s="509">
        <f t="shared" si="181"/>
        <v>0</v>
      </c>
      <c r="G146" s="237"/>
      <c r="H146" s="104"/>
      <c r="I146" s="235">
        <f t="shared" si="182"/>
        <v>0</v>
      </c>
      <c r="J146" s="104"/>
      <c r="K146" s="105"/>
      <c r="L146" s="235">
        <f t="shared" si="183"/>
        <v>0</v>
      </c>
      <c r="M146" s="238"/>
      <c r="N146" s="105"/>
      <c r="O146" s="235">
        <f t="shared" si="184"/>
        <v>0</v>
      </c>
      <c r="P146" s="236"/>
    </row>
    <row r="147" spans="1:16" ht="24" hidden="1" x14ac:dyDescent="0.25">
      <c r="A147" s="119">
        <v>2353</v>
      </c>
      <c r="B147" s="98" t="s">
        <v>168</v>
      </c>
      <c r="C147" s="99">
        <f t="shared" si="98"/>
        <v>0</v>
      </c>
      <c r="D147" s="237">
        <v>0</v>
      </c>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v>0</v>
      </c>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v>0</v>
      </c>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v>0</v>
      </c>
      <c r="E150" s="458"/>
      <c r="F150" s="509">
        <f t="shared" si="181"/>
        <v>0</v>
      </c>
      <c r="G150" s="237"/>
      <c r="H150" s="104"/>
      <c r="I150" s="235">
        <f t="shared" si="182"/>
        <v>0</v>
      </c>
      <c r="J150" s="104"/>
      <c r="K150" s="105"/>
      <c r="L150" s="235">
        <f t="shared" si="183"/>
        <v>0</v>
      </c>
      <c r="M150" s="238"/>
      <c r="N150" s="105"/>
      <c r="O150" s="235">
        <f t="shared" si="184"/>
        <v>0</v>
      </c>
      <c r="P150" s="236"/>
    </row>
    <row r="151" spans="1:16" ht="24.75" hidden="1" customHeight="1" x14ac:dyDescent="0.25">
      <c r="A151" s="231">
        <v>2360</v>
      </c>
      <c r="B151" s="98" t="s">
        <v>172</v>
      </c>
      <c r="C151" s="99">
        <f t="shared" si="185"/>
        <v>0</v>
      </c>
      <c r="D151" s="232">
        <f>SUM(D152:D158)</f>
        <v>0</v>
      </c>
      <c r="E151" s="459">
        <f t="shared" ref="E151:F151" si="186">SUM(E152:E158)</f>
        <v>0</v>
      </c>
      <c r="F151" s="509">
        <f t="shared" si="186"/>
        <v>0</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v>0</v>
      </c>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v>0</v>
      </c>
      <c r="E153" s="458"/>
      <c r="F153" s="509">
        <f t="shared" si="190"/>
        <v>0</v>
      </c>
      <c r="G153" s="237"/>
      <c r="H153" s="104"/>
      <c r="I153" s="235">
        <f t="shared" si="191"/>
        <v>0</v>
      </c>
      <c r="J153" s="104"/>
      <c r="K153" s="105"/>
      <c r="L153" s="235">
        <f t="shared" si="192"/>
        <v>0</v>
      </c>
      <c r="M153" s="238"/>
      <c r="N153" s="105"/>
      <c r="O153" s="235">
        <f t="shared" si="193"/>
        <v>0</v>
      </c>
      <c r="P153" s="236"/>
    </row>
    <row r="154" spans="1:16" hidden="1" x14ac:dyDescent="0.25">
      <c r="A154" s="97">
        <v>2363</v>
      </c>
      <c r="B154" s="98" t="s">
        <v>175</v>
      </c>
      <c r="C154" s="99">
        <f t="shared" si="185"/>
        <v>0</v>
      </c>
      <c r="D154" s="237">
        <v>0</v>
      </c>
      <c r="E154" s="458"/>
      <c r="F154" s="509">
        <f t="shared" si="190"/>
        <v>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v>0</v>
      </c>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v>0</v>
      </c>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v>0</v>
      </c>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v>0</v>
      </c>
      <c r="E158" s="458"/>
      <c r="F158" s="509">
        <f t="shared" si="190"/>
        <v>0</v>
      </c>
      <c r="G158" s="237"/>
      <c r="H158" s="104"/>
      <c r="I158" s="235">
        <f t="shared" si="191"/>
        <v>0</v>
      </c>
      <c r="J158" s="104"/>
      <c r="K158" s="105"/>
      <c r="L158" s="235">
        <f t="shared" si="192"/>
        <v>0</v>
      </c>
      <c r="M158" s="238"/>
      <c r="N158" s="105"/>
      <c r="O158" s="235">
        <f t="shared" si="193"/>
        <v>0</v>
      </c>
      <c r="P158" s="236"/>
    </row>
    <row r="159" spans="1:16" hidden="1" x14ac:dyDescent="0.25">
      <c r="A159" s="213">
        <v>2370</v>
      </c>
      <c r="B159" s="157" t="s">
        <v>180</v>
      </c>
      <c r="C159" s="163">
        <f t="shared" si="185"/>
        <v>0</v>
      </c>
      <c r="D159" s="239">
        <v>0</v>
      </c>
      <c r="E159" s="464"/>
      <c r="F159" s="507">
        <f t="shared" si="190"/>
        <v>0</v>
      </c>
      <c r="G159" s="239"/>
      <c r="H159" s="241"/>
      <c r="I159" s="217">
        <f t="shared" si="191"/>
        <v>0</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v>0</v>
      </c>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v>0</v>
      </c>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v>0</v>
      </c>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v>0</v>
      </c>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v>0</v>
      </c>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v>0</v>
      </c>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v>0</v>
      </c>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v>0</v>
      </c>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v>0</v>
      </c>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v>0</v>
      </c>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v>0</v>
      </c>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v>0</v>
      </c>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v>0</v>
      </c>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v>0</v>
      </c>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v>0</v>
      </c>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v>0</v>
      </c>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v>0</v>
      </c>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v>0</v>
      </c>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v>0</v>
      </c>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v>0</v>
      </c>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v>0</v>
      </c>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v>0</v>
      </c>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184960</v>
      </c>
      <c r="D194" s="194">
        <f>SUM(D195,D230,D269)</f>
        <v>184960</v>
      </c>
      <c r="E194" s="453">
        <f t="shared" ref="E194:F194" si="251">SUM(E195,E230,E269)</f>
        <v>0</v>
      </c>
      <c r="F194" s="504">
        <f t="shared" si="251"/>
        <v>184960</v>
      </c>
      <c r="G194" s="194">
        <f>SUM(G195,G230,G269)</f>
        <v>0</v>
      </c>
      <c r="H194" s="196">
        <f t="shared" ref="H194:I194" si="252">SUM(H195,H230,H269)</f>
        <v>0</v>
      </c>
      <c r="I194" s="197">
        <f t="shared" si="252"/>
        <v>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184960</v>
      </c>
      <c r="D195" s="201">
        <f>D196+D204</f>
        <v>184960</v>
      </c>
      <c r="E195" s="454">
        <f t="shared" ref="E195:F195" si="255">E196+E204</f>
        <v>0</v>
      </c>
      <c r="F195" s="505">
        <f t="shared" si="255"/>
        <v>184960</v>
      </c>
      <c r="G195" s="201">
        <f>G196+G204</f>
        <v>0</v>
      </c>
      <c r="H195" s="203">
        <f t="shared" ref="H195:I195" si="256">H196+H204</f>
        <v>0</v>
      </c>
      <c r="I195" s="204">
        <f t="shared" si="256"/>
        <v>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v>0</v>
      </c>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v>0</v>
      </c>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v>0</v>
      </c>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v>0</v>
      </c>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v>0</v>
      </c>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v>0</v>
      </c>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184960</v>
      </c>
      <c r="D204" s="207">
        <f>D205+D215+D216+D225+D226+D227+D229</f>
        <v>184960</v>
      </c>
      <c r="E204" s="455">
        <f t="shared" ref="E204:F204" si="271">E205+E215+E216+E225+E226+E227+E229</f>
        <v>0</v>
      </c>
      <c r="F204" s="506">
        <f t="shared" si="271"/>
        <v>184960</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v>0</v>
      </c>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v>0</v>
      </c>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v>0</v>
      </c>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v>0</v>
      </c>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v>0</v>
      </c>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v>0</v>
      </c>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v>0</v>
      </c>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v>0</v>
      </c>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v>0</v>
      </c>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v>0</v>
      </c>
      <c r="E215" s="458"/>
      <c r="F215" s="509">
        <f t="shared" si="279"/>
        <v>0</v>
      </c>
      <c r="G215" s="237"/>
      <c r="H215" s="104"/>
      <c r="I215" s="235">
        <f t="shared" si="280"/>
        <v>0</v>
      </c>
      <c r="J215" s="104"/>
      <c r="K215" s="105"/>
      <c r="L215" s="235">
        <f t="shared" si="281"/>
        <v>0</v>
      </c>
      <c r="M215" s="238"/>
      <c r="N215" s="105"/>
      <c r="O215" s="235">
        <f t="shared" si="282"/>
        <v>0</v>
      </c>
      <c r="P215" s="236"/>
    </row>
    <row r="216" spans="1:16" hidden="1" x14ac:dyDescent="0.25">
      <c r="A216" s="231">
        <v>5230</v>
      </c>
      <c r="B216" s="98" t="s">
        <v>237</v>
      </c>
      <c r="C216" s="99">
        <f t="shared" si="283"/>
        <v>0</v>
      </c>
      <c r="D216" s="232">
        <f>SUM(D217:D224)</f>
        <v>0</v>
      </c>
      <c r="E216" s="459">
        <f t="shared" ref="E216:F216" si="284">SUM(E217:E224)</f>
        <v>0</v>
      </c>
      <c r="F216" s="509">
        <f t="shared" si="284"/>
        <v>0</v>
      </c>
      <c r="G216" s="232">
        <f>SUM(G217:G224)</f>
        <v>0</v>
      </c>
      <c r="H216" s="234">
        <f t="shared" ref="H216:I216" si="285">SUM(H217:H224)</f>
        <v>0</v>
      </c>
      <c r="I216" s="235">
        <f t="shared" si="285"/>
        <v>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v>0</v>
      </c>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hidden="1" x14ac:dyDescent="0.25">
      <c r="A218" s="119">
        <v>5232</v>
      </c>
      <c r="B218" s="98" t="s">
        <v>239</v>
      </c>
      <c r="C218" s="99">
        <f t="shared" si="283"/>
        <v>0</v>
      </c>
      <c r="D218" s="237">
        <v>0</v>
      </c>
      <c r="E218" s="458"/>
      <c r="F218" s="509">
        <f t="shared" si="288"/>
        <v>0</v>
      </c>
      <c r="G218" s="237"/>
      <c r="H218" s="104"/>
      <c r="I218" s="235">
        <f t="shared" si="289"/>
        <v>0</v>
      </c>
      <c r="J218" s="104"/>
      <c r="K218" s="105"/>
      <c r="L218" s="235">
        <f t="shared" si="290"/>
        <v>0</v>
      </c>
      <c r="M218" s="238"/>
      <c r="N218" s="105"/>
      <c r="O218" s="235">
        <f t="shared" si="291"/>
        <v>0</v>
      </c>
      <c r="P218" s="236"/>
    </row>
    <row r="219" spans="1:16" hidden="1" x14ac:dyDescent="0.25">
      <c r="A219" s="119">
        <v>5233</v>
      </c>
      <c r="B219" s="98" t="s">
        <v>240</v>
      </c>
      <c r="C219" s="99">
        <f t="shared" si="283"/>
        <v>0</v>
      </c>
      <c r="D219" s="237">
        <v>0</v>
      </c>
      <c r="E219" s="458"/>
      <c r="F219" s="509">
        <f t="shared" si="288"/>
        <v>0</v>
      </c>
      <c r="G219" s="237"/>
      <c r="H219" s="104"/>
      <c r="I219" s="235">
        <f t="shared" si="289"/>
        <v>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v>0</v>
      </c>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v>0</v>
      </c>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v>0</v>
      </c>
      <c r="E222" s="458"/>
      <c r="F222" s="509">
        <f t="shared" si="288"/>
        <v>0</v>
      </c>
      <c r="G222" s="237"/>
      <c r="H222" s="104"/>
      <c r="I222" s="235">
        <f t="shared" si="289"/>
        <v>0</v>
      </c>
      <c r="J222" s="104"/>
      <c r="K222" s="105"/>
      <c r="L222" s="235">
        <f t="shared" si="290"/>
        <v>0</v>
      </c>
      <c r="M222" s="238"/>
      <c r="N222" s="105"/>
      <c r="O222" s="235">
        <f t="shared" si="291"/>
        <v>0</v>
      </c>
      <c r="P222" s="236"/>
    </row>
    <row r="223" spans="1:16" ht="24" hidden="1" x14ac:dyDescent="0.25">
      <c r="A223" s="119">
        <v>5238</v>
      </c>
      <c r="B223" s="98" t="s">
        <v>244</v>
      </c>
      <c r="C223" s="99">
        <f t="shared" si="283"/>
        <v>0</v>
      </c>
      <c r="D223" s="237">
        <v>0</v>
      </c>
      <c r="E223" s="458"/>
      <c r="F223" s="509">
        <f t="shared" si="288"/>
        <v>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v>0</v>
      </c>
      <c r="E224" s="458"/>
      <c r="F224" s="509">
        <f t="shared" si="288"/>
        <v>0</v>
      </c>
      <c r="G224" s="237"/>
      <c r="H224" s="104"/>
      <c r="I224" s="235">
        <f t="shared" si="289"/>
        <v>0</v>
      </c>
      <c r="J224" s="104"/>
      <c r="K224" s="105"/>
      <c r="L224" s="235">
        <f t="shared" si="290"/>
        <v>0</v>
      </c>
      <c r="M224" s="238"/>
      <c r="N224" s="105"/>
      <c r="O224" s="235">
        <f t="shared" si="291"/>
        <v>0</v>
      </c>
      <c r="P224" s="236"/>
    </row>
    <row r="225" spans="1:16" ht="24" x14ac:dyDescent="0.25">
      <c r="A225" s="231">
        <v>5240</v>
      </c>
      <c r="B225" s="98" t="s">
        <v>246</v>
      </c>
      <c r="C225" s="99">
        <f t="shared" si="283"/>
        <v>44128</v>
      </c>
      <c r="D225" s="237">
        <v>44128</v>
      </c>
      <c r="E225" s="458"/>
      <c r="F225" s="509">
        <f t="shared" si="288"/>
        <v>44128</v>
      </c>
      <c r="G225" s="237"/>
      <c r="H225" s="104"/>
      <c r="I225" s="235">
        <f t="shared" si="289"/>
        <v>0</v>
      </c>
      <c r="J225" s="104"/>
      <c r="K225" s="105"/>
      <c r="L225" s="235">
        <f t="shared" si="290"/>
        <v>0</v>
      </c>
      <c r="M225" s="238"/>
      <c r="N225" s="105"/>
      <c r="O225" s="235">
        <f t="shared" si="291"/>
        <v>0</v>
      </c>
      <c r="P225" s="236"/>
    </row>
    <row r="226" spans="1:16" x14ac:dyDescent="0.25">
      <c r="A226" s="231">
        <v>5250</v>
      </c>
      <c r="B226" s="98" t="s">
        <v>247</v>
      </c>
      <c r="C226" s="99">
        <f t="shared" si="283"/>
        <v>140832</v>
      </c>
      <c r="D226" s="237">
        <v>140832</v>
      </c>
      <c r="E226" s="458"/>
      <c r="F226" s="509">
        <f t="shared" si="288"/>
        <v>140832</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v>0</v>
      </c>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v>0</v>
      </c>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v>0</v>
      </c>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v>0</v>
      </c>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v>0</v>
      </c>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v>0</v>
      </c>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v>0</v>
      </c>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v>0</v>
      </c>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v>0</v>
      </c>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v>0</v>
      </c>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v>0</v>
      </c>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v>0</v>
      </c>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v>0</v>
      </c>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v>0</v>
      </c>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v>0</v>
      </c>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v>0</v>
      </c>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v>0</v>
      </c>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v>0</v>
      </c>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v>0</v>
      </c>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v>0</v>
      </c>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v>0</v>
      </c>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v>0</v>
      </c>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v>0</v>
      </c>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v>0</v>
      </c>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v>0</v>
      </c>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v>0</v>
      </c>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v>0</v>
      </c>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v>0</v>
      </c>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v>0</v>
      </c>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v>0</v>
      </c>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v>0</v>
      </c>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v>0</v>
      </c>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v>0</v>
      </c>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v>0</v>
      </c>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v>0</v>
      </c>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v>0</v>
      </c>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v>0</v>
      </c>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v>0</v>
      </c>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v>0</v>
      </c>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v>0</v>
      </c>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v>0</v>
      </c>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190153</v>
      </c>
      <c r="D286" s="313">
        <f t="shared" ref="D286:O286" si="382">SUM(D283,D269,D230,D195,D187,D173,D75,D53)</f>
        <v>187287</v>
      </c>
      <c r="E286" s="471">
        <f t="shared" si="382"/>
        <v>2866</v>
      </c>
      <c r="F286" s="517">
        <f t="shared" si="382"/>
        <v>190153</v>
      </c>
      <c r="G286" s="313">
        <f t="shared" si="382"/>
        <v>0</v>
      </c>
      <c r="H286" s="315">
        <f t="shared" si="382"/>
        <v>0</v>
      </c>
      <c r="I286" s="316">
        <f t="shared" si="382"/>
        <v>0</v>
      </c>
      <c r="J286" s="315">
        <f t="shared" si="382"/>
        <v>0</v>
      </c>
      <c r="K286" s="314">
        <f t="shared" si="382"/>
        <v>0</v>
      </c>
      <c r="L286" s="316">
        <f t="shared" si="382"/>
        <v>0</v>
      </c>
      <c r="M286" s="312">
        <f t="shared" si="382"/>
        <v>0</v>
      </c>
      <c r="N286" s="314">
        <f t="shared" si="382"/>
        <v>0</v>
      </c>
      <c r="O286" s="316">
        <f t="shared" si="382"/>
        <v>0</v>
      </c>
      <c r="P286" s="317"/>
    </row>
    <row r="287" spans="1:16" s="27" customFormat="1" ht="13.5" hidden="1" thickTop="1" thickBot="1" x14ac:dyDescent="0.3">
      <c r="A287" s="1253" t="s">
        <v>310</v>
      </c>
      <c r="B287" s="1254"/>
      <c r="C287" s="318">
        <f t="shared" si="368"/>
        <v>0</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0</v>
      </c>
      <c r="K287" s="320">
        <f t="shared" ref="K287:L287" si="385">(K26+K43)-K51</f>
        <v>0</v>
      </c>
      <c r="L287" s="322">
        <f t="shared" si="385"/>
        <v>0</v>
      </c>
      <c r="M287" s="318">
        <f>M45-M51</f>
        <v>0</v>
      </c>
      <c r="N287" s="320">
        <f t="shared" ref="N287:O287" si="386">N45-N51</f>
        <v>0</v>
      </c>
      <c r="O287" s="322">
        <f t="shared" si="386"/>
        <v>0</v>
      </c>
      <c r="P287" s="323"/>
    </row>
    <row r="288" spans="1:16" s="27" customFormat="1" ht="12.75" hidden="1" thickTop="1" x14ac:dyDescent="0.25">
      <c r="A288" s="1255" t="s">
        <v>311</v>
      </c>
      <c r="B288" s="1256"/>
      <c r="C288" s="324">
        <f t="shared" si="368"/>
        <v>0</v>
      </c>
      <c r="D288" s="325">
        <f t="shared" ref="D288:O288" si="387">SUM(D289,D290)-D297+D298</f>
        <v>0</v>
      </c>
      <c r="E288" s="473">
        <f t="shared" si="387"/>
        <v>0</v>
      </c>
      <c r="F288" s="519">
        <f t="shared" si="387"/>
        <v>0</v>
      </c>
      <c r="G288" s="325">
        <f t="shared" si="387"/>
        <v>0</v>
      </c>
      <c r="H288" s="327">
        <f t="shared" si="387"/>
        <v>0</v>
      </c>
      <c r="I288" s="328">
        <f t="shared" si="387"/>
        <v>0</v>
      </c>
      <c r="J288" s="327">
        <f t="shared" si="387"/>
        <v>0</v>
      </c>
      <c r="K288" s="326">
        <f t="shared" si="387"/>
        <v>0</v>
      </c>
      <c r="L288" s="328">
        <f t="shared" si="387"/>
        <v>0</v>
      </c>
      <c r="M288" s="324">
        <f t="shared" si="387"/>
        <v>0</v>
      </c>
      <c r="N288" s="326">
        <f t="shared" si="387"/>
        <v>0</v>
      </c>
      <c r="O288" s="328">
        <f t="shared" si="387"/>
        <v>0</v>
      </c>
      <c r="P288" s="329"/>
    </row>
    <row r="289" spans="1:16" s="27" customFormat="1" ht="13.5" hidden="1" thickTop="1" thickBot="1" x14ac:dyDescent="0.3">
      <c r="A289" s="177" t="s">
        <v>312</v>
      </c>
      <c r="B289" s="177" t="s">
        <v>313</v>
      </c>
      <c r="C289" s="178">
        <f t="shared" si="368"/>
        <v>0</v>
      </c>
      <c r="D289" s="179">
        <f t="shared" ref="D289:O289" si="388">D21-D283</f>
        <v>0</v>
      </c>
      <c r="E289" s="451">
        <f t="shared" si="388"/>
        <v>0</v>
      </c>
      <c r="F289" s="502">
        <f t="shared" si="388"/>
        <v>0</v>
      </c>
      <c r="G289" s="179">
        <f t="shared" si="388"/>
        <v>0</v>
      </c>
      <c r="H289" s="181">
        <f t="shared" si="388"/>
        <v>0</v>
      </c>
      <c r="I289" s="182">
        <f t="shared" si="388"/>
        <v>0</v>
      </c>
      <c r="J289" s="181">
        <f t="shared" si="388"/>
        <v>0</v>
      </c>
      <c r="K289" s="180">
        <f t="shared" si="388"/>
        <v>0</v>
      </c>
      <c r="L289" s="182">
        <f t="shared" si="388"/>
        <v>0</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sheetData>
  <sheetProtection algorithmName="SHA-512" hashValue="ryVmsiJSMfZpMyJMIojrc8THUysYjwludsLugY3SDGPEQBrA1PdBxyrajAoK5G9ngxNeJXZocwxTiMDOh3theg==" saltValue="zWV5D4OdfFF7m3FMWCITZg==" spinCount="100000" sheet="1" objects="1" scenarios="1" formatCells="0" formatColumns="0" formatRows="0"/>
  <autoFilter ref="A18:P298">
    <filterColumn colId="2">
      <filters blank="1">
        <filter val="140 832"/>
        <filter val="184 960"/>
        <filter val="190 153"/>
        <filter val="44 128"/>
        <filter val="5 19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Roman,Regular"&amp;9 160.pielikums Jūrmalas pilsētas domes
2019.gada 21.februāra saistošajiem noteikumiem Nr.8
(protokols Nr.2, 34.punkts)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7" sqref="S7"/>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426</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36.75" customHeight="1" x14ac:dyDescent="0.25">
      <c r="A3" s="5" t="s">
        <v>2</v>
      </c>
      <c r="B3" s="6"/>
      <c r="C3" s="1296" t="s">
        <v>427</v>
      </c>
      <c r="D3" s="1296"/>
      <c r="E3" s="1296"/>
      <c r="F3" s="1296"/>
      <c r="G3" s="1296"/>
      <c r="H3" s="1296"/>
      <c r="I3" s="1296"/>
      <c r="J3" s="1296"/>
      <c r="K3" s="1296"/>
      <c r="L3" s="1296"/>
      <c r="M3" s="1296"/>
      <c r="N3" s="1296"/>
      <c r="O3" s="1296"/>
      <c r="P3" s="1297"/>
      <c r="Q3" s="525"/>
    </row>
    <row r="4" spans="1:17" ht="12.75" customHeight="1" x14ac:dyDescent="0.25">
      <c r="A4" s="5" t="s">
        <v>4</v>
      </c>
      <c r="B4" s="6"/>
      <c r="C4" s="1296" t="s">
        <v>428</v>
      </c>
      <c r="D4" s="1296"/>
      <c r="E4" s="1296"/>
      <c r="F4" s="1296"/>
      <c r="G4" s="1296"/>
      <c r="H4" s="1296"/>
      <c r="I4" s="1296"/>
      <c r="J4" s="1296"/>
      <c r="K4" s="1296"/>
      <c r="L4" s="1296"/>
      <c r="M4" s="1296"/>
      <c r="N4" s="1296"/>
      <c r="O4" s="1296"/>
      <c r="P4" s="1297"/>
      <c r="Q4" s="525"/>
    </row>
    <row r="5" spans="1:17" ht="12.75" customHeight="1" x14ac:dyDescent="0.25">
      <c r="A5" s="7" t="s">
        <v>6</v>
      </c>
      <c r="B5" s="8"/>
      <c r="C5" s="1291" t="s">
        <v>429</v>
      </c>
      <c r="D5" s="1291"/>
      <c r="E5" s="1291"/>
      <c r="F5" s="1291"/>
      <c r="G5" s="1291"/>
      <c r="H5" s="1291"/>
      <c r="I5" s="1291"/>
      <c r="J5" s="1291"/>
      <c r="K5" s="1291"/>
      <c r="L5" s="1291"/>
      <c r="M5" s="1291"/>
      <c r="N5" s="1291"/>
      <c r="O5" s="1291"/>
      <c r="P5" s="1292"/>
      <c r="Q5" s="525"/>
    </row>
    <row r="6" spans="1:17" ht="12.75" customHeight="1" x14ac:dyDescent="0.25">
      <c r="A6" s="7" t="s">
        <v>8</v>
      </c>
      <c r="B6" s="8"/>
      <c r="C6" s="1291" t="s">
        <v>430</v>
      </c>
      <c r="D6" s="1291"/>
      <c r="E6" s="1291"/>
      <c r="F6" s="1291"/>
      <c r="G6" s="1291"/>
      <c r="H6" s="1291"/>
      <c r="I6" s="1291"/>
      <c r="J6" s="1291"/>
      <c r="K6" s="1291"/>
      <c r="L6" s="1291"/>
      <c r="M6" s="1291"/>
      <c r="N6" s="1291"/>
      <c r="O6" s="1291"/>
      <c r="P6" s="1292"/>
      <c r="Q6" s="525"/>
    </row>
    <row r="7" spans="1:17" ht="25.5" customHeight="1" x14ac:dyDescent="0.25">
      <c r="A7" s="7" t="s">
        <v>10</v>
      </c>
      <c r="B7" s="8"/>
      <c r="C7" s="1296" t="s">
        <v>431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432</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433</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402833</v>
      </c>
      <c r="D20" s="33">
        <f>SUM(D21,D24,D25,D41,D43)</f>
        <v>385532</v>
      </c>
      <c r="E20" s="432">
        <f t="shared" ref="E20:F20" si="0">SUM(E21,E24,E25,E41,E43)</f>
        <v>0</v>
      </c>
      <c r="F20" s="483">
        <f t="shared" si="0"/>
        <v>385532</v>
      </c>
      <c r="G20" s="33">
        <f>SUM(G21,G24,G43)</f>
        <v>0</v>
      </c>
      <c r="H20" s="35">
        <f t="shared" ref="H20:I20" si="1">SUM(H21,H24,H43)</f>
        <v>0</v>
      </c>
      <c r="I20" s="36">
        <f t="shared" si="1"/>
        <v>0</v>
      </c>
      <c r="J20" s="35">
        <f>SUM(J21,J26,J43)</f>
        <v>17301</v>
      </c>
      <c r="K20" s="34">
        <f t="shared" ref="K20:L20" si="2">SUM(K21,K26,K43)</f>
        <v>0</v>
      </c>
      <c r="L20" s="36">
        <f t="shared" si="2"/>
        <v>17301</v>
      </c>
      <c r="M20" s="32">
        <f>SUM(M21,M45)</f>
        <v>0</v>
      </c>
      <c r="N20" s="34">
        <f t="shared" ref="N20:O20" si="3">SUM(N21,N45)</f>
        <v>0</v>
      </c>
      <c r="O20" s="36">
        <f t="shared" si="3"/>
        <v>0</v>
      </c>
      <c r="P20" s="37"/>
    </row>
    <row r="21" spans="1:16" ht="12.75" hidden="1" thickTop="1" x14ac:dyDescent="0.25">
      <c r="A21" s="38"/>
      <c r="B21" s="39" t="s">
        <v>41</v>
      </c>
      <c r="C21" s="40">
        <f t="shared" ref="C21:C84" si="4">F21+I21+L21+O21</f>
        <v>0</v>
      </c>
      <c r="D21" s="41">
        <f>SUM(D22:D23)</f>
        <v>0</v>
      </c>
      <c r="E21" s="433">
        <f t="shared" ref="E21" si="5">SUM(E22:E23)</f>
        <v>0</v>
      </c>
      <c r="F21" s="484">
        <f>SUM(F22:F23)</f>
        <v>0</v>
      </c>
      <c r="G21" s="41">
        <f>SUM(G22:G23)</f>
        <v>0</v>
      </c>
      <c r="H21" s="43">
        <f t="shared" ref="H21:I21" si="6">SUM(H22:H23)</f>
        <v>0</v>
      </c>
      <c r="I21" s="44">
        <f t="shared" si="6"/>
        <v>0</v>
      </c>
      <c r="J21" s="43">
        <f>SUM(J22:J23)</f>
        <v>0</v>
      </c>
      <c r="K21" s="42">
        <f t="shared" ref="K21:L21" si="7">SUM(K22:K23)</f>
        <v>0</v>
      </c>
      <c r="L21" s="44">
        <f t="shared" si="7"/>
        <v>0</v>
      </c>
      <c r="M21" s="40">
        <f>SUM(M22:M23)</f>
        <v>0</v>
      </c>
      <c r="N21" s="42">
        <f t="shared" ref="N21:O21" si="8">SUM(N22:N23)</f>
        <v>0</v>
      </c>
      <c r="O21" s="44">
        <f t="shared" si="8"/>
        <v>0</v>
      </c>
      <c r="P21" s="45"/>
    </row>
    <row r="22" spans="1:16" ht="12.75" hidden="1" thickTop="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ht="12.75" hidden="1" thickTop="1" x14ac:dyDescent="0.25">
      <c r="A23" s="97"/>
      <c r="B23" s="119" t="s">
        <v>43</v>
      </c>
      <c r="C23" s="369">
        <f t="shared" si="4"/>
        <v>0</v>
      </c>
      <c r="D23" s="370"/>
      <c r="E23" s="482"/>
      <c r="F23" s="509">
        <f>D23+E23</f>
        <v>0</v>
      </c>
      <c r="G23" s="370"/>
      <c r="H23" s="372"/>
      <c r="I23" s="166">
        <f>G23+H23</f>
        <v>0</v>
      </c>
      <c r="J23" s="372"/>
      <c r="K23" s="371"/>
      <c r="L23" s="166">
        <f>J23+K23</f>
        <v>0</v>
      </c>
      <c r="M23" s="373"/>
      <c r="N23" s="371"/>
      <c r="O23" s="166">
        <f>M23+N23</f>
        <v>0</v>
      </c>
      <c r="P23" s="374"/>
    </row>
    <row r="24" spans="1:16" s="27" customFormat="1" ht="25.5" thickTop="1" thickBot="1" x14ac:dyDescent="0.3">
      <c r="A24" s="64">
        <v>19300</v>
      </c>
      <c r="B24" s="64" t="s">
        <v>44</v>
      </c>
      <c r="C24" s="65">
        <f>F24+I24</f>
        <v>385532</v>
      </c>
      <c r="D24" s="66">
        <v>385532</v>
      </c>
      <c r="E24" s="475"/>
      <c r="F24" s="520">
        <f>D24+E24</f>
        <v>385532</v>
      </c>
      <c r="G24" s="66"/>
      <c r="H24" s="67"/>
      <c r="I24" s="68">
        <f>G24+H24</f>
        <v>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17301</v>
      </c>
      <c r="D26" s="78" t="s">
        <v>45</v>
      </c>
      <c r="E26" s="438" t="s">
        <v>45</v>
      </c>
      <c r="F26" s="489" t="s">
        <v>45</v>
      </c>
      <c r="G26" s="78" t="s">
        <v>45</v>
      </c>
      <c r="H26" s="79" t="s">
        <v>45</v>
      </c>
      <c r="I26" s="80" t="s">
        <v>45</v>
      </c>
      <c r="J26" s="84">
        <f>SUM(J27,J31,J33,J36)</f>
        <v>17301</v>
      </c>
      <c r="K26" s="85">
        <f t="shared" ref="K26:L26" si="9">SUM(K27,K31,K33,K36)</f>
        <v>0</v>
      </c>
      <c r="L26" s="208">
        <f t="shared" si="9"/>
        <v>17301</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idden="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17301</v>
      </c>
      <c r="D36" s="78" t="s">
        <v>45</v>
      </c>
      <c r="E36" s="438" t="s">
        <v>45</v>
      </c>
      <c r="F36" s="489" t="s">
        <v>45</v>
      </c>
      <c r="G36" s="78" t="s">
        <v>45</v>
      </c>
      <c r="H36" s="79" t="s">
        <v>45</v>
      </c>
      <c r="I36" s="80" t="s">
        <v>45</v>
      </c>
      <c r="J36" s="84">
        <f>SUM(J37:J40)</f>
        <v>17301</v>
      </c>
      <c r="K36" s="85">
        <f t="shared" ref="K36:L36" si="14">SUM(K37:K40)</f>
        <v>0</v>
      </c>
      <c r="L36" s="208">
        <f t="shared" si="14"/>
        <v>17301</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120">
        <v>21399</v>
      </c>
      <c r="B40" s="121" t="s">
        <v>61</v>
      </c>
      <c r="C40" s="122">
        <f t="shared" si="10"/>
        <v>17301</v>
      </c>
      <c r="D40" s="123" t="s">
        <v>45</v>
      </c>
      <c r="E40" s="477" t="s">
        <v>45</v>
      </c>
      <c r="F40" s="521" t="s">
        <v>45</v>
      </c>
      <c r="G40" s="123" t="s">
        <v>45</v>
      </c>
      <c r="H40" s="125" t="s">
        <v>45</v>
      </c>
      <c r="I40" s="126" t="s">
        <v>45</v>
      </c>
      <c r="J40" s="127">
        <v>17301</v>
      </c>
      <c r="K40" s="128"/>
      <c r="L40" s="522">
        <f>J40+K40</f>
        <v>17301</v>
      </c>
      <c r="M40" s="129" t="s">
        <v>45</v>
      </c>
      <c r="N40" s="124" t="s">
        <v>45</v>
      </c>
      <c r="O40" s="126" t="s">
        <v>45</v>
      </c>
      <c r="P40" s="833"/>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402833</v>
      </c>
      <c r="D50" s="179">
        <f>SUM(D51,D283)</f>
        <v>385532</v>
      </c>
      <c r="E50" s="451">
        <f t="shared" ref="E50:F50" si="19">SUM(E51,E283)</f>
        <v>0</v>
      </c>
      <c r="F50" s="502">
        <f t="shared" si="19"/>
        <v>385532</v>
      </c>
      <c r="G50" s="179">
        <f>SUM(G51,G283)</f>
        <v>0</v>
      </c>
      <c r="H50" s="181">
        <f t="shared" ref="H50:I50" si="20">SUM(H51,H283)</f>
        <v>0</v>
      </c>
      <c r="I50" s="182">
        <f t="shared" si="20"/>
        <v>0</v>
      </c>
      <c r="J50" s="181">
        <f>SUM(J51,J283)</f>
        <v>17301</v>
      </c>
      <c r="K50" s="180">
        <f t="shared" ref="K50:L50" si="21">SUM(K51,K283)</f>
        <v>0</v>
      </c>
      <c r="L50" s="182">
        <f t="shared" si="21"/>
        <v>17301</v>
      </c>
      <c r="M50" s="178">
        <f>SUM(M51,M283)</f>
        <v>0</v>
      </c>
      <c r="N50" s="180">
        <f t="shared" ref="N50:O50" si="22">SUM(N51,N283)</f>
        <v>0</v>
      </c>
      <c r="O50" s="182">
        <f t="shared" si="22"/>
        <v>0</v>
      </c>
      <c r="P50" s="183"/>
    </row>
    <row r="51" spans="1:16" s="27" customFormat="1" ht="36.75" thickTop="1" x14ac:dyDescent="0.25">
      <c r="A51" s="184"/>
      <c r="B51" s="185" t="s">
        <v>71</v>
      </c>
      <c r="C51" s="186">
        <f t="shared" si="4"/>
        <v>398562</v>
      </c>
      <c r="D51" s="187">
        <f>SUM(D52,D194)</f>
        <v>385532</v>
      </c>
      <c r="E51" s="452">
        <f t="shared" ref="E51:F51" si="23">SUM(E52,E194)</f>
        <v>0</v>
      </c>
      <c r="F51" s="503">
        <f t="shared" si="23"/>
        <v>385532</v>
      </c>
      <c r="G51" s="187">
        <f>SUM(G52,G194)</f>
        <v>0</v>
      </c>
      <c r="H51" s="189">
        <f t="shared" ref="H51:I51" si="24">SUM(H52,H194)</f>
        <v>0</v>
      </c>
      <c r="I51" s="190">
        <f t="shared" si="24"/>
        <v>0</v>
      </c>
      <c r="J51" s="189">
        <f>SUM(J52,J194)</f>
        <v>13030</v>
      </c>
      <c r="K51" s="188">
        <f t="shared" ref="K51:L51" si="25">SUM(K52,K194)</f>
        <v>0</v>
      </c>
      <c r="L51" s="190">
        <f t="shared" si="25"/>
        <v>13030</v>
      </c>
      <c r="M51" s="186">
        <f>SUM(M52,M194)</f>
        <v>0</v>
      </c>
      <c r="N51" s="188">
        <f t="shared" ref="N51:O51" si="26">SUM(N52,N194)</f>
        <v>0</v>
      </c>
      <c r="O51" s="190">
        <f t="shared" si="26"/>
        <v>0</v>
      </c>
      <c r="P51" s="191"/>
    </row>
    <row r="52" spans="1:16" s="27" customFormat="1" ht="24" x14ac:dyDescent="0.25">
      <c r="A52" s="192"/>
      <c r="B52" s="20" t="s">
        <v>72</v>
      </c>
      <c r="C52" s="193">
        <f t="shared" si="4"/>
        <v>398131</v>
      </c>
      <c r="D52" s="194">
        <f>SUM(D53,D75,D173,D187)</f>
        <v>385101</v>
      </c>
      <c r="E52" s="453">
        <f t="shared" ref="E52:F52" si="27">SUM(E53,E75,E173,E187)</f>
        <v>0</v>
      </c>
      <c r="F52" s="504">
        <f t="shared" si="27"/>
        <v>385101</v>
      </c>
      <c r="G52" s="194">
        <f>SUM(G53,G75,G173,G187)</f>
        <v>0</v>
      </c>
      <c r="H52" s="196">
        <f t="shared" ref="H52:I52" si="28">SUM(H53,H75,H173,H187)</f>
        <v>0</v>
      </c>
      <c r="I52" s="197">
        <f t="shared" si="28"/>
        <v>0</v>
      </c>
      <c r="J52" s="196">
        <f>SUM(J53,J75,J173,J187)</f>
        <v>13030</v>
      </c>
      <c r="K52" s="195">
        <f t="shared" ref="K52:L52" si="29">SUM(K53,K75,K173,K187)</f>
        <v>0</v>
      </c>
      <c r="L52" s="197">
        <f t="shared" si="29"/>
        <v>13030</v>
      </c>
      <c r="M52" s="193">
        <f>SUM(M53,M75,M173,M187)</f>
        <v>0</v>
      </c>
      <c r="N52" s="195">
        <f t="shared" ref="N52:O52" si="30">SUM(N53,N75,N173,N187)</f>
        <v>0</v>
      </c>
      <c r="O52" s="197">
        <f t="shared" si="30"/>
        <v>0</v>
      </c>
      <c r="P52" s="198"/>
    </row>
    <row r="53" spans="1:16" s="27" customFormat="1" x14ac:dyDescent="0.25">
      <c r="A53" s="199">
        <v>1000</v>
      </c>
      <c r="B53" s="199" t="s">
        <v>73</v>
      </c>
      <c r="C53" s="200">
        <f t="shared" si="4"/>
        <v>383359</v>
      </c>
      <c r="D53" s="201">
        <f>SUM(D54,D67)</f>
        <v>383359</v>
      </c>
      <c r="E53" s="454">
        <f t="shared" ref="E53:F53" si="31">SUM(E54,E67)</f>
        <v>0</v>
      </c>
      <c r="F53" s="505">
        <f t="shared" si="31"/>
        <v>383359</v>
      </c>
      <c r="G53" s="201">
        <f>SUM(G54,G67)</f>
        <v>0</v>
      </c>
      <c r="H53" s="203">
        <f t="shared" ref="H53:I53" si="32">SUM(H54,H67)</f>
        <v>0</v>
      </c>
      <c r="I53" s="204">
        <f t="shared" si="32"/>
        <v>0</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285175</v>
      </c>
      <c r="D54" s="207">
        <f>SUM(D55,D58,D66)</f>
        <v>285661</v>
      </c>
      <c r="E54" s="455">
        <f t="shared" ref="E54:F54" si="35">SUM(E55,E58,E66)</f>
        <v>-486</v>
      </c>
      <c r="F54" s="506">
        <f t="shared" si="35"/>
        <v>285175</v>
      </c>
      <c r="G54" s="207">
        <f>SUM(G55,G58,G66)</f>
        <v>0</v>
      </c>
      <c r="H54" s="84">
        <f t="shared" ref="H54:I54" si="36">SUM(H55,H58,H66)</f>
        <v>0</v>
      </c>
      <c r="I54" s="208">
        <f t="shared" si="36"/>
        <v>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268672</v>
      </c>
      <c r="D55" s="214">
        <f>SUM(D56:D57)</f>
        <v>269158</v>
      </c>
      <c r="E55" s="456">
        <f t="shared" ref="E55:F55" si="39">SUM(E56:E57)</f>
        <v>-486</v>
      </c>
      <c r="F55" s="507">
        <f t="shared" si="39"/>
        <v>268672</v>
      </c>
      <c r="G55" s="214">
        <f>SUM(G56:G57)</f>
        <v>0</v>
      </c>
      <c r="H55" s="216">
        <f t="shared" ref="H55:I55" si="40">SUM(H56:H57)</f>
        <v>0</v>
      </c>
      <c r="I55" s="217">
        <f t="shared" si="40"/>
        <v>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32.25" customHeight="1" x14ac:dyDescent="0.25">
      <c r="A57" s="119">
        <v>1119</v>
      </c>
      <c r="B57" s="98" t="s">
        <v>77</v>
      </c>
      <c r="C57" s="99">
        <f t="shared" si="4"/>
        <v>268672</v>
      </c>
      <c r="D57" s="237">
        <v>269158</v>
      </c>
      <c r="E57" s="458">
        <v>-486</v>
      </c>
      <c r="F57" s="509">
        <f t="shared" si="43"/>
        <v>268672</v>
      </c>
      <c r="G57" s="237"/>
      <c r="H57" s="104"/>
      <c r="I57" s="235">
        <f t="shared" si="44"/>
        <v>0</v>
      </c>
      <c r="J57" s="104"/>
      <c r="K57" s="105"/>
      <c r="L57" s="235">
        <f t="shared" si="45"/>
        <v>0</v>
      </c>
      <c r="M57" s="238"/>
      <c r="N57" s="105"/>
      <c r="O57" s="235">
        <f>M57+N57</f>
        <v>0</v>
      </c>
      <c r="P57" s="245" t="s">
        <v>434</v>
      </c>
    </row>
    <row r="58" spans="1:16" x14ac:dyDescent="0.25">
      <c r="A58" s="231">
        <v>1140</v>
      </c>
      <c r="B58" s="98" t="s">
        <v>78</v>
      </c>
      <c r="C58" s="99">
        <f t="shared" si="4"/>
        <v>16503</v>
      </c>
      <c r="D58" s="232">
        <f>SUM(D59:D65)</f>
        <v>16503</v>
      </c>
      <c r="E58" s="459">
        <f t="shared" ref="E58:F58" si="46">SUM(E59:E65)</f>
        <v>0</v>
      </c>
      <c r="F58" s="509">
        <f t="shared" si="46"/>
        <v>16503</v>
      </c>
      <c r="G58" s="232">
        <f>SUM(G59:G65)</f>
        <v>0</v>
      </c>
      <c r="H58" s="234">
        <f t="shared" ref="H58:I58" si="47">SUM(H59:H65)</f>
        <v>0</v>
      </c>
      <c r="I58" s="235">
        <f t="shared" si="47"/>
        <v>0</v>
      </c>
      <c r="J58" s="234">
        <f>SUM(J59:J65)</f>
        <v>0</v>
      </c>
      <c r="K58" s="233">
        <f t="shared" ref="K58:L58" si="48">SUM(K59:K65)</f>
        <v>0</v>
      </c>
      <c r="L58" s="235">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c r="E59" s="458"/>
      <c r="F59" s="509">
        <f t="shared" ref="F59:F66" si="50">D59+E59</f>
        <v>0</v>
      </c>
      <c r="G59" s="237"/>
      <c r="H59" s="104"/>
      <c r="I59" s="235">
        <f t="shared" ref="I59:I66" si="51">G59+H59</f>
        <v>0</v>
      </c>
      <c r="J59" s="104"/>
      <c r="K59" s="105"/>
      <c r="L59" s="235">
        <f t="shared" ref="L59:L66" si="52">J59+K59</f>
        <v>0</v>
      </c>
      <c r="M59" s="238"/>
      <c r="N59" s="105"/>
      <c r="O59" s="235">
        <f t="shared" ref="O59:O66" si="53">M59+N59</f>
        <v>0</v>
      </c>
      <c r="P59" s="236"/>
    </row>
    <row r="60" spans="1:16" ht="24.75" customHeight="1" x14ac:dyDescent="0.25">
      <c r="A60" s="119">
        <v>1142</v>
      </c>
      <c r="B60" s="98" t="s">
        <v>80</v>
      </c>
      <c r="C60" s="99">
        <f t="shared" si="4"/>
        <v>2794</v>
      </c>
      <c r="D60" s="237">
        <v>2794</v>
      </c>
      <c r="E60" s="458"/>
      <c r="F60" s="509">
        <f t="shared" si="50"/>
        <v>2794</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119">
        <v>1147</v>
      </c>
      <c r="B63" s="98" t="s">
        <v>83</v>
      </c>
      <c r="C63" s="99">
        <f t="shared" si="4"/>
        <v>877</v>
      </c>
      <c r="D63" s="237">
        <v>877</v>
      </c>
      <c r="E63" s="458"/>
      <c r="F63" s="509">
        <f t="shared" si="50"/>
        <v>877</v>
      </c>
      <c r="G63" s="237"/>
      <c r="H63" s="104"/>
      <c r="I63" s="235">
        <f t="shared" si="51"/>
        <v>0</v>
      </c>
      <c r="J63" s="104"/>
      <c r="K63" s="105"/>
      <c r="L63" s="235">
        <f t="shared" si="52"/>
        <v>0</v>
      </c>
      <c r="M63" s="238"/>
      <c r="N63" s="105"/>
      <c r="O63" s="235">
        <f t="shared" si="53"/>
        <v>0</v>
      </c>
      <c r="P63" s="236"/>
    </row>
    <row r="64" spans="1:16" ht="36.75" customHeight="1" x14ac:dyDescent="0.25">
      <c r="A64" s="119">
        <v>1148</v>
      </c>
      <c r="B64" s="98" t="s">
        <v>84</v>
      </c>
      <c r="C64" s="99">
        <f t="shared" si="4"/>
        <v>12832</v>
      </c>
      <c r="D64" s="237">
        <v>12832</v>
      </c>
      <c r="E64" s="458">
        <v>0</v>
      </c>
      <c r="F64" s="509">
        <f t="shared" si="50"/>
        <v>12832</v>
      </c>
      <c r="G64" s="237"/>
      <c r="H64" s="104"/>
      <c r="I64" s="235">
        <f t="shared" si="51"/>
        <v>0</v>
      </c>
      <c r="J64" s="104"/>
      <c r="K64" s="105"/>
      <c r="L64" s="235">
        <f t="shared" si="52"/>
        <v>0</v>
      </c>
      <c r="M64" s="238"/>
      <c r="N64" s="105"/>
      <c r="O64" s="235">
        <f t="shared" si="53"/>
        <v>0</v>
      </c>
      <c r="P64" s="245"/>
    </row>
    <row r="65" spans="1:16" ht="24" hidden="1" customHeight="1" x14ac:dyDescent="0.25">
      <c r="A65" s="119">
        <v>1149</v>
      </c>
      <c r="B65" s="98" t="s">
        <v>85</v>
      </c>
      <c r="C65" s="99">
        <f>F65+I65+L65+O65</f>
        <v>0</v>
      </c>
      <c r="D65" s="237"/>
      <c r="E65" s="458"/>
      <c r="F65" s="509">
        <f t="shared" si="50"/>
        <v>0</v>
      </c>
      <c r="G65" s="237"/>
      <c r="H65" s="104"/>
      <c r="I65" s="235">
        <f t="shared" si="51"/>
        <v>0</v>
      </c>
      <c r="J65" s="104"/>
      <c r="K65" s="105"/>
      <c r="L65" s="235">
        <f t="shared" si="52"/>
        <v>0</v>
      </c>
      <c r="M65" s="238"/>
      <c r="N65" s="105"/>
      <c r="O65" s="235">
        <f t="shared" si="53"/>
        <v>0</v>
      </c>
      <c r="P65" s="236"/>
    </row>
    <row r="66" spans="1:16" ht="36" hidden="1" x14ac:dyDescent="0.25">
      <c r="A66" s="213">
        <v>1150</v>
      </c>
      <c r="B66" s="157" t="s">
        <v>87</v>
      </c>
      <c r="C66" s="163">
        <f>F66+I66+L66+O66</f>
        <v>0</v>
      </c>
      <c r="D66" s="239"/>
      <c r="E66" s="464"/>
      <c r="F66" s="507">
        <f t="shared" si="50"/>
        <v>0</v>
      </c>
      <c r="G66" s="239"/>
      <c r="H66" s="241"/>
      <c r="I66" s="217">
        <f t="shared" si="51"/>
        <v>0</v>
      </c>
      <c r="J66" s="241"/>
      <c r="K66" s="240"/>
      <c r="L66" s="217">
        <f t="shared" si="52"/>
        <v>0</v>
      </c>
      <c r="M66" s="242"/>
      <c r="N66" s="240"/>
      <c r="O66" s="217">
        <f t="shared" si="53"/>
        <v>0</v>
      </c>
      <c r="P66" s="218"/>
    </row>
    <row r="67" spans="1:16" ht="24" x14ac:dyDescent="0.25">
      <c r="A67" s="75">
        <v>1200</v>
      </c>
      <c r="B67" s="206" t="s">
        <v>88</v>
      </c>
      <c r="C67" s="76">
        <f t="shared" si="4"/>
        <v>98184</v>
      </c>
      <c r="D67" s="207">
        <f>SUM(D68:D69)</f>
        <v>97698</v>
      </c>
      <c r="E67" s="455">
        <f t="shared" ref="E67:F67" si="54">SUM(E68:E69)</f>
        <v>486</v>
      </c>
      <c r="F67" s="506">
        <f t="shared" si="54"/>
        <v>98184</v>
      </c>
      <c r="G67" s="207">
        <f>SUM(G68:G69)</f>
        <v>0</v>
      </c>
      <c r="H67" s="84">
        <f t="shared" ref="H67:I67" si="55">SUM(H68:H69)</f>
        <v>0</v>
      </c>
      <c r="I67" s="208">
        <f t="shared" si="55"/>
        <v>0</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2">
        <v>1210</v>
      </c>
      <c r="B68" s="87" t="s">
        <v>89</v>
      </c>
      <c r="C68" s="88">
        <f t="shared" si="4"/>
        <v>72585</v>
      </c>
      <c r="D68" s="219">
        <v>72585</v>
      </c>
      <c r="E68" s="457"/>
      <c r="F68" s="508">
        <f>D68+E68</f>
        <v>72585</v>
      </c>
      <c r="G68" s="219"/>
      <c r="H68" s="93"/>
      <c r="I68" s="220">
        <f>G68+H68</f>
        <v>0</v>
      </c>
      <c r="J68" s="93"/>
      <c r="K68" s="94"/>
      <c r="L68" s="220">
        <f>J68+K68</f>
        <v>0</v>
      </c>
      <c r="M68" s="221"/>
      <c r="N68" s="94"/>
      <c r="O68" s="220">
        <f>M68+N68</f>
        <v>0</v>
      </c>
      <c r="P68" s="222"/>
    </row>
    <row r="69" spans="1:16" ht="24" x14ac:dyDescent="0.25">
      <c r="A69" s="231">
        <v>1220</v>
      </c>
      <c r="B69" s="98" t="s">
        <v>90</v>
      </c>
      <c r="C69" s="99">
        <f t="shared" si="4"/>
        <v>25599</v>
      </c>
      <c r="D69" s="232">
        <f>SUM(D70:D74)</f>
        <v>25113</v>
      </c>
      <c r="E69" s="459">
        <f t="shared" ref="E69:F69" si="58">SUM(E70:E74)</f>
        <v>486</v>
      </c>
      <c r="F69" s="509">
        <f t="shared" si="58"/>
        <v>25599</v>
      </c>
      <c r="G69" s="232">
        <f>SUM(G70:G74)</f>
        <v>0</v>
      </c>
      <c r="H69" s="234">
        <f t="shared" ref="H69:I69" si="59">SUM(H70:H74)</f>
        <v>0</v>
      </c>
      <c r="I69" s="235">
        <f t="shared" si="59"/>
        <v>0</v>
      </c>
      <c r="J69" s="234">
        <f>SUM(J70:J74)</f>
        <v>0</v>
      </c>
      <c r="K69" s="233">
        <f t="shared" ref="K69:L69" si="60">SUM(K70:K74)</f>
        <v>0</v>
      </c>
      <c r="L69" s="235">
        <f t="shared" si="60"/>
        <v>0</v>
      </c>
      <c r="M69" s="99">
        <f>SUM(M70:M74)</f>
        <v>0</v>
      </c>
      <c r="N69" s="233">
        <f t="shared" ref="N69:O69" si="61">SUM(N70:N74)</f>
        <v>0</v>
      </c>
      <c r="O69" s="235">
        <f t="shared" si="61"/>
        <v>0</v>
      </c>
      <c r="P69" s="236"/>
    </row>
    <row r="70" spans="1:16" ht="48" x14ac:dyDescent="0.25">
      <c r="A70" s="119">
        <v>1221</v>
      </c>
      <c r="B70" s="98" t="s">
        <v>91</v>
      </c>
      <c r="C70" s="99">
        <f t="shared" si="4"/>
        <v>15648</v>
      </c>
      <c r="D70" s="237">
        <v>15648</v>
      </c>
      <c r="E70" s="458"/>
      <c r="F70" s="509">
        <f t="shared" ref="F70:F74" si="62">D70+E70</f>
        <v>15648</v>
      </c>
      <c r="G70" s="237"/>
      <c r="H70" s="104"/>
      <c r="I70" s="235">
        <f t="shared" ref="I70:I74" si="63">G70+H70</f>
        <v>0</v>
      </c>
      <c r="J70" s="104"/>
      <c r="K70" s="105"/>
      <c r="L70" s="235">
        <f t="shared" ref="L70:L74" si="64">J70+K70</f>
        <v>0</v>
      </c>
      <c r="M70" s="238"/>
      <c r="N70" s="105"/>
      <c r="O70" s="235">
        <f t="shared" ref="O70:O74" si="65">M70+N70</f>
        <v>0</v>
      </c>
      <c r="P70" s="236"/>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x14ac:dyDescent="0.25">
      <c r="A73" s="119">
        <v>1227</v>
      </c>
      <c r="B73" s="98" t="s">
        <v>94</v>
      </c>
      <c r="C73" s="99">
        <f t="shared" si="4"/>
        <v>9451</v>
      </c>
      <c r="D73" s="237">
        <v>8965</v>
      </c>
      <c r="E73" s="458">
        <v>486</v>
      </c>
      <c r="F73" s="509">
        <f t="shared" si="62"/>
        <v>9451</v>
      </c>
      <c r="G73" s="237"/>
      <c r="H73" s="104"/>
      <c r="I73" s="235">
        <f t="shared" si="63"/>
        <v>0</v>
      </c>
      <c r="J73" s="104"/>
      <c r="K73" s="105"/>
      <c r="L73" s="235">
        <f t="shared" si="64"/>
        <v>0</v>
      </c>
      <c r="M73" s="238"/>
      <c r="N73" s="105"/>
      <c r="O73" s="235">
        <f t="shared" si="65"/>
        <v>0</v>
      </c>
      <c r="P73" s="236" t="s">
        <v>435</v>
      </c>
    </row>
    <row r="74" spans="1:16" ht="48" x14ac:dyDescent="0.25">
      <c r="A74" s="119">
        <v>1228</v>
      </c>
      <c r="B74" s="98" t="s">
        <v>96</v>
      </c>
      <c r="C74" s="99">
        <f t="shared" si="4"/>
        <v>500</v>
      </c>
      <c r="D74" s="237">
        <v>500</v>
      </c>
      <c r="E74" s="458"/>
      <c r="F74" s="509">
        <f t="shared" si="62"/>
        <v>500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14772</v>
      </c>
      <c r="D75" s="201">
        <f>SUM(D76,D83,D130,D164,D165,D172)</f>
        <v>1742</v>
      </c>
      <c r="E75" s="454">
        <f t="shared" ref="E75:F75" si="66">SUM(E76,E83,E130,E164,E165,E172)</f>
        <v>0</v>
      </c>
      <c r="F75" s="505">
        <f t="shared" si="66"/>
        <v>1742</v>
      </c>
      <c r="G75" s="201">
        <f>SUM(G76,G83,G130,G164,G165,G172)</f>
        <v>0</v>
      </c>
      <c r="H75" s="203">
        <f t="shared" ref="H75:I75" si="67">SUM(H76,H83,H130,H164,H165,H172)</f>
        <v>0</v>
      </c>
      <c r="I75" s="204">
        <f t="shared" si="67"/>
        <v>0</v>
      </c>
      <c r="J75" s="203">
        <f>SUM(J76,J83,J130,J164,J165,J172)</f>
        <v>13030</v>
      </c>
      <c r="K75" s="202">
        <f t="shared" ref="K75:L75" si="68">SUM(K76,K83,K130,K164,K165,K172)</f>
        <v>0</v>
      </c>
      <c r="L75" s="204">
        <f t="shared" si="68"/>
        <v>13030</v>
      </c>
      <c r="M75" s="200">
        <f>SUM(M76,M83,M130,M164,M165,M172)</f>
        <v>0</v>
      </c>
      <c r="N75" s="202">
        <f t="shared" ref="N75:O75" si="69">SUM(N76,N83,N130,N164,N165,N172)</f>
        <v>0</v>
      </c>
      <c r="O75" s="204">
        <f t="shared" si="69"/>
        <v>0</v>
      </c>
      <c r="P75" s="205"/>
    </row>
    <row r="76" spans="1:16" ht="24" x14ac:dyDescent="0.25">
      <c r="A76" s="75">
        <v>2100</v>
      </c>
      <c r="B76" s="206" t="s">
        <v>98</v>
      </c>
      <c r="C76" s="76">
        <f t="shared" si="4"/>
        <v>1462</v>
      </c>
      <c r="D76" s="207">
        <f>SUM(D77,D80)</f>
        <v>0</v>
      </c>
      <c r="E76" s="455">
        <f t="shared" ref="E76:F76" si="70">SUM(E77,E80)</f>
        <v>0</v>
      </c>
      <c r="F76" s="506">
        <f t="shared" si="70"/>
        <v>0</v>
      </c>
      <c r="G76" s="207">
        <f>SUM(G77,G80)</f>
        <v>0</v>
      </c>
      <c r="H76" s="84">
        <f t="shared" ref="H76:I76" si="71">SUM(H77,H80)</f>
        <v>0</v>
      </c>
      <c r="I76" s="208">
        <f t="shared" si="71"/>
        <v>0</v>
      </c>
      <c r="J76" s="84">
        <f>SUM(J77,J80)</f>
        <v>1462</v>
      </c>
      <c r="K76" s="85">
        <f t="shared" ref="K76:L76" si="72">SUM(K77,K80)</f>
        <v>0</v>
      </c>
      <c r="L76" s="208">
        <f t="shared" si="72"/>
        <v>1462</v>
      </c>
      <c r="M76" s="76">
        <f>SUM(M77,M80)</f>
        <v>0</v>
      </c>
      <c r="N76" s="85">
        <f t="shared" ref="N76:O76" si="73">SUM(N77,N80)</f>
        <v>0</v>
      </c>
      <c r="O76" s="208">
        <f t="shared" si="73"/>
        <v>0</v>
      </c>
      <c r="P76" s="243"/>
    </row>
    <row r="77" spans="1:16" ht="24" x14ac:dyDescent="0.25">
      <c r="A77" s="342">
        <v>2110</v>
      </c>
      <c r="B77" s="87" t="s">
        <v>99</v>
      </c>
      <c r="C77" s="88">
        <f t="shared" si="4"/>
        <v>1462</v>
      </c>
      <c r="D77" s="246">
        <f>SUM(D78:D79)</f>
        <v>0</v>
      </c>
      <c r="E77" s="463">
        <f t="shared" ref="E77:F77" si="74">SUM(E78:E79)</f>
        <v>0</v>
      </c>
      <c r="F77" s="508">
        <f t="shared" si="74"/>
        <v>0</v>
      </c>
      <c r="G77" s="246">
        <f>SUM(G78:G79)</f>
        <v>0</v>
      </c>
      <c r="H77" s="248">
        <f t="shared" ref="H77:I77" si="75">SUM(H78:H79)</f>
        <v>0</v>
      </c>
      <c r="I77" s="220">
        <f t="shared" si="75"/>
        <v>0</v>
      </c>
      <c r="J77" s="248">
        <f>SUM(J78:J79)</f>
        <v>1462</v>
      </c>
      <c r="K77" s="247">
        <f t="shared" ref="K77:L77" si="76">SUM(K78:K79)</f>
        <v>0</v>
      </c>
      <c r="L77" s="220">
        <f t="shared" si="76"/>
        <v>1462</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x14ac:dyDescent="0.25">
      <c r="A79" s="119">
        <v>2112</v>
      </c>
      <c r="B79" s="98" t="s">
        <v>101</v>
      </c>
      <c r="C79" s="99">
        <f t="shared" si="4"/>
        <v>1462</v>
      </c>
      <c r="D79" s="237"/>
      <c r="E79" s="458"/>
      <c r="F79" s="509">
        <f t="shared" si="78"/>
        <v>0</v>
      </c>
      <c r="G79" s="237"/>
      <c r="H79" s="104"/>
      <c r="I79" s="235">
        <f t="shared" si="79"/>
        <v>0</v>
      </c>
      <c r="J79" s="104">
        <v>1462</v>
      </c>
      <c r="K79" s="105"/>
      <c r="L79" s="235">
        <f t="shared" si="80"/>
        <v>1462</v>
      </c>
      <c r="M79" s="238"/>
      <c r="N79" s="105"/>
      <c r="O79" s="235">
        <f t="shared" si="81"/>
        <v>0</v>
      </c>
      <c r="P79" s="245"/>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8270</v>
      </c>
      <c r="D83" s="207">
        <f>SUM(D84,D89,D95,D103,D112,D116,D122,D128)</f>
        <v>0</v>
      </c>
      <c r="E83" s="455">
        <f t="shared" ref="E83:F83" si="90">SUM(E84,E89,E95,E103,E112,E116,E122,E128)</f>
        <v>0</v>
      </c>
      <c r="F83" s="506">
        <f t="shared" si="90"/>
        <v>0</v>
      </c>
      <c r="G83" s="207">
        <f>SUM(G84,G89,G95,G103,G112,G116,G122,G128)</f>
        <v>0</v>
      </c>
      <c r="H83" s="84">
        <f t="shared" ref="H83:I83" si="91">SUM(H84,H89,H95,H103,H112,H116,H122,H128)</f>
        <v>0</v>
      </c>
      <c r="I83" s="208">
        <f t="shared" si="91"/>
        <v>0</v>
      </c>
      <c r="J83" s="84">
        <f>SUM(J84,J89,J95,J103,J112,J116,J122,J128)</f>
        <v>8270</v>
      </c>
      <c r="K83" s="85">
        <f t="shared" ref="K83:L83" si="92">SUM(K84,K89,K95,K103,K112,K116,K122,K128)</f>
        <v>0</v>
      </c>
      <c r="L83" s="208">
        <f t="shared" si="92"/>
        <v>8270</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460</v>
      </c>
      <c r="D84" s="214">
        <f>SUM(D85:D88)</f>
        <v>0</v>
      </c>
      <c r="E84" s="456">
        <f t="shared" ref="E84:F84" si="94">SUM(E85:E88)</f>
        <v>0</v>
      </c>
      <c r="F84" s="507">
        <f t="shared" si="94"/>
        <v>0</v>
      </c>
      <c r="G84" s="214">
        <f>SUM(G85:G88)</f>
        <v>0</v>
      </c>
      <c r="H84" s="216">
        <f t="shared" ref="H84:I84" si="95">SUM(H85:H88)</f>
        <v>0</v>
      </c>
      <c r="I84" s="217">
        <f t="shared" si="95"/>
        <v>0</v>
      </c>
      <c r="J84" s="216">
        <f>SUM(J85:J88)</f>
        <v>460</v>
      </c>
      <c r="K84" s="215">
        <f t="shared" ref="K84:L84" si="96">SUM(K85:K88)</f>
        <v>0</v>
      </c>
      <c r="L84" s="217">
        <f t="shared" si="96"/>
        <v>460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101</v>
      </c>
      <c r="D86" s="237"/>
      <c r="E86" s="458"/>
      <c r="F86" s="509">
        <f t="shared" si="99"/>
        <v>0</v>
      </c>
      <c r="G86" s="237"/>
      <c r="H86" s="104"/>
      <c r="I86" s="235">
        <f t="shared" si="100"/>
        <v>0</v>
      </c>
      <c r="J86" s="104">
        <v>101</v>
      </c>
      <c r="K86" s="105"/>
      <c r="L86" s="235">
        <f t="shared" si="101"/>
        <v>101</v>
      </c>
      <c r="M86" s="238"/>
      <c r="N86" s="105"/>
      <c r="O86" s="235">
        <f t="shared" si="102"/>
        <v>0</v>
      </c>
      <c r="P86" s="236"/>
    </row>
    <row r="87" spans="1:16" ht="24" x14ac:dyDescent="0.25">
      <c r="A87" s="119">
        <v>2214</v>
      </c>
      <c r="B87" s="98" t="s">
        <v>107</v>
      </c>
      <c r="C87" s="99">
        <f t="shared" si="98"/>
        <v>359</v>
      </c>
      <c r="D87" s="237"/>
      <c r="E87" s="458"/>
      <c r="F87" s="509">
        <f t="shared" si="99"/>
        <v>0</v>
      </c>
      <c r="G87" s="237"/>
      <c r="H87" s="104"/>
      <c r="I87" s="235">
        <f t="shared" si="100"/>
        <v>0</v>
      </c>
      <c r="J87" s="104">
        <v>359</v>
      </c>
      <c r="K87" s="105"/>
      <c r="L87" s="235">
        <f t="shared" si="101"/>
        <v>359</v>
      </c>
      <c r="M87" s="238"/>
      <c r="N87" s="105"/>
      <c r="O87" s="235">
        <f t="shared" si="102"/>
        <v>0</v>
      </c>
      <c r="P87" s="236"/>
    </row>
    <row r="88" spans="1:16" hidden="1" x14ac:dyDescent="0.25">
      <c r="A88" s="119">
        <v>2219</v>
      </c>
      <c r="B88" s="98" t="s">
        <v>108</v>
      </c>
      <c r="C88" s="99">
        <f t="shared" si="98"/>
        <v>0</v>
      </c>
      <c r="D88" s="237"/>
      <c r="E88" s="458"/>
      <c r="F88" s="509">
        <f t="shared" si="99"/>
        <v>0</v>
      </c>
      <c r="G88" s="237"/>
      <c r="H88" s="104"/>
      <c r="I88" s="235">
        <f t="shared" si="100"/>
        <v>0</v>
      </c>
      <c r="J88" s="104"/>
      <c r="K88" s="105"/>
      <c r="L88" s="235">
        <f t="shared" si="101"/>
        <v>0</v>
      </c>
      <c r="M88" s="238"/>
      <c r="N88" s="105"/>
      <c r="O88" s="235">
        <f t="shared" si="102"/>
        <v>0</v>
      </c>
      <c r="P88" s="236"/>
    </row>
    <row r="89" spans="1:16" ht="24" x14ac:dyDescent="0.25">
      <c r="A89" s="231">
        <v>2220</v>
      </c>
      <c r="B89" s="98" t="s">
        <v>109</v>
      </c>
      <c r="C89" s="99">
        <f t="shared" si="98"/>
        <v>5966</v>
      </c>
      <c r="D89" s="232">
        <f>SUM(D90:D94)</f>
        <v>0</v>
      </c>
      <c r="E89" s="459">
        <f t="shared" ref="E89:F89" si="103">SUM(E90:E94)</f>
        <v>0</v>
      </c>
      <c r="F89" s="509">
        <f t="shared" si="103"/>
        <v>0</v>
      </c>
      <c r="G89" s="232">
        <f>SUM(G90:G94)</f>
        <v>0</v>
      </c>
      <c r="H89" s="234">
        <f t="shared" ref="H89:I89" si="104">SUM(H90:H94)</f>
        <v>0</v>
      </c>
      <c r="I89" s="235">
        <f t="shared" si="104"/>
        <v>0</v>
      </c>
      <c r="J89" s="234">
        <f>SUM(J90:J94)</f>
        <v>5966</v>
      </c>
      <c r="K89" s="233">
        <f t="shared" ref="K89:L89" si="105">SUM(K90:K94)</f>
        <v>0</v>
      </c>
      <c r="L89" s="235">
        <f t="shared" si="105"/>
        <v>5966</v>
      </c>
      <c r="M89" s="99">
        <f>SUM(M90:M94)</f>
        <v>0</v>
      </c>
      <c r="N89" s="233">
        <f t="shared" ref="N89:O89" si="106">SUM(N90:N94)</f>
        <v>0</v>
      </c>
      <c r="O89" s="235">
        <f t="shared" si="106"/>
        <v>0</v>
      </c>
      <c r="P89" s="236"/>
    </row>
    <row r="90" spans="1:16" ht="24" x14ac:dyDescent="0.25">
      <c r="A90" s="119">
        <v>2221</v>
      </c>
      <c r="B90" s="98" t="s">
        <v>110</v>
      </c>
      <c r="C90" s="99">
        <f t="shared" si="98"/>
        <v>3413</v>
      </c>
      <c r="D90" s="237"/>
      <c r="E90" s="458"/>
      <c r="F90" s="509">
        <f t="shared" ref="F90:F94" si="107">D90+E90</f>
        <v>0</v>
      </c>
      <c r="G90" s="237"/>
      <c r="H90" s="104"/>
      <c r="I90" s="235">
        <f t="shared" ref="I90:I94" si="108">G90+H90</f>
        <v>0</v>
      </c>
      <c r="J90" s="104">
        <v>3413</v>
      </c>
      <c r="K90" s="105"/>
      <c r="L90" s="235">
        <f t="shared" ref="L90:L94" si="109">J90+K90</f>
        <v>3413</v>
      </c>
      <c r="M90" s="238"/>
      <c r="N90" s="105"/>
      <c r="O90" s="235">
        <f t="shared" ref="O90:O94" si="110">M90+N90</f>
        <v>0</v>
      </c>
      <c r="P90" s="236"/>
    </row>
    <row r="91" spans="1:16" x14ac:dyDescent="0.25">
      <c r="A91" s="119">
        <v>2222</v>
      </c>
      <c r="B91" s="98" t="s">
        <v>112</v>
      </c>
      <c r="C91" s="99">
        <f t="shared" si="98"/>
        <v>876</v>
      </c>
      <c r="D91" s="237"/>
      <c r="E91" s="458"/>
      <c r="F91" s="509">
        <f t="shared" si="107"/>
        <v>0</v>
      </c>
      <c r="G91" s="237"/>
      <c r="H91" s="104"/>
      <c r="I91" s="235">
        <f t="shared" si="108"/>
        <v>0</v>
      </c>
      <c r="J91" s="104">
        <v>876</v>
      </c>
      <c r="K91" s="105"/>
      <c r="L91" s="235">
        <f t="shared" si="109"/>
        <v>876</v>
      </c>
      <c r="M91" s="238"/>
      <c r="N91" s="105"/>
      <c r="O91" s="235">
        <f t="shared" si="110"/>
        <v>0</v>
      </c>
      <c r="P91" s="236"/>
    </row>
    <row r="92" spans="1:16" x14ac:dyDescent="0.25">
      <c r="A92" s="119">
        <v>2223</v>
      </c>
      <c r="B92" s="98" t="s">
        <v>113</v>
      </c>
      <c r="C92" s="99">
        <f t="shared" si="98"/>
        <v>1631</v>
      </c>
      <c r="D92" s="237"/>
      <c r="E92" s="458"/>
      <c r="F92" s="509">
        <f t="shared" si="107"/>
        <v>0</v>
      </c>
      <c r="G92" s="237"/>
      <c r="H92" s="104"/>
      <c r="I92" s="235">
        <f t="shared" si="108"/>
        <v>0</v>
      </c>
      <c r="J92" s="104">
        <v>1631</v>
      </c>
      <c r="K92" s="105"/>
      <c r="L92" s="235">
        <f t="shared" si="109"/>
        <v>1631</v>
      </c>
      <c r="M92" s="238"/>
      <c r="N92" s="105"/>
      <c r="O92" s="235">
        <f t="shared" si="110"/>
        <v>0</v>
      </c>
      <c r="P92" s="236"/>
    </row>
    <row r="93" spans="1:16" ht="48" x14ac:dyDescent="0.25">
      <c r="A93" s="119">
        <v>2224</v>
      </c>
      <c r="B93" s="98" t="s">
        <v>114</v>
      </c>
      <c r="C93" s="99">
        <f t="shared" si="98"/>
        <v>46</v>
      </c>
      <c r="D93" s="237"/>
      <c r="E93" s="458"/>
      <c r="F93" s="509">
        <f t="shared" si="107"/>
        <v>0</v>
      </c>
      <c r="G93" s="237"/>
      <c r="H93" s="104"/>
      <c r="I93" s="235">
        <f t="shared" si="108"/>
        <v>0</v>
      </c>
      <c r="J93" s="104">
        <v>46</v>
      </c>
      <c r="K93" s="105"/>
      <c r="L93" s="235">
        <f t="shared" si="109"/>
        <v>46</v>
      </c>
      <c r="M93" s="238"/>
      <c r="N93" s="105"/>
      <c r="O93" s="235">
        <f t="shared" si="110"/>
        <v>0</v>
      </c>
      <c r="P93" s="236"/>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105</v>
      </c>
      <c r="D95" s="232">
        <f>SUM(D96:D102)</f>
        <v>0</v>
      </c>
      <c r="E95" s="459">
        <f t="shared" ref="E95:F95" si="111">SUM(E96:E102)</f>
        <v>0</v>
      </c>
      <c r="F95" s="509">
        <f t="shared" si="111"/>
        <v>0</v>
      </c>
      <c r="G95" s="232">
        <f>SUM(G96:G102)</f>
        <v>0</v>
      </c>
      <c r="H95" s="234">
        <f t="shared" ref="H95:I95" si="112">SUM(H96:H102)</f>
        <v>0</v>
      </c>
      <c r="I95" s="235">
        <f t="shared" si="112"/>
        <v>0</v>
      </c>
      <c r="J95" s="234">
        <f>SUM(J96:J102)</f>
        <v>105</v>
      </c>
      <c r="K95" s="233">
        <f t="shared" ref="K95:L95" si="113">SUM(K96:K102)</f>
        <v>0</v>
      </c>
      <c r="L95" s="235">
        <f t="shared" si="113"/>
        <v>105</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105</v>
      </c>
      <c r="D102" s="237"/>
      <c r="E102" s="458"/>
      <c r="F102" s="509">
        <f t="shared" si="115"/>
        <v>0</v>
      </c>
      <c r="G102" s="237"/>
      <c r="H102" s="104"/>
      <c r="I102" s="235">
        <f t="shared" si="116"/>
        <v>0</v>
      </c>
      <c r="J102" s="104">
        <v>105</v>
      </c>
      <c r="K102" s="105"/>
      <c r="L102" s="235">
        <f t="shared" si="117"/>
        <v>105</v>
      </c>
      <c r="M102" s="238"/>
      <c r="N102" s="105"/>
      <c r="O102" s="235">
        <f t="shared" si="118"/>
        <v>0</v>
      </c>
      <c r="P102" s="236"/>
    </row>
    <row r="103" spans="1:16" ht="36" x14ac:dyDescent="0.25">
      <c r="A103" s="231">
        <v>2240</v>
      </c>
      <c r="B103" s="98" t="s">
        <v>124</v>
      </c>
      <c r="C103" s="99">
        <f t="shared" si="98"/>
        <v>1739</v>
      </c>
      <c r="D103" s="232">
        <f>SUM(D104:D111)</f>
        <v>0</v>
      </c>
      <c r="E103" s="459">
        <f t="shared" ref="E103:F103" si="119">SUM(E104:E111)</f>
        <v>0</v>
      </c>
      <c r="F103" s="509">
        <f t="shared" si="119"/>
        <v>0</v>
      </c>
      <c r="G103" s="232">
        <f>SUM(G104:G111)</f>
        <v>0</v>
      </c>
      <c r="H103" s="234">
        <f t="shared" ref="H103:I103" si="120">SUM(H104:H111)</f>
        <v>0</v>
      </c>
      <c r="I103" s="235">
        <f t="shared" si="120"/>
        <v>0</v>
      </c>
      <c r="J103" s="234">
        <f>SUM(J104:J111)</f>
        <v>1739</v>
      </c>
      <c r="K103" s="233">
        <f t="shared" ref="K103:L103" si="121">SUM(K104:K111)</f>
        <v>0</v>
      </c>
      <c r="L103" s="235">
        <f t="shared" si="121"/>
        <v>1739</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458"/>
      <c r="F105" s="509">
        <f t="shared" si="123"/>
        <v>0</v>
      </c>
      <c r="G105" s="237"/>
      <c r="H105" s="104"/>
      <c r="I105" s="235">
        <f t="shared" si="124"/>
        <v>0</v>
      </c>
      <c r="J105" s="104"/>
      <c r="K105" s="105"/>
      <c r="L105" s="235">
        <f t="shared" si="125"/>
        <v>0</v>
      </c>
      <c r="M105" s="238"/>
      <c r="N105" s="105"/>
      <c r="O105" s="235">
        <f t="shared" si="126"/>
        <v>0</v>
      </c>
      <c r="P105" s="236"/>
    </row>
    <row r="106" spans="1:16" ht="24" x14ac:dyDescent="0.25">
      <c r="A106" s="119">
        <v>2243</v>
      </c>
      <c r="B106" s="98" t="s">
        <v>127</v>
      </c>
      <c r="C106" s="99">
        <f t="shared" si="98"/>
        <v>202</v>
      </c>
      <c r="D106" s="237"/>
      <c r="E106" s="458"/>
      <c r="F106" s="509">
        <f t="shared" si="123"/>
        <v>0</v>
      </c>
      <c r="G106" s="237"/>
      <c r="H106" s="104"/>
      <c r="I106" s="235">
        <f t="shared" si="124"/>
        <v>0</v>
      </c>
      <c r="J106" s="104">
        <v>202</v>
      </c>
      <c r="K106" s="105"/>
      <c r="L106" s="235">
        <f t="shared" si="125"/>
        <v>202</v>
      </c>
      <c r="M106" s="238"/>
      <c r="N106" s="105"/>
      <c r="O106" s="235">
        <f t="shared" si="126"/>
        <v>0</v>
      </c>
      <c r="P106" s="236"/>
    </row>
    <row r="107" spans="1:16" x14ac:dyDescent="0.25">
      <c r="A107" s="119">
        <v>2244</v>
      </c>
      <c r="B107" s="98" t="s">
        <v>128</v>
      </c>
      <c r="C107" s="99">
        <f t="shared" si="98"/>
        <v>1537</v>
      </c>
      <c r="D107" s="237"/>
      <c r="E107" s="458"/>
      <c r="F107" s="509">
        <f t="shared" si="123"/>
        <v>0</v>
      </c>
      <c r="G107" s="237"/>
      <c r="H107" s="104"/>
      <c r="I107" s="235">
        <f t="shared" si="124"/>
        <v>0</v>
      </c>
      <c r="J107" s="104">
        <v>1537</v>
      </c>
      <c r="K107" s="105"/>
      <c r="L107" s="235">
        <f t="shared" si="125"/>
        <v>1537</v>
      </c>
      <c r="M107" s="238"/>
      <c r="N107" s="105"/>
      <c r="O107" s="235">
        <f t="shared" si="126"/>
        <v>0</v>
      </c>
      <c r="P107" s="245"/>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236"/>
    </row>
    <row r="112" spans="1:16" hidden="1" x14ac:dyDescent="0.25">
      <c r="A112" s="231">
        <v>2250</v>
      </c>
      <c r="B112" s="98" t="s">
        <v>133</v>
      </c>
      <c r="C112" s="99">
        <f t="shared" si="98"/>
        <v>0</v>
      </c>
      <c r="D112" s="232">
        <f>SUM(D113:D115)</f>
        <v>0</v>
      </c>
      <c r="E112" s="459">
        <f t="shared" ref="E112:F112" si="127">SUM(E113:E115)</f>
        <v>0</v>
      </c>
      <c r="F112" s="509">
        <f t="shared" si="127"/>
        <v>0</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c r="E113" s="458"/>
      <c r="F113" s="509">
        <f t="shared" ref="F113:F115" si="131">D113+E113</f>
        <v>0</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hidden="1" x14ac:dyDescent="0.25">
      <c r="A116" s="231">
        <v>2260</v>
      </c>
      <c r="B116" s="98" t="s">
        <v>137</v>
      </c>
      <c r="C116" s="99">
        <f t="shared" si="98"/>
        <v>0</v>
      </c>
      <c r="D116" s="232">
        <f>SUM(D117:D121)</f>
        <v>0</v>
      </c>
      <c r="E116" s="459">
        <f t="shared" ref="E116:F116" si="135">SUM(E117:E121)</f>
        <v>0</v>
      </c>
      <c r="F116" s="509">
        <f t="shared" si="135"/>
        <v>0</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v>0</v>
      </c>
      <c r="K119" s="105">
        <v>0</v>
      </c>
      <c r="L119" s="235">
        <f t="shared" si="141"/>
        <v>0</v>
      </c>
      <c r="M119" s="238"/>
      <c r="N119" s="105"/>
      <c r="O119" s="235">
        <f t="shared" si="142"/>
        <v>0</v>
      </c>
      <c r="P119" s="245"/>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c r="E121" s="458"/>
      <c r="F121" s="509">
        <f t="shared" si="139"/>
        <v>0</v>
      </c>
      <c r="G121" s="237"/>
      <c r="H121" s="104"/>
      <c r="I121" s="235">
        <f t="shared" si="140"/>
        <v>0</v>
      </c>
      <c r="J121" s="104"/>
      <c r="K121" s="105"/>
      <c r="L121" s="235">
        <f t="shared" si="141"/>
        <v>0</v>
      </c>
      <c r="M121" s="238"/>
      <c r="N121" s="105"/>
      <c r="O121" s="235">
        <f t="shared" si="142"/>
        <v>0</v>
      </c>
      <c r="P121" s="236"/>
    </row>
    <row r="122" spans="1:16" hidden="1" x14ac:dyDescent="0.25">
      <c r="A122" s="231">
        <v>2270</v>
      </c>
      <c r="B122" s="98" t="s">
        <v>143</v>
      </c>
      <c r="C122" s="99">
        <f t="shared" si="98"/>
        <v>0</v>
      </c>
      <c r="D122" s="232">
        <f>SUM(D123:D127)</f>
        <v>0</v>
      </c>
      <c r="E122" s="459">
        <f t="shared" ref="E122:F122" si="143">SUM(E123:E127)</f>
        <v>0</v>
      </c>
      <c r="F122" s="509">
        <f t="shared" si="143"/>
        <v>0</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hidden="1" x14ac:dyDescent="0.25">
      <c r="A127" s="119">
        <v>2279</v>
      </c>
      <c r="B127" s="98" t="s">
        <v>148</v>
      </c>
      <c r="C127" s="99">
        <f t="shared" si="98"/>
        <v>0</v>
      </c>
      <c r="D127" s="237"/>
      <c r="E127" s="458"/>
      <c r="F127" s="509">
        <f t="shared" si="147"/>
        <v>0</v>
      </c>
      <c r="G127" s="237"/>
      <c r="H127" s="104"/>
      <c r="I127" s="235">
        <f t="shared" si="148"/>
        <v>0</v>
      </c>
      <c r="J127" s="104"/>
      <c r="K127" s="105"/>
      <c r="L127" s="235">
        <f t="shared" si="149"/>
        <v>0</v>
      </c>
      <c r="M127" s="238"/>
      <c r="N127" s="105"/>
      <c r="O127" s="235">
        <f t="shared" si="150"/>
        <v>0</v>
      </c>
      <c r="P127" s="236"/>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5040</v>
      </c>
      <c r="D130" s="207">
        <f>SUM(D131,D136,D140,D141,D144,D151,D159,D160,D163)</f>
        <v>1742</v>
      </c>
      <c r="E130" s="455">
        <f t="shared" ref="E130:F130" si="152">SUM(E131,E136,E140,E141,E144,E151,E159,E160,E163)</f>
        <v>0</v>
      </c>
      <c r="F130" s="506">
        <f t="shared" si="152"/>
        <v>1742</v>
      </c>
      <c r="G130" s="207">
        <f>SUM(G131,G136,G140,G141,G144,G151,G159,G160,G163)</f>
        <v>0</v>
      </c>
      <c r="H130" s="84">
        <f t="shared" ref="H130:I130" si="153">SUM(H131,H136,H140,H141,H144,H151,H159,H160,H163)</f>
        <v>0</v>
      </c>
      <c r="I130" s="208">
        <f t="shared" si="153"/>
        <v>0</v>
      </c>
      <c r="J130" s="84">
        <f>SUM(J131,J136,J140,J141,J144,J151,J159,J160,J163)</f>
        <v>3298</v>
      </c>
      <c r="K130" s="85">
        <f t="shared" ref="K130:L130" si="154">SUM(K131,K136,K140,K141,K144,K151,K159,K160,K163)</f>
        <v>0</v>
      </c>
      <c r="L130" s="208">
        <f t="shared" si="154"/>
        <v>3298</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4509</v>
      </c>
      <c r="D131" s="246">
        <f t="shared" ref="D131:O131" si="156">SUM(D132:D135)</f>
        <v>1742</v>
      </c>
      <c r="E131" s="463">
        <f t="shared" si="156"/>
        <v>0</v>
      </c>
      <c r="F131" s="508">
        <f t="shared" si="156"/>
        <v>1742</v>
      </c>
      <c r="G131" s="246">
        <f t="shared" si="156"/>
        <v>0</v>
      </c>
      <c r="H131" s="248">
        <f t="shared" si="156"/>
        <v>0</v>
      </c>
      <c r="I131" s="220">
        <f t="shared" si="156"/>
        <v>0</v>
      </c>
      <c r="J131" s="248">
        <f t="shared" si="156"/>
        <v>2767</v>
      </c>
      <c r="K131" s="247">
        <f t="shared" si="156"/>
        <v>0</v>
      </c>
      <c r="L131" s="220">
        <f t="shared" si="156"/>
        <v>2767</v>
      </c>
      <c r="M131" s="88">
        <f t="shared" si="156"/>
        <v>0</v>
      </c>
      <c r="N131" s="247">
        <f t="shared" si="156"/>
        <v>0</v>
      </c>
      <c r="O131" s="220">
        <f t="shared" si="156"/>
        <v>0</v>
      </c>
      <c r="P131" s="222"/>
    </row>
    <row r="132" spans="1:16" x14ac:dyDescent="0.25">
      <c r="A132" s="119">
        <v>2311</v>
      </c>
      <c r="B132" s="98" t="s">
        <v>153</v>
      </c>
      <c r="C132" s="99">
        <f t="shared" si="98"/>
        <v>509</v>
      </c>
      <c r="D132" s="237"/>
      <c r="E132" s="458"/>
      <c r="F132" s="509">
        <f t="shared" ref="F132:F135" si="157">D132+E132</f>
        <v>0</v>
      </c>
      <c r="G132" s="237"/>
      <c r="H132" s="104"/>
      <c r="I132" s="235">
        <f t="shared" ref="I132:I135" si="158">G132+H132</f>
        <v>0</v>
      </c>
      <c r="J132" s="104">
        <v>509</v>
      </c>
      <c r="K132" s="105"/>
      <c r="L132" s="235">
        <f t="shared" ref="L132:L135" si="159">J132+K132</f>
        <v>509</v>
      </c>
      <c r="M132" s="238"/>
      <c r="N132" s="105"/>
      <c r="O132" s="235">
        <f t="shared" ref="O132:O135" si="160">M132+N132</f>
        <v>0</v>
      </c>
      <c r="P132" s="245"/>
    </row>
    <row r="133" spans="1:16" x14ac:dyDescent="0.25">
      <c r="A133" s="119">
        <v>2312</v>
      </c>
      <c r="B133" s="98" t="s">
        <v>154</v>
      </c>
      <c r="C133" s="99">
        <f t="shared" si="98"/>
        <v>2900</v>
      </c>
      <c r="D133" s="237">
        <v>1742</v>
      </c>
      <c r="E133" s="458"/>
      <c r="F133" s="509">
        <f t="shared" si="157"/>
        <v>1742</v>
      </c>
      <c r="G133" s="237"/>
      <c r="H133" s="104"/>
      <c r="I133" s="235">
        <f t="shared" si="158"/>
        <v>0</v>
      </c>
      <c r="J133" s="104">
        <v>1158</v>
      </c>
      <c r="K133" s="105"/>
      <c r="L133" s="235">
        <f t="shared" si="159"/>
        <v>1158</v>
      </c>
      <c r="M133" s="238"/>
      <c r="N133" s="105"/>
      <c r="O133" s="235">
        <f t="shared" si="160"/>
        <v>0</v>
      </c>
      <c r="P133" s="245"/>
    </row>
    <row r="134" spans="1:16" x14ac:dyDescent="0.25">
      <c r="A134" s="119">
        <v>2313</v>
      </c>
      <c r="B134" s="98" t="s">
        <v>155</v>
      </c>
      <c r="C134" s="99">
        <f t="shared" si="98"/>
        <v>1000</v>
      </c>
      <c r="D134" s="237"/>
      <c r="E134" s="458"/>
      <c r="F134" s="509">
        <f t="shared" si="157"/>
        <v>0</v>
      </c>
      <c r="G134" s="237"/>
      <c r="H134" s="104"/>
      <c r="I134" s="235">
        <f t="shared" si="158"/>
        <v>0</v>
      </c>
      <c r="J134" s="104">
        <v>1000</v>
      </c>
      <c r="K134" s="105"/>
      <c r="L134" s="235">
        <f t="shared" si="159"/>
        <v>1000</v>
      </c>
      <c r="M134" s="238"/>
      <c r="N134" s="105"/>
      <c r="O134" s="235">
        <f t="shared" si="160"/>
        <v>0</v>
      </c>
      <c r="P134" s="245"/>
    </row>
    <row r="135" spans="1:16" ht="36" customHeight="1" x14ac:dyDescent="0.25">
      <c r="A135" s="119">
        <v>2314</v>
      </c>
      <c r="B135" s="98" t="s">
        <v>156</v>
      </c>
      <c r="C135" s="99">
        <f t="shared" si="98"/>
        <v>100</v>
      </c>
      <c r="D135" s="237"/>
      <c r="E135" s="458"/>
      <c r="F135" s="509">
        <f t="shared" si="157"/>
        <v>0</v>
      </c>
      <c r="G135" s="237"/>
      <c r="H135" s="104"/>
      <c r="I135" s="235">
        <f t="shared" si="158"/>
        <v>0</v>
      </c>
      <c r="J135" s="104">
        <v>100</v>
      </c>
      <c r="K135" s="105"/>
      <c r="L135" s="235">
        <f t="shared" si="159"/>
        <v>100</v>
      </c>
      <c r="M135" s="238"/>
      <c r="N135" s="105"/>
      <c r="O135" s="235">
        <f t="shared" si="160"/>
        <v>0</v>
      </c>
      <c r="P135" s="236"/>
    </row>
    <row r="136" spans="1:16" x14ac:dyDescent="0.25">
      <c r="A136" s="231">
        <v>2320</v>
      </c>
      <c r="B136" s="98" t="s">
        <v>157</v>
      </c>
      <c r="C136" s="99">
        <f t="shared" si="98"/>
        <v>55</v>
      </c>
      <c r="D136" s="232">
        <f>SUM(D137:D139)</f>
        <v>0</v>
      </c>
      <c r="E136" s="459">
        <f t="shared" ref="E136:F136" si="161">SUM(E137:E139)</f>
        <v>0</v>
      </c>
      <c r="F136" s="509">
        <f t="shared" si="161"/>
        <v>0</v>
      </c>
      <c r="G136" s="232">
        <f>SUM(G137:G139)</f>
        <v>0</v>
      </c>
      <c r="H136" s="234">
        <f t="shared" ref="H136:I136" si="162">SUM(H137:H139)</f>
        <v>0</v>
      </c>
      <c r="I136" s="235">
        <f t="shared" si="162"/>
        <v>0</v>
      </c>
      <c r="J136" s="234">
        <f>SUM(J137:J139)</f>
        <v>55</v>
      </c>
      <c r="K136" s="233">
        <f t="shared" ref="K136:L136" si="163">SUM(K137:K139)</f>
        <v>0</v>
      </c>
      <c r="L136" s="235">
        <f t="shared" si="163"/>
        <v>55</v>
      </c>
      <c r="M136" s="99">
        <f>SUM(M137:M139)</f>
        <v>0</v>
      </c>
      <c r="N136" s="233">
        <f t="shared" ref="N136:O136" si="164">SUM(N137:N139)</f>
        <v>0</v>
      </c>
      <c r="O136" s="235">
        <f t="shared" si="164"/>
        <v>0</v>
      </c>
      <c r="P136" s="245"/>
    </row>
    <row r="137" spans="1:16" x14ac:dyDescent="0.25">
      <c r="A137" s="119">
        <v>2321</v>
      </c>
      <c r="B137" s="98" t="s">
        <v>158</v>
      </c>
      <c r="C137" s="99">
        <f t="shared" si="98"/>
        <v>55</v>
      </c>
      <c r="D137" s="237"/>
      <c r="E137" s="458"/>
      <c r="F137" s="509">
        <f t="shared" ref="F137:F140" si="165">D137+E137</f>
        <v>0</v>
      </c>
      <c r="G137" s="237"/>
      <c r="H137" s="104"/>
      <c r="I137" s="235">
        <f t="shared" ref="I137:I140" si="166">G137+H137</f>
        <v>0</v>
      </c>
      <c r="J137" s="104">
        <v>55</v>
      </c>
      <c r="K137" s="105">
        <v>0</v>
      </c>
      <c r="L137" s="235">
        <f t="shared" ref="L137:L140" si="167">J137+K137</f>
        <v>55</v>
      </c>
      <c r="M137" s="238"/>
      <c r="N137" s="105"/>
      <c r="O137" s="235">
        <f t="shared" ref="O137:O140" si="168">M137+N137</f>
        <v>0</v>
      </c>
      <c r="P137" s="245"/>
    </row>
    <row r="138" spans="1:16" hidden="1" x14ac:dyDescent="0.25">
      <c r="A138" s="119">
        <v>2322</v>
      </c>
      <c r="B138" s="98" t="s">
        <v>159</v>
      </c>
      <c r="C138" s="99">
        <f t="shared" si="98"/>
        <v>0</v>
      </c>
      <c r="D138" s="237"/>
      <c r="E138" s="458"/>
      <c r="F138" s="509">
        <f t="shared" si="165"/>
        <v>0</v>
      </c>
      <c r="G138" s="237"/>
      <c r="H138" s="104"/>
      <c r="I138" s="235">
        <f t="shared" si="166"/>
        <v>0</v>
      </c>
      <c r="J138" s="104"/>
      <c r="K138" s="105"/>
      <c r="L138" s="235">
        <f t="shared" si="167"/>
        <v>0</v>
      </c>
      <c r="M138" s="238"/>
      <c r="N138" s="105"/>
      <c r="O138" s="235">
        <f t="shared" si="168"/>
        <v>0</v>
      </c>
      <c r="P138" s="236"/>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hidden="1" x14ac:dyDescent="0.25">
      <c r="A141" s="231">
        <v>2340</v>
      </c>
      <c r="B141" s="98" t="s">
        <v>162</v>
      </c>
      <c r="C141" s="99">
        <f t="shared" si="98"/>
        <v>0</v>
      </c>
      <c r="D141" s="232">
        <f>SUM(D142:D143)</f>
        <v>0</v>
      </c>
      <c r="E141" s="459">
        <f t="shared" ref="E141:F141" si="169">SUM(E142:E143)</f>
        <v>0</v>
      </c>
      <c r="F141" s="509">
        <f t="shared" si="169"/>
        <v>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hidden="1" x14ac:dyDescent="0.25">
      <c r="A142" s="119">
        <v>2341</v>
      </c>
      <c r="B142" s="98" t="s">
        <v>163</v>
      </c>
      <c r="C142" s="99">
        <f t="shared" si="98"/>
        <v>0</v>
      </c>
      <c r="D142" s="237"/>
      <c r="E142" s="458"/>
      <c r="F142" s="509">
        <f t="shared" ref="F142:F143" si="173">D142+E142</f>
        <v>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116</v>
      </c>
      <c r="D144" s="214">
        <f>SUM(D145:D150)</f>
        <v>0</v>
      </c>
      <c r="E144" s="456">
        <f t="shared" ref="E144:F144" si="177">SUM(E145:E150)</f>
        <v>0</v>
      </c>
      <c r="F144" s="507">
        <f t="shared" si="177"/>
        <v>0</v>
      </c>
      <c r="G144" s="214">
        <f>SUM(G145:G150)</f>
        <v>0</v>
      </c>
      <c r="H144" s="216">
        <f t="shared" ref="H144:I144" si="178">SUM(H145:H150)</f>
        <v>0</v>
      </c>
      <c r="I144" s="217">
        <f t="shared" si="178"/>
        <v>0</v>
      </c>
      <c r="J144" s="216">
        <f>SUM(J145:J150)</f>
        <v>116</v>
      </c>
      <c r="K144" s="215">
        <f t="shared" ref="K144:L144" si="179">SUM(K145:K150)</f>
        <v>0</v>
      </c>
      <c r="L144" s="217">
        <f t="shared" si="179"/>
        <v>116</v>
      </c>
      <c r="M144" s="163">
        <f>SUM(M145:M150)</f>
        <v>0</v>
      </c>
      <c r="N144" s="215">
        <f t="shared" ref="N144:O144" si="180">SUM(N145:N150)</f>
        <v>0</v>
      </c>
      <c r="O144" s="217">
        <f t="shared" si="180"/>
        <v>0</v>
      </c>
      <c r="P144" s="218"/>
    </row>
    <row r="145" spans="1:16" hidden="1" x14ac:dyDescent="0.25">
      <c r="A145" s="47">
        <v>2351</v>
      </c>
      <c r="B145" s="87" t="s">
        <v>166</v>
      </c>
      <c r="C145" s="88">
        <f t="shared" si="98"/>
        <v>0</v>
      </c>
      <c r="D145" s="219"/>
      <c r="E145" s="457"/>
      <c r="F145" s="508">
        <f t="shared" ref="F145:F150" si="181">D145+E145</f>
        <v>0</v>
      </c>
      <c r="G145" s="219"/>
      <c r="H145" s="93"/>
      <c r="I145" s="220">
        <f t="shared" ref="I145:I150" si="182">G145+H145</f>
        <v>0</v>
      </c>
      <c r="J145" s="93"/>
      <c r="K145" s="94"/>
      <c r="L145" s="220">
        <f t="shared" ref="L145:L150" si="183">J145+K145</f>
        <v>0</v>
      </c>
      <c r="M145" s="221"/>
      <c r="N145" s="94"/>
      <c r="O145" s="220">
        <f t="shared" ref="O145:O150" si="184">M145+N145</f>
        <v>0</v>
      </c>
      <c r="P145" s="222"/>
    </row>
    <row r="146" spans="1:16" x14ac:dyDescent="0.25">
      <c r="A146" s="119">
        <v>2352</v>
      </c>
      <c r="B146" s="98" t="s">
        <v>167</v>
      </c>
      <c r="C146" s="99">
        <f t="shared" si="98"/>
        <v>116</v>
      </c>
      <c r="D146" s="237"/>
      <c r="E146" s="458"/>
      <c r="F146" s="509">
        <f t="shared" si="181"/>
        <v>0</v>
      </c>
      <c r="G146" s="237"/>
      <c r="H146" s="104"/>
      <c r="I146" s="235">
        <f t="shared" si="182"/>
        <v>0</v>
      </c>
      <c r="J146" s="104">
        <v>116</v>
      </c>
      <c r="K146" s="105"/>
      <c r="L146" s="235">
        <f t="shared" si="183"/>
        <v>116</v>
      </c>
      <c r="M146" s="238"/>
      <c r="N146" s="105"/>
      <c r="O146" s="235">
        <f t="shared" si="184"/>
        <v>0</v>
      </c>
      <c r="P146" s="236"/>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360</v>
      </c>
      <c r="D151" s="232">
        <f>SUM(D152:D158)</f>
        <v>0</v>
      </c>
      <c r="E151" s="459">
        <f t="shared" ref="E151:F151" si="186">SUM(E152:E158)</f>
        <v>0</v>
      </c>
      <c r="F151" s="509">
        <f t="shared" si="186"/>
        <v>0</v>
      </c>
      <c r="G151" s="232">
        <f>SUM(G152:G158)</f>
        <v>0</v>
      </c>
      <c r="H151" s="234">
        <f t="shared" ref="H151:I151" si="187">SUM(H152:H158)</f>
        <v>0</v>
      </c>
      <c r="I151" s="235">
        <f t="shared" si="187"/>
        <v>0</v>
      </c>
      <c r="J151" s="234">
        <f>SUM(J152:J158)</f>
        <v>360</v>
      </c>
      <c r="K151" s="233">
        <f t="shared" ref="K151:L151" si="188">SUM(K152:K158)</f>
        <v>0</v>
      </c>
      <c r="L151" s="235">
        <f t="shared" si="188"/>
        <v>360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c r="E153" s="458"/>
      <c r="F153" s="509">
        <f t="shared" si="190"/>
        <v>0</v>
      </c>
      <c r="G153" s="237"/>
      <c r="H153" s="104"/>
      <c r="I153" s="235">
        <f t="shared" si="191"/>
        <v>0</v>
      </c>
      <c r="J153" s="104"/>
      <c r="K153" s="105"/>
      <c r="L153" s="235">
        <f t="shared" si="192"/>
        <v>0</v>
      </c>
      <c r="M153" s="238"/>
      <c r="N153" s="105"/>
      <c r="O153" s="235">
        <f t="shared" si="193"/>
        <v>0</v>
      </c>
      <c r="P153" s="236"/>
    </row>
    <row r="154" spans="1:16" hidden="1" x14ac:dyDescent="0.25">
      <c r="A154" s="97">
        <v>2363</v>
      </c>
      <c r="B154" s="98" t="s">
        <v>175</v>
      </c>
      <c r="C154" s="99">
        <f t="shared" si="185"/>
        <v>0</v>
      </c>
      <c r="D154" s="237"/>
      <c r="E154" s="458"/>
      <c r="F154" s="509">
        <f t="shared" si="190"/>
        <v>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x14ac:dyDescent="0.25">
      <c r="A158" s="97">
        <v>2369</v>
      </c>
      <c r="B158" s="98" t="s">
        <v>179</v>
      </c>
      <c r="C158" s="99">
        <f t="shared" si="185"/>
        <v>360</v>
      </c>
      <c r="D158" s="237"/>
      <c r="E158" s="458"/>
      <c r="F158" s="509">
        <f t="shared" si="190"/>
        <v>0</v>
      </c>
      <c r="G158" s="237"/>
      <c r="H158" s="104"/>
      <c r="I158" s="235">
        <f t="shared" si="191"/>
        <v>0</v>
      </c>
      <c r="J158" s="104">
        <v>360</v>
      </c>
      <c r="K158" s="105"/>
      <c r="L158" s="235">
        <f t="shared" si="192"/>
        <v>360</v>
      </c>
      <c r="M158" s="238"/>
      <c r="N158" s="105"/>
      <c r="O158" s="235">
        <f t="shared" si="193"/>
        <v>0</v>
      </c>
      <c r="P158" s="236"/>
    </row>
    <row r="159" spans="1:16" hidden="1" x14ac:dyDescent="0.25">
      <c r="A159" s="213">
        <v>2370</v>
      </c>
      <c r="B159" s="157" t="s">
        <v>180</v>
      </c>
      <c r="C159" s="163">
        <f t="shared" si="185"/>
        <v>0</v>
      </c>
      <c r="D159" s="239"/>
      <c r="E159" s="464"/>
      <c r="F159" s="507">
        <f t="shared" si="190"/>
        <v>0</v>
      </c>
      <c r="G159" s="239"/>
      <c r="H159" s="241"/>
      <c r="I159" s="217">
        <f t="shared" si="191"/>
        <v>0</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2">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431</v>
      </c>
      <c r="D194" s="194">
        <f>SUM(D195,D230,D269)</f>
        <v>431</v>
      </c>
      <c r="E194" s="453">
        <f t="shared" ref="E194:F194" si="251">SUM(E195,E230,E269)</f>
        <v>0</v>
      </c>
      <c r="F194" s="504">
        <f t="shared" si="251"/>
        <v>431</v>
      </c>
      <c r="G194" s="194">
        <f>SUM(G195,G230,G269)</f>
        <v>0</v>
      </c>
      <c r="H194" s="196">
        <f t="shared" ref="H194:I194" si="252">SUM(H195,H230,H269)</f>
        <v>0</v>
      </c>
      <c r="I194" s="197">
        <f t="shared" si="252"/>
        <v>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431</v>
      </c>
      <c r="D195" s="201">
        <f>D196+D204</f>
        <v>431</v>
      </c>
      <c r="E195" s="454">
        <f t="shared" ref="E195:F195" si="255">E196+E204</f>
        <v>0</v>
      </c>
      <c r="F195" s="505">
        <f t="shared" si="255"/>
        <v>431</v>
      </c>
      <c r="G195" s="201">
        <f>G196+G204</f>
        <v>0</v>
      </c>
      <c r="H195" s="203">
        <f t="shared" ref="H195:I195" si="256">H196+H204</f>
        <v>0</v>
      </c>
      <c r="I195" s="204">
        <f t="shared" si="256"/>
        <v>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431</v>
      </c>
      <c r="D204" s="207">
        <f>D205+D215+D216+D225+D226+D227+D229</f>
        <v>431</v>
      </c>
      <c r="E204" s="455">
        <f t="shared" ref="E204:F204" si="271">E205+E215+E216+E225+E226+E227+E229</f>
        <v>0</v>
      </c>
      <c r="F204" s="506">
        <f t="shared" si="271"/>
        <v>431</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431</v>
      </c>
      <c r="D216" s="232">
        <f>SUM(D217:D224)</f>
        <v>431</v>
      </c>
      <c r="E216" s="459">
        <f t="shared" ref="E216:F216" si="284">SUM(E217:E224)</f>
        <v>0</v>
      </c>
      <c r="F216" s="509">
        <f t="shared" si="284"/>
        <v>431</v>
      </c>
      <c r="G216" s="232">
        <f>SUM(G217:G224)</f>
        <v>0</v>
      </c>
      <c r="H216" s="234">
        <f t="shared" ref="H216:I216" si="285">SUM(H217:H224)</f>
        <v>0</v>
      </c>
      <c r="I216" s="235">
        <f t="shared" si="285"/>
        <v>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119">
        <v>5232</v>
      </c>
      <c r="B218" s="98" t="s">
        <v>239</v>
      </c>
      <c r="C218" s="99">
        <f t="shared" si="283"/>
        <v>431</v>
      </c>
      <c r="D218" s="237">
        <v>431</v>
      </c>
      <c r="E218" s="458"/>
      <c r="F218" s="509">
        <f t="shared" si="288"/>
        <v>431</v>
      </c>
      <c r="G218" s="237"/>
      <c r="H218" s="104"/>
      <c r="I218" s="235">
        <f t="shared" si="289"/>
        <v>0</v>
      </c>
      <c r="J218" s="104"/>
      <c r="K218" s="105"/>
      <c r="L218" s="235">
        <f t="shared" si="290"/>
        <v>0</v>
      </c>
      <c r="M218" s="238"/>
      <c r="N218" s="105"/>
      <c r="O218" s="235">
        <f t="shared" si="291"/>
        <v>0</v>
      </c>
      <c r="P218" s="236"/>
    </row>
    <row r="219" spans="1:16" hidden="1" x14ac:dyDescent="0.25">
      <c r="A219" s="119">
        <v>5233</v>
      </c>
      <c r="B219" s="98" t="s">
        <v>240</v>
      </c>
      <c r="C219" s="99">
        <f t="shared" si="283"/>
        <v>0</v>
      </c>
      <c r="D219" s="237"/>
      <c r="E219" s="458"/>
      <c r="F219" s="509">
        <f t="shared" si="288"/>
        <v>0</v>
      </c>
      <c r="G219" s="237"/>
      <c r="H219" s="104"/>
      <c r="I219" s="235">
        <f t="shared" si="289"/>
        <v>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hidden="1" x14ac:dyDescent="0.25">
      <c r="A223" s="119">
        <v>5238</v>
      </c>
      <c r="B223" s="98" t="s">
        <v>244</v>
      </c>
      <c r="C223" s="99">
        <f t="shared" si="283"/>
        <v>0</v>
      </c>
      <c r="D223" s="237"/>
      <c r="E223" s="458"/>
      <c r="F223" s="509">
        <f t="shared" si="288"/>
        <v>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x14ac:dyDescent="0.25">
      <c r="A283" s="254"/>
      <c r="B283" s="98" t="s">
        <v>304</v>
      </c>
      <c r="C283" s="99">
        <f t="shared" si="368"/>
        <v>4271</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4271</v>
      </c>
      <c r="K283" s="233">
        <f t="shared" ref="K283:L283" si="376">SUM(K284:K285)</f>
        <v>0</v>
      </c>
      <c r="L283" s="235">
        <f t="shared" si="376"/>
        <v>4271</v>
      </c>
      <c r="M283" s="99">
        <f>SUM(M284:M285)</f>
        <v>0</v>
      </c>
      <c r="N283" s="233">
        <f t="shared" ref="N283:O283" si="377">SUM(N284:N285)</f>
        <v>0</v>
      </c>
      <c r="O283" s="235">
        <f t="shared" si="377"/>
        <v>0</v>
      </c>
      <c r="P283" s="236"/>
    </row>
    <row r="284" spans="1:16" x14ac:dyDescent="0.25">
      <c r="A284" s="254" t="s">
        <v>305</v>
      </c>
      <c r="B284" s="119" t="s">
        <v>306</v>
      </c>
      <c r="C284" s="99">
        <f t="shared" si="368"/>
        <v>4271</v>
      </c>
      <c r="D284" s="237"/>
      <c r="E284" s="458"/>
      <c r="F284" s="509">
        <f t="shared" ref="F284:F285" si="378">D284+E284</f>
        <v>0</v>
      </c>
      <c r="G284" s="237"/>
      <c r="H284" s="104"/>
      <c r="I284" s="235">
        <f t="shared" ref="I284:I285" si="379">G284+H284</f>
        <v>0</v>
      </c>
      <c r="J284" s="104">
        <v>4271</v>
      </c>
      <c r="K284" s="105"/>
      <c r="L284" s="235">
        <f t="shared" ref="L284:L285" si="380">J284+K284</f>
        <v>4271</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402833</v>
      </c>
      <c r="D286" s="313">
        <f t="shared" ref="D286:O286" si="382">SUM(D283,D269,D230,D195,D187,D173,D75,D53)</f>
        <v>385532</v>
      </c>
      <c r="E286" s="471">
        <f t="shared" si="382"/>
        <v>0</v>
      </c>
      <c r="F286" s="517">
        <f t="shared" si="382"/>
        <v>385532</v>
      </c>
      <c r="G286" s="313">
        <f t="shared" si="382"/>
        <v>0</v>
      </c>
      <c r="H286" s="315">
        <f t="shared" si="382"/>
        <v>0</v>
      </c>
      <c r="I286" s="316">
        <f t="shared" si="382"/>
        <v>0</v>
      </c>
      <c r="J286" s="315">
        <f t="shared" si="382"/>
        <v>17301</v>
      </c>
      <c r="K286" s="314">
        <f t="shared" si="382"/>
        <v>0</v>
      </c>
      <c r="L286" s="316">
        <f t="shared" si="382"/>
        <v>17301</v>
      </c>
      <c r="M286" s="312">
        <f t="shared" si="382"/>
        <v>0</v>
      </c>
      <c r="N286" s="314">
        <f t="shared" si="382"/>
        <v>0</v>
      </c>
      <c r="O286" s="316">
        <f t="shared" si="382"/>
        <v>0</v>
      </c>
      <c r="P286" s="317"/>
    </row>
    <row r="287" spans="1:16" s="27" customFormat="1" ht="13.5" thickTop="1" thickBot="1" x14ac:dyDescent="0.3">
      <c r="A287" s="1253" t="s">
        <v>310</v>
      </c>
      <c r="B287" s="1254"/>
      <c r="C287" s="318">
        <f t="shared" si="368"/>
        <v>4271</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4271</v>
      </c>
      <c r="K287" s="320">
        <f t="shared" ref="K287:L287" si="385">(K26+K43)-K51</f>
        <v>0</v>
      </c>
      <c r="L287" s="322">
        <f t="shared" si="385"/>
        <v>4271</v>
      </c>
      <c r="M287" s="318">
        <f>M45-M51</f>
        <v>0</v>
      </c>
      <c r="N287" s="320">
        <f t="shared" ref="N287:O287" si="386">N45-N51</f>
        <v>0</v>
      </c>
      <c r="O287" s="322">
        <f t="shared" si="386"/>
        <v>0</v>
      </c>
      <c r="P287" s="323"/>
    </row>
    <row r="288" spans="1:16" s="27" customFormat="1" ht="12.75" thickTop="1" x14ac:dyDescent="0.25">
      <c r="A288" s="1255" t="s">
        <v>311</v>
      </c>
      <c r="B288" s="1256"/>
      <c r="C288" s="324">
        <f t="shared" si="368"/>
        <v>-4271</v>
      </c>
      <c r="D288" s="325">
        <f t="shared" ref="D288:O288" si="387">SUM(D289,D290)-D297+D298</f>
        <v>0</v>
      </c>
      <c r="E288" s="473">
        <f t="shared" si="387"/>
        <v>0</v>
      </c>
      <c r="F288" s="519">
        <f t="shared" si="387"/>
        <v>0</v>
      </c>
      <c r="G288" s="325">
        <f t="shared" si="387"/>
        <v>0</v>
      </c>
      <c r="H288" s="327">
        <f t="shared" si="387"/>
        <v>0</v>
      </c>
      <c r="I288" s="328">
        <f t="shared" si="387"/>
        <v>0</v>
      </c>
      <c r="J288" s="327">
        <f t="shared" si="387"/>
        <v>-4271</v>
      </c>
      <c r="K288" s="326">
        <f t="shared" si="387"/>
        <v>0</v>
      </c>
      <c r="L288" s="328">
        <f t="shared" si="387"/>
        <v>-4271</v>
      </c>
      <c r="M288" s="324">
        <f t="shared" si="387"/>
        <v>0</v>
      </c>
      <c r="N288" s="326">
        <f t="shared" si="387"/>
        <v>0</v>
      </c>
      <c r="O288" s="328">
        <f t="shared" si="387"/>
        <v>0</v>
      </c>
      <c r="P288" s="329"/>
    </row>
    <row r="289" spans="1:16" s="27" customFormat="1" ht="12.75" thickBot="1" x14ac:dyDescent="0.3">
      <c r="A289" s="177" t="s">
        <v>312</v>
      </c>
      <c r="B289" s="177" t="s">
        <v>313</v>
      </c>
      <c r="C289" s="178">
        <f t="shared" si="368"/>
        <v>-4271</v>
      </c>
      <c r="D289" s="179">
        <f t="shared" ref="D289:O289" si="388">D21-D283</f>
        <v>0</v>
      </c>
      <c r="E289" s="451">
        <f t="shared" si="388"/>
        <v>0</v>
      </c>
      <c r="F289" s="502">
        <f t="shared" si="388"/>
        <v>0</v>
      </c>
      <c r="G289" s="179">
        <f t="shared" si="388"/>
        <v>0</v>
      </c>
      <c r="H289" s="181">
        <f t="shared" si="388"/>
        <v>0</v>
      </c>
      <c r="I289" s="182">
        <f t="shared" si="388"/>
        <v>0</v>
      </c>
      <c r="J289" s="181">
        <f t="shared" si="388"/>
        <v>-4271</v>
      </c>
      <c r="K289" s="180">
        <f t="shared" si="388"/>
        <v>0</v>
      </c>
      <c r="L289" s="182">
        <f t="shared" si="388"/>
        <v>-4271</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J7ctVkcd/zwB0pMpbbtjQ+QqSe/0o6lOTzgIMt44GH9QFQjN618k6hJJcJAxckdJIENNOwH1lAYarcSQMhzRbA==" saltValue="+LD6FQzejlbjkBmuj53tDg==" spinCount="100000" sheet="1" objects="1" scenarios="1" formatCells="0" formatColumns="0" formatRows="0"/>
  <autoFilter ref="A18:P298">
    <filterColumn colId="2">
      <filters blank="1">
        <filter val="1 000"/>
        <filter val="1 462"/>
        <filter val="1 537"/>
        <filter val="1 631"/>
        <filter val="1 739"/>
        <filter val="100"/>
        <filter val="101"/>
        <filter val="105"/>
        <filter val="116"/>
        <filter val="12 832"/>
        <filter val="14 772"/>
        <filter val="15 648"/>
        <filter val="16 503"/>
        <filter val="17 301"/>
        <filter val="2 794"/>
        <filter val="2 900"/>
        <filter val="202"/>
        <filter val="25 599"/>
        <filter val="268 672"/>
        <filter val="285 175"/>
        <filter val="3 413"/>
        <filter val="359"/>
        <filter val="360"/>
        <filter val="383 359"/>
        <filter val="385 532"/>
        <filter val="398 131"/>
        <filter val="398 562"/>
        <filter val="4 271"/>
        <filter val="-4 271"/>
        <filter val="4 509"/>
        <filter val="402 833"/>
        <filter val="431"/>
        <filter val="46"/>
        <filter val="460"/>
        <filter val="5 040"/>
        <filter val="5 966"/>
        <filter val="500"/>
        <filter val="509"/>
        <filter val="55"/>
        <filter val="72 585"/>
        <filter val="8 270"/>
        <filter val="876"/>
        <filter val="877"/>
        <filter val="9 451"/>
        <filter val="98 18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Roman,Regular"&amp;9 161.pielikums Jūrmalas pilsētas domes
2019.gada 21.februāra saistošajiem noteikumiem Nr.8
(protokols Nr.2, 34.punkts) </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06"/>
  <sheetViews>
    <sheetView tabSelected="1" view="pageLayout" zoomScaleNormal="100" workbookViewId="0">
      <selection activeCell="N14" sqref="N14"/>
    </sheetView>
  </sheetViews>
  <sheetFormatPr defaultRowHeight="12" outlineLevelCol="1" x14ac:dyDescent="0.2"/>
  <cols>
    <col min="1" max="1" width="5.28515625" style="863" customWidth="1"/>
    <col min="2" max="2" width="27.85546875" style="863" customWidth="1"/>
    <col min="3" max="3" width="10" style="863" customWidth="1"/>
    <col min="4" max="4" width="10.7109375" style="863" hidden="1" customWidth="1" outlineLevel="1"/>
    <col min="5" max="5" width="9.5703125" style="863" hidden="1" customWidth="1" outlineLevel="1"/>
    <col min="6" max="6" width="10.85546875" style="863" hidden="1" customWidth="1" outlineLevel="1"/>
    <col min="7" max="7" width="9.5703125" style="863" hidden="1" customWidth="1" outlineLevel="1"/>
    <col min="8" max="8" width="11.42578125" style="863" customWidth="1" collapsed="1"/>
    <col min="9" max="9" width="9.5703125" style="863" customWidth="1"/>
    <col min="10" max="10" width="29.140625" style="863" hidden="1" customWidth="1" outlineLevel="1"/>
    <col min="11" max="11" width="17.7109375" style="863" customWidth="1" collapsed="1"/>
    <col min="12" max="16384" width="9.140625" style="863"/>
  </cols>
  <sheetData>
    <row r="1" spans="1:12" x14ac:dyDescent="0.2">
      <c r="K1" s="864" t="s">
        <v>459</v>
      </c>
    </row>
    <row r="2" spans="1:12" x14ac:dyDescent="0.2">
      <c r="K2" s="864" t="s">
        <v>460</v>
      </c>
    </row>
    <row r="3" spans="1:12" ht="12.75" customHeight="1" x14ac:dyDescent="0.2">
      <c r="A3" s="865" t="s">
        <v>2</v>
      </c>
      <c r="B3" s="866"/>
      <c r="C3" s="867" t="s">
        <v>437</v>
      </c>
      <c r="D3" s="867"/>
      <c r="E3" s="867"/>
      <c r="F3" s="868"/>
      <c r="G3" s="868"/>
      <c r="H3" s="868"/>
      <c r="I3" s="868"/>
      <c r="J3" s="868"/>
    </row>
    <row r="4" spans="1:12" ht="12.75" customHeight="1" x14ac:dyDescent="0.2">
      <c r="A4" s="865" t="s">
        <v>4</v>
      </c>
      <c r="B4" s="866"/>
      <c r="C4" s="869" t="s">
        <v>438</v>
      </c>
      <c r="D4" s="870"/>
      <c r="E4" s="870"/>
      <c r="F4" s="871"/>
      <c r="G4" s="871"/>
      <c r="H4" s="871"/>
      <c r="I4" s="871"/>
      <c r="J4" s="871"/>
    </row>
    <row r="5" spans="1:12" ht="15.75" x14ac:dyDescent="0.25">
      <c r="A5" s="1387" t="s">
        <v>461</v>
      </c>
      <c r="B5" s="1387"/>
      <c r="C5" s="1387"/>
      <c r="D5" s="1387"/>
      <c r="E5" s="1387"/>
      <c r="F5" s="1387"/>
      <c r="G5" s="1387"/>
      <c r="H5" s="1387"/>
      <c r="I5" s="1387"/>
      <c r="J5" s="1387"/>
      <c r="K5" s="1387"/>
      <c r="L5" s="872"/>
    </row>
    <row r="6" spans="1:12" ht="15.75" x14ac:dyDescent="0.25">
      <c r="A6" s="873"/>
      <c r="B6" s="873"/>
      <c r="C6" s="873"/>
      <c r="D6" s="873"/>
      <c r="E6" s="873"/>
      <c r="F6" s="873"/>
      <c r="G6" s="873"/>
      <c r="H6" s="873"/>
      <c r="I6" s="873"/>
      <c r="J6" s="873"/>
      <c r="K6" s="873"/>
      <c r="L6" s="872"/>
    </row>
    <row r="7" spans="1:12" ht="12.75" customHeight="1" x14ac:dyDescent="0.25">
      <c r="A7" s="1388" t="s">
        <v>462</v>
      </c>
      <c r="B7" s="1388"/>
      <c r="C7" s="1389" t="s">
        <v>437</v>
      </c>
      <c r="D7" s="1389"/>
      <c r="E7" s="1389"/>
      <c r="F7" s="1389"/>
      <c r="G7" s="1389"/>
      <c r="H7" s="1389"/>
      <c r="I7" s="1389"/>
      <c r="J7" s="1389"/>
      <c r="K7" s="1389"/>
    </row>
    <row r="8" spans="1:12" ht="12.75" customHeight="1" x14ac:dyDescent="0.2">
      <c r="A8" s="865" t="s">
        <v>463</v>
      </c>
      <c r="B8" s="865"/>
      <c r="C8" s="1390" t="s">
        <v>441</v>
      </c>
      <c r="D8" s="1390"/>
      <c r="E8" s="1390"/>
      <c r="F8" s="1390"/>
      <c r="G8" s="1390"/>
      <c r="H8" s="1390"/>
      <c r="I8" s="1390"/>
      <c r="J8" s="1390"/>
      <c r="K8" s="1390"/>
    </row>
    <row r="9" spans="1:12" ht="12.75" customHeight="1" x14ac:dyDescent="0.2">
      <c r="A9" s="874" t="s">
        <v>464</v>
      </c>
      <c r="B9" s="874"/>
      <c r="C9" s="1391" t="s">
        <v>440</v>
      </c>
      <c r="D9" s="1391"/>
      <c r="E9" s="1391"/>
      <c r="F9" s="1391"/>
      <c r="G9" s="1391"/>
      <c r="H9" s="1391"/>
      <c r="I9" s="1391"/>
      <c r="J9" s="1391"/>
      <c r="K9" s="1391"/>
    </row>
    <row r="10" spans="1:12" ht="36" customHeight="1" x14ac:dyDescent="0.2">
      <c r="A10" s="1381" t="s">
        <v>465</v>
      </c>
      <c r="B10" s="1381" t="s">
        <v>466</v>
      </c>
      <c r="C10" s="1381" t="s">
        <v>467</v>
      </c>
      <c r="D10" s="1379" t="s">
        <v>468</v>
      </c>
      <c r="E10" s="1380"/>
      <c r="F10" s="1379" t="s">
        <v>469</v>
      </c>
      <c r="G10" s="1380"/>
      <c r="H10" s="1379" t="s">
        <v>470</v>
      </c>
      <c r="I10" s="1380"/>
      <c r="J10" s="1381" t="s">
        <v>37</v>
      </c>
      <c r="K10" s="1381" t="s">
        <v>471</v>
      </c>
    </row>
    <row r="11" spans="1:12" ht="24" x14ac:dyDescent="0.2">
      <c r="A11" s="1382"/>
      <c r="B11" s="1382"/>
      <c r="C11" s="1382"/>
      <c r="D11" s="875" t="s">
        <v>472</v>
      </c>
      <c r="E11" s="875" t="s">
        <v>473</v>
      </c>
      <c r="F11" s="875" t="s">
        <v>472</v>
      </c>
      <c r="G11" s="875" t="s">
        <v>473</v>
      </c>
      <c r="H11" s="875" t="s">
        <v>472</v>
      </c>
      <c r="I11" s="875" t="s">
        <v>473</v>
      </c>
      <c r="J11" s="1382"/>
      <c r="K11" s="1382"/>
    </row>
    <row r="12" spans="1:12" x14ac:dyDescent="0.2">
      <c r="A12" s="1383" t="s">
        <v>474</v>
      </c>
      <c r="B12" s="1384"/>
      <c r="C12" s="876"/>
      <c r="D12" s="877">
        <f t="shared" ref="D12:I12" si="0">SUM(D13,D21,D30,D57,D86,D133,D142,D158,D202,D231)</f>
        <v>514144</v>
      </c>
      <c r="E12" s="877">
        <f t="shared" si="0"/>
        <v>25249</v>
      </c>
      <c r="F12" s="877">
        <f t="shared" si="0"/>
        <v>0</v>
      </c>
      <c r="G12" s="877">
        <f t="shared" si="0"/>
        <v>0</v>
      </c>
      <c r="H12" s="878">
        <f t="shared" si="0"/>
        <v>514144</v>
      </c>
      <c r="I12" s="878">
        <f t="shared" si="0"/>
        <v>25249</v>
      </c>
      <c r="J12" s="879"/>
      <c r="K12" s="877"/>
    </row>
    <row r="13" spans="1:12" x14ac:dyDescent="0.2">
      <c r="A13" s="1385">
        <v>1</v>
      </c>
      <c r="B13" s="1386" t="s">
        <v>475</v>
      </c>
      <c r="C13" s="880"/>
      <c r="D13" s="881">
        <f>SUM(D14:D20)</f>
        <v>40420</v>
      </c>
      <c r="E13" s="881">
        <f t="shared" ref="E13:I13" si="1">SUM(E14:E20)</f>
        <v>0</v>
      </c>
      <c r="F13" s="881">
        <f t="shared" si="1"/>
        <v>0</v>
      </c>
      <c r="G13" s="881">
        <f t="shared" si="1"/>
        <v>0</v>
      </c>
      <c r="H13" s="882">
        <f t="shared" si="1"/>
        <v>40420</v>
      </c>
      <c r="I13" s="882">
        <f t="shared" si="1"/>
        <v>0</v>
      </c>
      <c r="J13" s="883"/>
      <c r="K13" s="1372" t="s">
        <v>476</v>
      </c>
    </row>
    <row r="14" spans="1:12" x14ac:dyDescent="0.2">
      <c r="A14" s="1385"/>
      <c r="B14" s="1386"/>
      <c r="C14" s="884">
        <v>1150</v>
      </c>
      <c r="D14" s="885">
        <v>5327</v>
      </c>
      <c r="E14" s="883"/>
      <c r="F14" s="883"/>
      <c r="G14" s="883"/>
      <c r="H14" s="886">
        <f t="shared" ref="H14:I33" si="2">D14+F14</f>
        <v>5327</v>
      </c>
      <c r="I14" s="886">
        <f t="shared" si="2"/>
        <v>0</v>
      </c>
      <c r="J14" s="883"/>
      <c r="K14" s="1372"/>
    </row>
    <row r="15" spans="1:12" x14ac:dyDescent="0.2">
      <c r="A15" s="1385"/>
      <c r="B15" s="1386"/>
      <c r="C15" s="884">
        <v>1210</v>
      </c>
      <c r="D15" s="885">
        <v>266</v>
      </c>
      <c r="E15" s="883"/>
      <c r="F15" s="883"/>
      <c r="G15" s="883"/>
      <c r="H15" s="886">
        <f t="shared" si="2"/>
        <v>266</v>
      </c>
      <c r="I15" s="886">
        <f t="shared" si="2"/>
        <v>0</v>
      </c>
      <c r="J15" s="883"/>
      <c r="K15" s="1372"/>
    </row>
    <row r="16" spans="1:12" x14ac:dyDescent="0.2">
      <c r="A16" s="1385"/>
      <c r="B16" s="1386"/>
      <c r="C16" s="884">
        <v>2262</v>
      </c>
      <c r="D16" s="885">
        <v>310</v>
      </c>
      <c r="E16" s="883"/>
      <c r="F16" s="883"/>
      <c r="G16" s="883"/>
      <c r="H16" s="886">
        <f t="shared" si="2"/>
        <v>310</v>
      </c>
      <c r="I16" s="886">
        <f t="shared" si="2"/>
        <v>0</v>
      </c>
      <c r="J16" s="883"/>
      <c r="K16" s="1372"/>
    </row>
    <row r="17" spans="1:11" x14ac:dyDescent="0.2">
      <c r="A17" s="1385"/>
      <c r="B17" s="1386"/>
      <c r="C17" s="884">
        <v>2264</v>
      </c>
      <c r="D17" s="885">
        <v>17070</v>
      </c>
      <c r="E17" s="883"/>
      <c r="F17" s="883"/>
      <c r="G17" s="883"/>
      <c r="H17" s="886">
        <f t="shared" si="2"/>
        <v>17070</v>
      </c>
      <c r="I17" s="886">
        <f t="shared" si="2"/>
        <v>0</v>
      </c>
      <c r="J17" s="883"/>
      <c r="K17" s="1372"/>
    </row>
    <row r="18" spans="1:11" x14ac:dyDescent="0.2">
      <c r="A18" s="1385"/>
      <c r="B18" s="1386"/>
      <c r="C18" s="884">
        <v>2279</v>
      </c>
      <c r="D18" s="885">
        <v>12900</v>
      </c>
      <c r="E18" s="883"/>
      <c r="F18" s="883"/>
      <c r="G18" s="883"/>
      <c r="H18" s="886">
        <f t="shared" si="2"/>
        <v>12900</v>
      </c>
      <c r="I18" s="886">
        <f t="shared" si="2"/>
        <v>0</v>
      </c>
      <c r="J18" s="883"/>
      <c r="K18" s="1372"/>
    </row>
    <row r="19" spans="1:11" x14ac:dyDescent="0.2">
      <c r="A19" s="1385"/>
      <c r="B19" s="1386"/>
      <c r="C19" s="884">
        <v>2312</v>
      </c>
      <c r="D19" s="885">
        <v>275</v>
      </c>
      <c r="E19" s="883"/>
      <c r="F19" s="883"/>
      <c r="G19" s="883"/>
      <c r="H19" s="886">
        <f t="shared" si="2"/>
        <v>275</v>
      </c>
      <c r="I19" s="886">
        <f t="shared" si="2"/>
        <v>0</v>
      </c>
      <c r="J19" s="883"/>
      <c r="K19" s="1372"/>
    </row>
    <row r="20" spans="1:11" x14ac:dyDescent="0.2">
      <c r="A20" s="1385"/>
      <c r="B20" s="1386"/>
      <c r="C20" s="887">
        <v>2314</v>
      </c>
      <c r="D20" s="885">
        <v>4272</v>
      </c>
      <c r="E20" s="883"/>
      <c r="F20" s="883"/>
      <c r="G20" s="883"/>
      <c r="H20" s="886">
        <f t="shared" si="2"/>
        <v>4272</v>
      </c>
      <c r="I20" s="886">
        <f t="shared" si="2"/>
        <v>0</v>
      </c>
      <c r="J20" s="883"/>
      <c r="K20" s="1372"/>
    </row>
    <row r="21" spans="1:11" x14ac:dyDescent="0.2">
      <c r="A21" s="1377">
        <v>2</v>
      </c>
      <c r="B21" s="1378" t="s">
        <v>477</v>
      </c>
      <c r="C21" s="888"/>
      <c r="D21" s="889">
        <f>SUM(D22:D29)</f>
        <v>115263</v>
      </c>
      <c r="E21" s="889">
        <f t="shared" ref="E21:I21" si="3">SUM(E22:E29)</f>
        <v>0</v>
      </c>
      <c r="F21" s="889">
        <f t="shared" si="3"/>
        <v>0</v>
      </c>
      <c r="G21" s="889">
        <f t="shared" si="3"/>
        <v>0</v>
      </c>
      <c r="H21" s="890">
        <f t="shared" si="3"/>
        <v>115263</v>
      </c>
      <c r="I21" s="890">
        <f t="shared" si="3"/>
        <v>0</v>
      </c>
      <c r="J21" s="891"/>
      <c r="K21" s="1372" t="s">
        <v>478</v>
      </c>
    </row>
    <row r="22" spans="1:11" x14ac:dyDescent="0.2">
      <c r="A22" s="1377"/>
      <c r="B22" s="1378"/>
      <c r="C22" s="892">
        <v>1150</v>
      </c>
      <c r="D22" s="893">
        <v>21450</v>
      </c>
      <c r="E22" s="891"/>
      <c r="F22" s="891"/>
      <c r="G22" s="891"/>
      <c r="H22" s="105">
        <f t="shared" si="2"/>
        <v>21450</v>
      </c>
      <c r="I22" s="105">
        <f t="shared" si="2"/>
        <v>0</v>
      </c>
      <c r="J22" s="891"/>
      <c r="K22" s="1372"/>
    </row>
    <row r="23" spans="1:11" x14ac:dyDescent="0.2">
      <c r="A23" s="1377"/>
      <c r="B23" s="1378"/>
      <c r="C23" s="892">
        <v>1210</v>
      </c>
      <c r="D23" s="893">
        <v>1073</v>
      </c>
      <c r="E23" s="891"/>
      <c r="F23" s="891"/>
      <c r="G23" s="891"/>
      <c r="H23" s="105">
        <f t="shared" si="2"/>
        <v>1073</v>
      </c>
      <c r="I23" s="105">
        <f t="shared" si="2"/>
        <v>0</v>
      </c>
      <c r="J23" s="891"/>
      <c r="K23" s="1372"/>
    </row>
    <row r="24" spans="1:11" x14ac:dyDescent="0.2">
      <c r="A24" s="1377"/>
      <c r="B24" s="1378"/>
      <c r="C24" s="892">
        <v>2231</v>
      </c>
      <c r="D24" s="893">
        <v>0</v>
      </c>
      <c r="E24" s="891"/>
      <c r="F24" s="891"/>
      <c r="G24" s="891"/>
      <c r="H24" s="105">
        <f t="shared" si="2"/>
        <v>0</v>
      </c>
      <c r="I24" s="105">
        <f t="shared" si="2"/>
        <v>0</v>
      </c>
      <c r="J24" s="891"/>
      <c r="K24" s="1372"/>
    </row>
    <row r="25" spans="1:11" x14ac:dyDescent="0.2">
      <c r="A25" s="1377"/>
      <c r="B25" s="1378"/>
      <c r="C25" s="892">
        <v>2262</v>
      </c>
      <c r="D25" s="893">
        <v>1029</v>
      </c>
      <c r="E25" s="891"/>
      <c r="F25" s="891"/>
      <c r="G25" s="891"/>
      <c r="H25" s="105">
        <f t="shared" si="2"/>
        <v>1029</v>
      </c>
      <c r="I25" s="105">
        <f t="shared" si="2"/>
        <v>0</v>
      </c>
      <c r="J25" s="891"/>
      <c r="K25" s="1372"/>
    </row>
    <row r="26" spans="1:11" x14ac:dyDescent="0.2">
      <c r="A26" s="1377"/>
      <c r="B26" s="1378"/>
      <c r="C26" s="892">
        <v>2264</v>
      </c>
      <c r="D26" s="893">
        <v>48140</v>
      </c>
      <c r="E26" s="891"/>
      <c r="F26" s="891"/>
      <c r="G26" s="891"/>
      <c r="H26" s="105">
        <f t="shared" si="2"/>
        <v>48140</v>
      </c>
      <c r="I26" s="105">
        <f t="shared" si="2"/>
        <v>0</v>
      </c>
      <c r="J26" s="891"/>
      <c r="K26" s="1372"/>
    </row>
    <row r="27" spans="1:11" s="865" customFormat="1" x14ac:dyDescent="0.2">
      <c r="A27" s="1377"/>
      <c r="B27" s="1378"/>
      <c r="C27" s="892">
        <v>2269</v>
      </c>
      <c r="D27" s="893">
        <v>0</v>
      </c>
      <c r="E27" s="894"/>
      <c r="F27" s="894"/>
      <c r="G27" s="894"/>
      <c r="H27" s="105">
        <f t="shared" si="2"/>
        <v>0</v>
      </c>
      <c r="I27" s="105">
        <f t="shared" si="2"/>
        <v>0</v>
      </c>
      <c r="J27" s="894"/>
      <c r="K27" s="1372"/>
    </row>
    <row r="28" spans="1:11" s="865" customFormat="1" x14ac:dyDescent="0.2">
      <c r="A28" s="1377"/>
      <c r="B28" s="1378"/>
      <c r="C28" s="892">
        <v>2279</v>
      </c>
      <c r="D28" s="893">
        <v>39367</v>
      </c>
      <c r="E28" s="894"/>
      <c r="F28" s="894"/>
      <c r="G28" s="894"/>
      <c r="H28" s="105">
        <f t="shared" si="2"/>
        <v>39367</v>
      </c>
      <c r="I28" s="105">
        <f t="shared" si="2"/>
        <v>0</v>
      </c>
      <c r="J28" s="894"/>
      <c r="K28" s="1372"/>
    </row>
    <row r="29" spans="1:11" s="865" customFormat="1" x14ac:dyDescent="0.2">
      <c r="A29" s="1377"/>
      <c r="B29" s="1378"/>
      <c r="C29" s="895">
        <v>2314</v>
      </c>
      <c r="D29" s="893">
        <v>4204</v>
      </c>
      <c r="E29" s="896"/>
      <c r="F29" s="896"/>
      <c r="G29" s="896"/>
      <c r="H29" s="105">
        <f t="shared" si="2"/>
        <v>4204</v>
      </c>
      <c r="I29" s="105">
        <f t="shared" si="2"/>
        <v>0</v>
      </c>
      <c r="J29" s="896"/>
      <c r="K29" s="1372"/>
    </row>
    <row r="30" spans="1:11" s="865" customFormat="1" ht="24.75" customHeight="1" x14ac:dyDescent="0.2">
      <c r="A30" s="897">
        <v>3</v>
      </c>
      <c r="B30" s="897" t="s">
        <v>479</v>
      </c>
      <c r="C30" s="898"/>
      <c r="D30" s="899">
        <f t="shared" ref="D30:I30" si="4">SUM(D31,D37,D43,D50)</f>
        <v>136368</v>
      </c>
      <c r="E30" s="899">
        <f t="shared" si="4"/>
        <v>0</v>
      </c>
      <c r="F30" s="899">
        <f t="shared" si="4"/>
        <v>0</v>
      </c>
      <c r="G30" s="899">
        <f t="shared" si="4"/>
        <v>0</v>
      </c>
      <c r="H30" s="900">
        <f t="shared" si="4"/>
        <v>136368</v>
      </c>
      <c r="I30" s="900">
        <f t="shared" si="4"/>
        <v>0</v>
      </c>
      <c r="J30" s="901"/>
      <c r="K30" s="901"/>
    </row>
    <row r="31" spans="1:11" s="865" customFormat="1" x14ac:dyDescent="0.2">
      <c r="A31" s="1367" t="s">
        <v>480</v>
      </c>
      <c r="B31" s="1368" t="s">
        <v>481</v>
      </c>
      <c r="C31" s="901"/>
      <c r="D31" s="899">
        <f>SUM(D32:D36)</f>
        <v>4800</v>
      </c>
      <c r="E31" s="899">
        <f t="shared" ref="E31:I31" si="5">SUM(E32:E36)</f>
        <v>0</v>
      </c>
      <c r="F31" s="899">
        <f t="shared" si="5"/>
        <v>0</v>
      </c>
      <c r="G31" s="899">
        <f t="shared" si="5"/>
        <v>0</v>
      </c>
      <c r="H31" s="900">
        <f t="shared" si="5"/>
        <v>4800</v>
      </c>
      <c r="I31" s="900">
        <f t="shared" si="5"/>
        <v>0</v>
      </c>
      <c r="J31" s="885"/>
      <c r="K31" s="1372" t="s">
        <v>482</v>
      </c>
    </row>
    <row r="32" spans="1:11" s="865" customFormat="1" x14ac:dyDescent="0.2">
      <c r="A32" s="1367"/>
      <c r="B32" s="1368"/>
      <c r="C32" s="884">
        <v>1150</v>
      </c>
      <c r="D32" s="885">
        <v>889</v>
      </c>
      <c r="E32" s="883"/>
      <c r="F32" s="883"/>
      <c r="G32" s="883"/>
      <c r="H32" s="886">
        <f t="shared" si="2"/>
        <v>889</v>
      </c>
      <c r="I32" s="886">
        <f t="shared" si="2"/>
        <v>0</v>
      </c>
      <c r="J32" s="885"/>
      <c r="K32" s="1372"/>
    </row>
    <row r="33" spans="1:11" s="865" customFormat="1" x14ac:dyDescent="0.2">
      <c r="A33" s="1367"/>
      <c r="B33" s="1368"/>
      <c r="C33" s="884">
        <v>1210</v>
      </c>
      <c r="D33" s="885">
        <v>45</v>
      </c>
      <c r="E33" s="883"/>
      <c r="F33" s="883"/>
      <c r="G33" s="883"/>
      <c r="H33" s="886">
        <f t="shared" si="2"/>
        <v>45</v>
      </c>
      <c r="I33" s="886">
        <f t="shared" si="2"/>
        <v>0</v>
      </c>
      <c r="J33" s="885"/>
      <c r="K33" s="1372"/>
    </row>
    <row r="34" spans="1:11" s="865" customFormat="1" x14ac:dyDescent="0.2">
      <c r="A34" s="1367"/>
      <c r="B34" s="1368"/>
      <c r="C34" s="884">
        <v>2264</v>
      </c>
      <c r="D34" s="885">
        <v>3297</v>
      </c>
      <c r="E34" s="883"/>
      <c r="F34" s="883"/>
      <c r="G34" s="883"/>
      <c r="H34" s="886">
        <f>D34+F34</f>
        <v>3297</v>
      </c>
      <c r="I34" s="886">
        <f>E34+G34</f>
        <v>0</v>
      </c>
      <c r="J34" s="885"/>
      <c r="K34" s="1372"/>
    </row>
    <row r="35" spans="1:11" s="865" customFormat="1" x14ac:dyDescent="0.2">
      <c r="A35" s="1367"/>
      <c r="B35" s="1368"/>
      <c r="C35" s="884">
        <v>2279</v>
      </c>
      <c r="D35" s="885">
        <v>303</v>
      </c>
      <c r="E35" s="883"/>
      <c r="F35" s="883"/>
      <c r="G35" s="883"/>
      <c r="H35" s="886">
        <f t="shared" ref="H35:I49" si="6">D35+F35</f>
        <v>303</v>
      </c>
      <c r="I35" s="886">
        <f t="shared" si="6"/>
        <v>0</v>
      </c>
      <c r="J35" s="885"/>
      <c r="K35" s="1372"/>
    </row>
    <row r="36" spans="1:11" s="865" customFormat="1" x14ac:dyDescent="0.2">
      <c r="A36" s="1367"/>
      <c r="B36" s="1368"/>
      <c r="C36" s="887">
        <v>2314</v>
      </c>
      <c r="D36" s="885">
        <v>266</v>
      </c>
      <c r="E36" s="883"/>
      <c r="F36" s="883"/>
      <c r="G36" s="883"/>
      <c r="H36" s="886">
        <f t="shared" si="6"/>
        <v>266</v>
      </c>
      <c r="I36" s="886">
        <f t="shared" si="6"/>
        <v>0</v>
      </c>
      <c r="J36" s="885"/>
      <c r="K36" s="1372"/>
    </row>
    <row r="37" spans="1:11" s="865" customFormat="1" x14ac:dyDescent="0.2">
      <c r="A37" s="1359" t="s">
        <v>483</v>
      </c>
      <c r="B37" s="1363" t="s">
        <v>484</v>
      </c>
      <c r="C37" s="888"/>
      <c r="D37" s="889">
        <f t="shared" ref="D37:I37" si="7">SUM(D38:D42)</f>
        <v>50668</v>
      </c>
      <c r="E37" s="889">
        <f t="shared" si="7"/>
        <v>0</v>
      </c>
      <c r="F37" s="889">
        <f t="shared" si="7"/>
        <v>0</v>
      </c>
      <c r="G37" s="889">
        <f t="shared" si="7"/>
        <v>0</v>
      </c>
      <c r="H37" s="890">
        <f t="shared" si="7"/>
        <v>50668</v>
      </c>
      <c r="I37" s="890">
        <f t="shared" si="7"/>
        <v>0</v>
      </c>
      <c r="J37" s="893"/>
      <c r="K37" s="1372" t="s">
        <v>485</v>
      </c>
    </row>
    <row r="38" spans="1:11" s="865" customFormat="1" x14ac:dyDescent="0.2">
      <c r="A38" s="1359"/>
      <c r="B38" s="1363"/>
      <c r="C38" s="892">
        <v>1150</v>
      </c>
      <c r="D38" s="893">
        <v>6487</v>
      </c>
      <c r="E38" s="891"/>
      <c r="F38" s="891"/>
      <c r="G38" s="891"/>
      <c r="H38" s="105">
        <f t="shared" si="6"/>
        <v>6487</v>
      </c>
      <c r="I38" s="105">
        <f t="shared" si="6"/>
        <v>0</v>
      </c>
      <c r="J38" s="891"/>
      <c r="K38" s="1372"/>
    </row>
    <row r="39" spans="1:11" s="865" customFormat="1" x14ac:dyDescent="0.2">
      <c r="A39" s="1359"/>
      <c r="B39" s="1363"/>
      <c r="C39" s="892">
        <v>1210</v>
      </c>
      <c r="D39" s="893">
        <v>325</v>
      </c>
      <c r="E39" s="891"/>
      <c r="F39" s="891"/>
      <c r="G39" s="891"/>
      <c r="H39" s="105">
        <f t="shared" si="6"/>
        <v>325</v>
      </c>
      <c r="I39" s="105">
        <f t="shared" si="6"/>
        <v>0</v>
      </c>
      <c r="J39" s="891"/>
      <c r="K39" s="1372"/>
    </row>
    <row r="40" spans="1:11" s="865" customFormat="1" x14ac:dyDescent="0.2">
      <c r="A40" s="1359"/>
      <c r="B40" s="1363"/>
      <c r="C40" s="892">
        <v>2264</v>
      </c>
      <c r="D40" s="893">
        <v>22862</v>
      </c>
      <c r="E40" s="891"/>
      <c r="F40" s="891"/>
      <c r="G40" s="891"/>
      <c r="H40" s="105">
        <f t="shared" si="6"/>
        <v>22862</v>
      </c>
      <c r="I40" s="105">
        <f t="shared" si="6"/>
        <v>0</v>
      </c>
      <c r="J40" s="891"/>
      <c r="K40" s="1372"/>
    </row>
    <row r="41" spans="1:11" x14ac:dyDescent="0.2">
      <c r="A41" s="1359"/>
      <c r="B41" s="1363"/>
      <c r="C41" s="892">
        <v>2279</v>
      </c>
      <c r="D41" s="893">
        <v>20825</v>
      </c>
      <c r="E41" s="891"/>
      <c r="F41" s="891"/>
      <c r="G41" s="891"/>
      <c r="H41" s="105">
        <f t="shared" si="6"/>
        <v>20825</v>
      </c>
      <c r="I41" s="105">
        <f t="shared" si="6"/>
        <v>0</v>
      </c>
      <c r="J41" s="891"/>
      <c r="K41" s="1372"/>
    </row>
    <row r="42" spans="1:11" x14ac:dyDescent="0.2">
      <c r="A42" s="1359"/>
      <c r="B42" s="1363"/>
      <c r="C42" s="895">
        <v>2314</v>
      </c>
      <c r="D42" s="893">
        <v>169</v>
      </c>
      <c r="E42" s="891"/>
      <c r="F42" s="891"/>
      <c r="G42" s="891"/>
      <c r="H42" s="105">
        <f t="shared" si="6"/>
        <v>169</v>
      </c>
      <c r="I42" s="105">
        <f t="shared" si="6"/>
        <v>0</v>
      </c>
      <c r="J42" s="891"/>
      <c r="K42" s="1372"/>
    </row>
    <row r="43" spans="1:11" x14ac:dyDescent="0.2">
      <c r="A43" s="1359" t="s">
        <v>486</v>
      </c>
      <c r="B43" s="1363" t="s">
        <v>487</v>
      </c>
      <c r="C43" s="888"/>
      <c r="D43" s="889">
        <f t="shared" ref="D43:I43" si="8">SUM(D44:D49)</f>
        <v>68900</v>
      </c>
      <c r="E43" s="889">
        <f t="shared" si="8"/>
        <v>0</v>
      </c>
      <c r="F43" s="889">
        <f t="shared" si="8"/>
        <v>0</v>
      </c>
      <c r="G43" s="889">
        <f t="shared" si="8"/>
        <v>0</v>
      </c>
      <c r="H43" s="890">
        <f t="shared" si="8"/>
        <v>68900</v>
      </c>
      <c r="I43" s="890">
        <f t="shared" si="8"/>
        <v>0</v>
      </c>
      <c r="J43" s="891"/>
      <c r="K43" s="1372" t="s">
        <v>488</v>
      </c>
    </row>
    <row r="44" spans="1:11" x14ac:dyDescent="0.2">
      <c r="A44" s="1359"/>
      <c r="B44" s="1363"/>
      <c r="C44" s="892">
        <v>1150</v>
      </c>
      <c r="D44" s="893">
        <v>13520</v>
      </c>
      <c r="E44" s="894"/>
      <c r="F44" s="894"/>
      <c r="G44" s="894"/>
      <c r="H44" s="105">
        <f t="shared" si="6"/>
        <v>13520</v>
      </c>
      <c r="I44" s="105">
        <f t="shared" si="6"/>
        <v>0</v>
      </c>
      <c r="J44" s="891"/>
      <c r="K44" s="1372"/>
    </row>
    <row r="45" spans="1:11" x14ac:dyDescent="0.2">
      <c r="A45" s="1359"/>
      <c r="B45" s="1363"/>
      <c r="C45" s="892">
        <v>1210</v>
      </c>
      <c r="D45" s="893">
        <v>676</v>
      </c>
      <c r="E45" s="894"/>
      <c r="F45" s="894"/>
      <c r="G45" s="894"/>
      <c r="H45" s="105">
        <f t="shared" si="6"/>
        <v>676</v>
      </c>
      <c r="I45" s="105">
        <f t="shared" si="6"/>
        <v>0</v>
      </c>
      <c r="J45" s="894"/>
      <c r="K45" s="1372"/>
    </row>
    <row r="46" spans="1:11" x14ac:dyDescent="0.2">
      <c r="A46" s="1359"/>
      <c r="B46" s="1363"/>
      <c r="C46" s="892">
        <v>2264</v>
      </c>
      <c r="D46" s="893">
        <v>27478</v>
      </c>
      <c r="E46" s="888"/>
      <c r="F46" s="888"/>
      <c r="G46" s="888"/>
      <c r="H46" s="105">
        <f t="shared" si="6"/>
        <v>27478</v>
      </c>
      <c r="I46" s="105">
        <f t="shared" si="6"/>
        <v>0</v>
      </c>
      <c r="J46" s="896"/>
      <c r="K46" s="1372"/>
    </row>
    <row r="47" spans="1:11" x14ac:dyDescent="0.2">
      <c r="A47" s="1359"/>
      <c r="B47" s="1363"/>
      <c r="C47" s="892">
        <v>2279</v>
      </c>
      <c r="D47" s="893">
        <v>23766</v>
      </c>
      <c r="E47" s="893"/>
      <c r="F47" s="893"/>
      <c r="G47" s="893"/>
      <c r="H47" s="105">
        <f t="shared" si="6"/>
        <v>23766</v>
      </c>
      <c r="I47" s="105">
        <f t="shared" si="6"/>
        <v>0</v>
      </c>
      <c r="J47" s="888"/>
      <c r="K47" s="1372"/>
    </row>
    <row r="48" spans="1:11" x14ac:dyDescent="0.2">
      <c r="A48" s="1359"/>
      <c r="B48" s="1363"/>
      <c r="C48" s="892">
        <v>2312</v>
      </c>
      <c r="D48" s="893">
        <v>16</v>
      </c>
      <c r="E48" s="891"/>
      <c r="F48" s="891"/>
      <c r="G48" s="891"/>
      <c r="H48" s="105">
        <f t="shared" si="6"/>
        <v>16</v>
      </c>
      <c r="I48" s="105">
        <f t="shared" si="6"/>
        <v>0</v>
      </c>
      <c r="J48" s="893"/>
      <c r="K48" s="1372"/>
    </row>
    <row r="49" spans="1:11" x14ac:dyDescent="0.2">
      <c r="A49" s="1359"/>
      <c r="B49" s="1363"/>
      <c r="C49" s="902">
        <v>2314</v>
      </c>
      <c r="D49" s="893">
        <v>3444</v>
      </c>
      <c r="E49" s="891"/>
      <c r="F49" s="891"/>
      <c r="G49" s="891"/>
      <c r="H49" s="105">
        <f t="shared" si="6"/>
        <v>3444</v>
      </c>
      <c r="I49" s="105">
        <f t="shared" si="6"/>
        <v>0</v>
      </c>
      <c r="J49" s="891"/>
      <c r="K49" s="1372"/>
    </row>
    <row r="50" spans="1:11" ht="33" customHeight="1" x14ac:dyDescent="0.2">
      <c r="A50" s="1359" t="s">
        <v>489</v>
      </c>
      <c r="B50" s="1363" t="s">
        <v>490</v>
      </c>
      <c r="C50" s="903"/>
      <c r="D50" s="889">
        <f>SUM(D51:D56)</f>
        <v>12000</v>
      </c>
      <c r="E50" s="889">
        <f t="shared" ref="E50:I50" si="9">SUM(E51:E56)</f>
        <v>0</v>
      </c>
      <c r="F50" s="889">
        <f t="shared" si="9"/>
        <v>0</v>
      </c>
      <c r="G50" s="889">
        <f t="shared" si="9"/>
        <v>0</v>
      </c>
      <c r="H50" s="890">
        <f t="shared" si="9"/>
        <v>12000</v>
      </c>
      <c r="I50" s="890">
        <f t="shared" si="9"/>
        <v>0</v>
      </c>
      <c r="J50" s="896" t="s">
        <v>491</v>
      </c>
      <c r="K50" s="1375" t="s">
        <v>492</v>
      </c>
    </row>
    <row r="51" spans="1:11" ht="12" customHeight="1" x14ac:dyDescent="0.2">
      <c r="A51" s="1359"/>
      <c r="B51" s="1363"/>
      <c r="C51" s="892">
        <v>1150</v>
      </c>
      <c r="D51" s="893">
        <v>1142</v>
      </c>
      <c r="E51" s="891"/>
      <c r="F51" s="891"/>
      <c r="G51" s="891"/>
      <c r="H51" s="105">
        <f>D51+F51</f>
        <v>1142</v>
      </c>
      <c r="I51" s="105">
        <f>E51+G51</f>
        <v>0</v>
      </c>
      <c r="J51" s="893"/>
      <c r="K51" s="1375"/>
    </row>
    <row r="52" spans="1:11" ht="10.5" customHeight="1" x14ac:dyDescent="0.2">
      <c r="A52" s="1359"/>
      <c r="B52" s="1363"/>
      <c r="C52" s="892">
        <v>1210</v>
      </c>
      <c r="D52" s="893">
        <v>58</v>
      </c>
      <c r="E52" s="891"/>
      <c r="F52" s="891"/>
      <c r="G52" s="891"/>
      <c r="H52" s="105">
        <f t="shared" ref="H52:I70" si="10">D52+F52</f>
        <v>58</v>
      </c>
      <c r="I52" s="105">
        <f t="shared" si="10"/>
        <v>0</v>
      </c>
      <c r="J52" s="893"/>
      <c r="K52" s="1375"/>
    </row>
    <row r="53" spans="1:11" ht="24" customHeight="1" x14ac:dyDescent="0.2">
      <c r="A53" s="1359"/>
      <c r="B53" s="1363"/>
      <c r="C53" s="892">
        <v>2231</v>
      </c>
      <c r="D53" s="893">
        <v>200</v>
      </c>
      <c r="E53" s="891"/>
      <c r="F53" s="891">
        <v>-200</v>
      </c>
      <c r="G53" s="891"/>
      <c r="H53" s="105">
        <f t="shared" si="10"/>
        <v>0</v>
      </c>
      <c r="I53" s="105">
        <f t="shared" si="10"/>
        <v>0</v>
      </c>
      <c r="J53" s="893" t="s">
        <v>493</v>
      </c>
      <c r="K53" s="1375"/>
    </row>
    <row r="54" spans="1:11" ht="24.75" customHeight="1" x14ac:dyDescent="0.2">
      <c r="A54" s="1359"/>
      <c r="B54" s="1363"/>
      <c r="C54" s="892">
        <v>2264</v>
      </c>
      <c r="D54" s="893">
        <v>6500</v>
      </c>
      <c r="E54" s="891"/>
      <c r="F54" s="891">
        <v>1815</v>
      </c>
      <c r="G54" s="891"/>
      <c r="H54" s="105">
        <f t="shared" si="10"/>
        <v>8315</v>
      </c>
      <c r="I54" s="105">
        <f t="shared" si="10"/>
        <v>0</v>
      </c>
      <c r="J54" s="893" t="s">
        <v>494</v>
      </c>
      <c r="K54" s="1375"/>
    </row>
    <row r="55" spans="1:11" ht="25.5" customHeight="1" x14ac:dyDescent="0.2">
      <c r="A55" s="1359"/>
      <c r="B55" s="1363"/>
      <c r="C55" s="892">
        <v>2279</v>
      </c>
      <c r="D55" s="893">
        <v>3900</v>
      </c>
      <c r="E55" s="891"/>
      <c r="F55" s="891">
        <v>-1424</v>
      </c>
      <c r="G55" s="891"/>
      <c r="H55" s="105">
        <f t="shared" si="10"/>
        <v>2476</v>
      </c>
      <c r="I55" s="105">
        <f t="shared" si="10"/>
        <v>0</v>
      </c>
      <c r="J55" s="893" t="s">
        <v>495</v>
      </c>
      <c r="K55" s="1375"/>
    </row>
    <row r="56" spans="1:11" ht="15" customHeight="1" x14ac:dyDescent="0.2">
      <c r="A56" s="1359"/>
      <c r="B56" s="1363"/>
      <c r="C56" s="902">
        <v>2314</v>
      </c>
      <c r="D56" s="893">
        <v>200</v>
      </c>
      <c r="E56" s="891"/>
      <c r="F56" s="891">
        <v>-191</v>
      </c>
      <c r="G56" s="891"/>
      <c r="H56" s="105">
        <f t="shared" si="10"/>
        <v>9</v>
      </c>
      <c r="I56" s="105">
        <f t="shared" si="10"/>
        <v>0</v>
      </c>
      <c r="J56" s="893" t="s">
        <v>496</v>
      </c>
      <c r="K56" s="1375"/>
    </row>
    <row r="57" spans="1:11" x14ac:dyDescent="0.2">
      <c r="A57" s="887" t="s">
        <v>497</v>
      </c>
      <c r="B57" s="904" t="s">
        <v>498</v>
      </c>
      <c r="C57" s="905"/>
      <c r="D57" s="899">
        <f>SUM(D58,D63,D68,D72,D77,D81)</f>
        <v>9730</v>
      </c>
      <c r="E57" s="899">
        <f t="shared" ref="E57:I57" si="11">SUM(E58,E63,E68,E72,E77,E81)</f>
        <v>9582</v>
      </c>
      <c r="F57" s="899">
        <f t="shared" si="11"/>
        <v>0</v>
      </c>
      <c r="G57" s="899">
        <f t="shared" si="11"/>
        <v>0</v>
      </c>
      <c r="H57" s="900">
        <f t="shared" si="11"/>
        <v>9730</v>
      </c>
      <c r="I57" s="900">
        <f t="shared" si="11"/>
        <v>9582</v>
      </c>
      <c r="J57" s="883"/>
      <c r="K57" s="883"/>
    </row>
    <row r="58" spans="1:11" x14ac:dyDescent="0.2">
      <c r="A58" s="1367" t="s">
        <v>499</v>
      </c>
      <c r="B58" s="1368" t="s">
        <v>500</v>
      </c>
      <c r="C58" s="906"/>
      <c r="D58" s="899">
        <v>4005</v>
      </c>
      <c r="E58" s="899">
        <f t="shared" ref="E58:I58" si="12">SUM(E59:E62)</f>
        <v>0</v>
      </c>
      <c r="F58" s="899"/>
      <c r="G58" s="899">
        <f t="shared" si="12"/>
        <v>0</v>
      </c>
      <c r="H58" s="900">
        <f t="shared" si="12"/>
        <v>4005</v>
      </c>
      <c r="I58" s="900">
        <f t="shared" si="12"/>
        <v>0</v>
      </c>
      <c r="J58" s="885"/>
      <c r="K58" s="1372" t="s">
        <v>501</v>
      </c>
    </row>
    <row r="59" spans="1:11" x14ac:dyDescent="0.2">
      <c r="A59" s="1367"/>
      <c r="B59" s="1368"/>
      <c r="C59" s="884">
        <v>1150</v>
      </c>
      <c r="D59" s="885">
        <v>1559</v>
      </c>
      <c r="E59" s="883"/>
      <c r="F59" s="883"/>
      <c r="G59" s="883"/>
      <c r="H59" s="886">
        <f t="shared" si="10"/>
        <v>1559</v>
      </c>
      <c r="I59" s="886">
        <f t="shared" si="10"/>
        <v>0</v>
      </c>
      <c r="J59" s="885"/>
      <c r="K59" s="1372"/>
    </row>
    <row r="60" spans="1:11" x14ac:dyDescent="0.2">
      <c r="A60" s="1367"/>
      <c r="B60" s="1368"/>
      <c r="C60" s="884">
        <v>1210</v>
      </c>
      <c r="D60" s="885">
        <v>78</v>
      </c>
      <c r="E60" s="883"/>
      <c r="F60" s="883"/>
      <c r="G60" s="883"/>
      <c r="H60" s="886">
        <f t="shared" si="10"/>
        <v>78</v>
      </c>
      <c r="I60" s="886">
        <f t="shared" si="10"/>
        <v>0</v>
      </c>
      <c r="J60" s="885"/>
      <c r="K60" s="1372"/>
    </row>
    <row r="61" spans="1:11" x14ac:dyDescent="0.2">
      <c r="A61" s="1367"/>
      <c r="B61" s="1368"/>
      <c r="C61" s="884">
        <v>2279</v>
      </c>
      <c r="D61" s="885">
        <v>2150</v>
      </c>
      <c r="E61" s="883"/>
      <c r="F61" s="883"/>
      <c r="G61" s="883"/>
      <c r="H61" s="886">
        <f t="shared" si="10"/>
        <v>2150</v>
      </c>
      <c r="I61" s="886">
        <f t="shared" si="10"/>
        <v>0</v>
      </c>
      <c r="J61" s="885"/>
      <c r="K61" s="1372"/>
    </row>
    <row r="62" spans="1:11" x14ac:dyDescent="0.2">
      <c r="A62" s="1367"/>
      <c r="B62" s="1368"/>
      <c r="C62" s="907">
        <v>2314</v>
      </c>
      <c r="D62" s="885">
        <v>218</v>
      </c>
      <c r="E62" s="883"/>
      <c r="F62" s="883"/>
      <c r="G62" s="883"/>
      <c r="H62" s="886">
        <f t="shared" si="10"/>
        <v>218</v>
      </c>
      <c r="I62" s="886">
        <f t="shared" si="10"/>
        <v>0</v>
      </c>
      <c r="J62" s="885"/>
      <c r="K62" s="1372"/>
    </row>
    <row r="63" spans="1:11" x14ac:dyDescent="0.2">
      <c r="A63" s="1367" t="s">
        <v>502</v>
      </c>
      <c r="B63" s="1368" t="s">
        <v>503</v>
      </c>
      <c r="C63" s="906"/>
      <c r="D63" s="899">
        <f>SUM(D64:D67)</f>
        <v>970</v>
      </c>
      <c r="E63" s="899">
        <f t="shared" ref="E63:I63" si="13">SUM(E64:E67)</f>
        <v>0</v>
      </c>
      <c r="F63" s="899">
        <f t="shared" si="13"/>
        <v>0</v>
      </c>
      <c r="G63" s="899">
        <f t="shared" si="13"/>
        <v>0</v>
      </c>
      <c r="H63" s="900">
        <f t="shared" si="13"/>
        <v>970</v>
      </c>
      <c r="I63" s="900">
        <f t="shared" si="13"/>
        <v>0</v>
      </c>
      <c r="J63" s="885"/>
      <c r="K63" s="1372" t="s">
        <v>501</v>
      </c>
    </row>
    <row r="64" spans="1:11" x14ac:dyDescent="0.2">
      <c r="A64" s="1367"/>
      <c r="B64" s="1368"/>
      <c r="C64" s="907">
        <v>1150</v>
      </c>
      <c r="D64" s="885">
        <v>571</v>
      </c>
      <c r="E64" s="908"/>
      <c r="F64" s="908"/>
      <c r="G64" s="908"/>
      <c r="H64" s="886">
        <f t="shared" si="10"/>
        <v>571</v>
      </c>
      <c r="I64" s="886">
        <f t="shared" si="10"/>
        <v>0</v>
      </c>
      <c r="J64" s="885"/>
      <c r="K64" s="1372"/>
    </row>
    <row r="65" spans="1:11" x14ac:dyDescent="0.2">
      <c r="A65" s="1367"/>
      <c r="B65" s="1368"/>
      <c r="C65" s="884">
        <v>1210</v>
      </c>
      <c r="D65" s="885">
        <v>29</v>
      </c>
      <c r="E65" s="909"/>
      <c r="F65" s="909"/>
      <c r="G65" s="909"/>
      <c r="H65" s="886">
        <f t="shared" si="10"/>
        <v>29</v>
      </c>
      <c r="I65" s="886">
        <f t="shared" si="10"/>
        <v>0</v>
      </c>
      <c r="J65" s="885"/>
      <c r="K65" s="1372"/>
    </row>
    <row r="66" spans="1:11" x14ac:dyDescent="0.2">
      <c r="A66" s="1367"/>
      <c r="B66" s="1368"/>
      <c r="C66" s="884">
        <v>2279</v>
      </c>
      <c r="D66" s="885">
        <v>300</v>
      </c>
      <c r="E66" s="901"/>
      <c r="F66" s="901"/>
      <c r="G66" s="901"/>
      <c r="H66" s="886">
        <f t="shared" si="10"/>
        <v>300</v>
      </c>
      <c r="I66" s="886">
        <f t="shared" si="10"/>
        <v>0</v>
      </c>
      <c r="J66" s="909"/>
      <c r="K66" s="1372"/>
    </row>
    <row r="67" spans="1:11" x14ac:dyDescent="0.2">
      <c r="A67" s="1367"/>
      <c r="B67" s="1368"/>
      <c r="C67" s="907">
        <v>2314</v>
      </c>
      <c r="D67" s="885">
        <v>70</v>
      </c>
      <c r="E67" s="885"/>
      <c r="F67" s="885"/>
      <c r="G67" s="885"/>
      <c r="H67" s="886">
        <f t="shared" si="10"/>
        <v>70</v>
      </c>
      <c r="I67" s="886">
        <f t="shared" si="10"/>
        <v>0</v>
      </c>
      <c r="J67" s="901"/>
      <c r="K67" s="1372"/>
    </row>
    <row r="68" spans="1:11" x14ac:dyDescent="0.2">
      <c r="A68" s="1367" t="s">
        <v>504</v>
      </c>
      <c r="B68" s="1368" t="s">
        <v>505</v>
      </c>
      <c r="C68" s="906"/>
      <c r="D68" s="899">
        <f>SUM(D69:D71)</f>
        <v>464</v>
      </c>
      <c r="E68" s="899">
        <f t="shared" ref="E68:I68" si="14">SUM(E69:E71)</f>
        <v>536</v>
      </c>
      <c r="F68" s="899">
        <f t="shared" si="14"/>
        <v>0</v>
      </c>
      <c r="G68" s="899">
        <f t="shared" si="14"/>
        <v>0</v>
      </c>
      <c r="H68" s="900">
        <f t="shared" si="14"/>
        <v>464</v>
      </c>
      <c r="I68" s="900">
        <f t="shared" si="14"/>
        <v>536</v>
      </c>
      <c r="J68" s="885"/>
      <c r="K68" s="1372" t="s">
        <v>506</v>
      </c>
    </row>
    <row r="69" spans="1:11" x14ac:dyDescent="0.2">
      <c r="A69" s="1367"/>
      <c r="B69" s="1368"/>
      <c r="C69" s="910">
        <v>1150</v>
      </c>
      <c r="D69" s="885">
        <v>251</v>
      </c>
      <c r="E69" s="883">
        <v>510</v>
      </c>
      <c r="F69" s="883"/>
      <c r="G69" s="883"/>
      <c r="H69" s="886">
        <f t="shared" si="10"/>
        <v>251</v>
      </c>
      <c r="I69" s="886">
        <f t="shared" si="10"/>
        <v>510</v>
      </c>
      <c r="J69" s="883"/>
      <c r="K69" s="1372"/>
    </row>
    <row r="70" spans="1:11" x14ac:dyDescent="0.2">
      <c r="A70" s="1367"/>
      <c r="B70" s="1368"/>
      <c r="C70" s="910">
        <v>1210</v>
      </c>
      <c r="D70" s="885">
        <v>13</v>
      </c>
      <c r="E70" s="883">
        <v>26</v>
      </c>
      <c r="F70" s="883"/>
      <c r="G70" s="883"/>
      <c r="H70" s="886">
        <f t="shared" si="10"/>
        <v>13</v>
      </c>
      <c r="I70" s="886">
        <f t="shared" si="10"/>
        <v>26</v>
      </c>
      <c r="J70" s="883"/>
      <c r="K70" s="1372"/>
    </row>
    <row r="71" spans="1:11" x14ac:dyDescent="0.2">
      <c r="A71" s="1367"/>
      <c r="B71" s="1368"/>
      <c r="C71" s="907">
        <v>2314</v>
      </c>
      <c r="D71" s="885">
        <v>200</v>
      </c>
      <c r="E71" s="883">
        <v>0</v>
      </c>
      <c r="F71" s="883"/>
      <c r="G71" s="883"/>
      <c r="H71" s="886">
        <f t="shared" ref="H71:I91" si="15">D71+F71</f>
        <v>200</v>
      </c>
      <c r="I71" s="886">
        <f t="shared" si="15"/>
        <v>0</v>
      </c>
      <c r="J71" s="883"/>
      <c r="K71" s="1372"/>
    </row>
    <row r="72" spans="1:11" x14ac:dyDescent="0.2">
      <c r="A72" s="1367" t="s">
        <v>507</v>
      </c>
      <c r="B72" s="1368" t="s">
        <v>508</v>
      </c>
      <c r="C72" s="906"/>
      <c r="D72" s="899">
        <f>SUM(D73:D76)</f>
        <v>3141</v>
      </c>
      <c r="E72" s="899">
        <f t="shared" ref="E72:I72" si="16">SUM(E73:E76)</f>
        <v>4469</v>
      </c>
      <c r="F72" s="899">
        <f t="shared" si="16"/>
        <v>0</v>
      </c>
      <c r="G72" s="899">
        <f t="shared" si="16"/>
        <v>0</v>
      </c>
      <c r="H72" s="900">
        <f t="shared" si="16"/>
        <v>3141</v>
      </c>
      <c r="I72" s="900">
        <f t="shared" si="16"/>
        <v>4469</v>
      </c>
      <c r="J72" s="885"/>
      <c r="K72" s="1372" t="s">
        <v>509</v>
      </c>
    </row>
    <row r="73" spans="1:11" x14ac:dyDescent="0.2">
      <c r="A73" s="1367"/>
      <c r="B73" s="1368"/>
      <c r="C73" s="884">
        <v>1150</v>
      </c>
      <c r="D73" s="885">
        <v>1491</v>
      </c>
      <c r="E73" s="883">
        <v>675</v>
      </c>
      <c r="F73" s="883"/>
      <c r="G73" s="883"/>
      <c r="H73" s="886">
        <f t="shared" si="15"/>
        <v>1491</v>
      </c>
      <c r="I73" s="886">
        <f t="shared" si="15"/>
        <v>675</v>
      </c>
      <c r="J73" s="885"/>
      <c r="K73" s="1372"/>
    </row>
    <row r="74" spans="1:11" x14ac:dyDescent="0.2">
      <c r="A74" s="1367"/>
      <c r="B74" s="1368"/>
      <c r="C74" s="884">
        <v>1210</v>
      </c>
      <c r="D74" s="885">
        <v>79</v>
      </c>
      <c r="E74" s="883">
        <v>34</v>
      </c>
      <c r="F74" s="883"/>
      <c r="G74" s="883"/>
      <c r="H74" s="886">
        <f t="shared" si="15"/>
        <v>79</v>
      </c>
      <c r="I74" s="886">
        <f t="shared" si="15"/>
        <v>34</v>
      </c>
      <c r="J74" s="885"/>
      <c r="K74" s="1372"/>
    </row>
    <row r="75" spans="1:11" x14ac:dyDescent="0.2">
      <c r="A75" s="1367"/>
      <c r="B75" s="1368"/>
      <c r="C75" s="884">
        <v>2279</v>
      </c>
      <c r="D75" s="885">
        <v>1571</v>
      </c>
      <c r="E75" s="883">
        <v>3460</v>
      </c>
      <c r="F75" s="883"/>
      <c r="G75" s="883"/>
      <c r="H75" s="886">
        <f t="shared" si="15"/>
        <v>1571</v>
      </c>
      <c r="I75" s="886">
        <f t="shared" si="15"/>
        <v>3460</v>
      </c>
      <c r="J75" s="885"/>
      <c r="K75" s="1372"/>
    </row>
    <row r="76" spans="1:11" x14ac:dyDescent="0.2">
      <c r="A76" s="1367"/>
      <c r="B76" s="1368"/>
      <c r="C76" s="907">
        <v>2314</v>
      </c>
      <c r="D76" s="885">
        <v>0</v>
      </c>
      <c r="E76" s="883">
        <v>300</v>
      </c>
      <c r="F76" s="883"/>
      <c r="G76" s="883"/>
      <c r="H76" s="886">
        <f t="shared" si="15"/>
        <v>0</v>
      </c>
      <c r="I76" s="886">
        <f t="shared" si="15"/>
        <v>300</v>
      </c>
      <c r="J76" s="885"/>
      <c r="K76" s="1372"/>
    </row>
    <row r="77" spans="1:11" x14ac:dyDescent="0.2">
      <c r="A77" s="1367" t="s">
        <v>510</v>
      </c>
      <c r="B77" s="1368" t="s">
        <v>511</v>
      </c>
      <c r="C77" s="911"/>
      <c r="D77" s="899">
        <f>SUM(D78:D80)</f>
        <v>1000</v>
      </c>
      <c r="E77" s="899">
        <f t="shared" ref="E77:I77" si="17">SUM(E78:E80)</f>
        <v>0</v>
      </c>
      <c r="F77" s="899">
        <f t="shared" si="17"/>
        <v>0</v>
      </c>
      <c r="G77" s="899">
        <f t="shared" si="17"/>
        <v>0</v>
      </c>
      <c r="H77" s="900">
        <f t="shared" si="17"/>
        <v>1000</v>
      </c>
      <c r="I77" s="900">
        <f t="shared" si="17"/>
        <v>0</v>
      </c>
      <c r="J77" s="883"/>
      <c r="K77" s="1372" t="s">
        <v>512</v>
      </c>
    </row>
    <row r="78" spans="1:11" x14ac:dyDescent="0.2">
      <c r="A78" s="1367"/>
      <c r="B78" s="1368"/>
      <c r="C78" s="907" t="s">
        <v>513</v>
      </c>
      <c r="D78" s="885">
        <v>100</v>
      </c>
      <c r="E78" s="885">
        <v>0</v>
      </c>
      <c r="F78" s="885"/>
      <c r="G78" s="885"/>
      <c r="H78" s="886">
        <f t="shared" si="15"/>
        <v>100</v>
      </c>
      <c r="I78" s="886">
        <f t="shared" si="15"/>
        <v>0</v>
      </c>
      <c r="J78" s="885"/>
      <c r="K78" s="1372"/>
    </row>
    <row r="79" spans="1:11" x14ac:dyDescent="0.2">
      <c r="A79" s="1367"/>
      <c r="B79" s="1368"/>
      <c r="C79" s="907" t="s">
        <v>514</v>
      </c>
      <c r="D79" s="885">
        <v>92</v>
      </c>
      <c r="E79" s="885">
        <v>0</v>
      </c>
      <c r="F79" s="885"/>
      <c r="G79" s="885"/>
      <c r="H79" s="886">
        <f t="shared" si="15"/>
        <v>92</v>
      </c>
      <c r="I79" s="886">
        <f t="shared" si="15"/>
        <v>0</v>
      </c>
      <c r="J79" s="885"/>
      <c r="K79" s="1372"/>
    </row>
    <row r="80" spans="1:11" x14ac:dyDescent="0.2">
      <c r="A80" s="1367"/>
      <c r="B80" s="1368"/>
      <c r="C80" s="907">
        <v>2314</v>
      </c>
      <c r="D80" s="885">
        <v>808</v>
      </c>
      <c r="E80" s="883">
        <v>0</v>
      </c>
      <c r="F80" s="883"/>
      <c r="G80" s="883"/>
      <c r="H80" s="886">
        <f t="shared" si="15"/>
        <v>808</v>
      </c>
      <c r="I80" s="886">
        <f t="shared" si="15"/>
        <v>0</v>
      </c>
      <c r="J80" s="885"/>
      <c r="K80" s="1372"/>
    </row>
    <row r="81" spans="1:11" x14ac:dyDescent="0.2">
      <c r="A81" s="1359" t="s">
        <v>515</v>
      </c>
      <c r="B81" s="1363" t="s">
        <v>516</v>
      </c>
      <c r="C81" s="903"/>
      <c r="D81" s="889">
        <f>SUM(D82:D85)</f>
        <v>150</v>
      </c>
      <c r="E81" s="889">
        <f t="shared" ref="E81:I81" si="18">SUM(E82:E85)</f>
        <v>4577</v>
      </c>
      <c r="F81" s="889">
        <f t="shared" si="18"/>
        <v>0</v>
      </c>
      <c r="G81" s="889">
        <f t="shared" si="18"/>
        <v>0</v>
      </c>
      <c r="H81" s="890">
        <f t="shared" si="18"/>
        <v>150</v>
      </c>
      <c r="I81" s="890">
        <f t="shared" si="18"/>
        <v>4577</v>
      </c>
      <c r="J81" s="891"/>
      <c r="K81" s="1372" t="s">
        <v>517</v>
      </c>
    </row>
    <row r="82" spans="1:11" x14ac:dyDescent="0.2">
      <c r="A82" s="1359"/>
      <c r="B82" s="1363"/>
      <c r="C82" s="892">
        <v>1150</v>
      </c>
      <c r="D82" s="893">
        <v>0</v>
      </c>
      <c r="E82" s="891">
        <v>0</v>
      </c>
      <c r="F82" s="891"/>
      <c r="G82" s="891"/>
      <c r="H82" s="105">
        <f t="shared" si="15"/>
        <v>0</v>
      </c>
      <c r="I82" s="105">
        <f t="shared" si="15"/>
        <v>0</v>
      </c>
      <c r="J82" s="893"/>
      <c r="K82" s="1372"/>
    </row>
    <row r="83" spans="1:11" x14ac:dyDescent="0.2">
      <c r="A83" s="1359"/>
      <c r="B83" s="1363"/>
      <c r="C83" s="892">
        <v>1210</v>
      </c>
      <c r="D83" s="893">
        <v>0</v>
      </c>
      <c r="E83" s="894">
        <v>0</v>
      </c>
      <c r="F83" s="894"/>
      <c r="G83" s="894"/>
      <c r="H83" s="105">
        <f t="shared" si="15"/>
        <v>0</v>
      </c>
      <c r="I83" s="105">
        <f t="shared" si="15"/>
        <v>0</v>
      </c>
      <c r="J83" s="893"/>
      <c r="K83" s="1372"/>
    </row>
    <row r="84" spans="1:11" x14ac:dyDescent="0.2">
      <c r="A84" s="1359"/>
      <c r="B84" s="1363"/>
      <c r="C84" s="892">
        <v>2269</v>
      </c>
      <c r="D84" s="893">
        <v>0</v>
      </c>
      <c r="E84" s="894">
        <v>300</v>
      </c>
      <c r="F84" s="894"/>
      <c r="G84" s="894"/>
      <c r="H84" s="105">
        <f t="shared" si="15"/>
        <v>0</v>
      </c>
      <c r="I84" s="105">
        <f t="shared" si="15"/>
        <v>300</v>
      </c>
      <c r="J84" s="893"/>
      <c r="K84" s="1372"/>
    </row>
    <row r="85" spans="1:11" x14ac:dyDescent="0.2">
      <c r="A85" s="1359"/>
      <c r="B85" s="1363"/>
      <c r="C85" s="902">
        <v>2279</v>
      </c>
      <c r="D85" s="893">
        <v>150</v>
      </c>
      <c r="E85" s="912">
        <v>4277</v>
      </c>
      <c r="F85" s="912"/>
      <c r="G85" s="912"/>
      <c r="H85" s="105">
        <f t="shared" si="15"/>
        <v>150</v>
      </c>
      <c r="I85" s="105">
        <f t="shared" si="15"/>
        <v>4277</v>
      </c>
      <c r="J85" s="893"/>
      <c r="K85" s="1372"/>
    </row>
    <row r="86" spans="1:11" x14ac:dyDescent="0.2">
      <c r="A86" s="907" t="s">
        <v>518</v>
      </c>
      <c r="B86" s="913" t="s">
        <v>519</v>
      </c>
      <c r="C86" s="905"/>
      <c r="D86" s="899">
        <f t="shared" ref="D86:I86" si="19">SUM(D87,D90,D94,D98,D104,D108,D113,D119,D124,D128)</f>
        <v>7543</v>
      </c>
      <c r="E86" s="899">
        <f t="shared" si="19"/>
        <v>5222</v>
      </c>
      <c r="F86" s="899">
        <f t="shared" si="19"/>
        <v>0</v>
      </c>
      <c r="G86" s="899">
        <f t="shared" si="19"/>
        <v>0</v>
      </c>
      <c r="H86" s="900">
        <f t="shared" si="19"/>
        <v>7543</v>
      </c>
      <c r="I86" s="900">
        <f t="shared" si="19"/>
        <v>5222</v>
      </c>
      <c r="J86" s="885"/>
      <c r="K86" s="908"/>
    </row>
    <row r="87" spans="1:11" ht="21" customHeight="1" x14ac:dyDescent="0.2">
      <c r="A87" s="1367" t="s">
        <v>520</v>
      </c>
      <c r="B87" s="1376" t="s">
        <v>521</v>
      </c>
      <c r="C87" s="906"/>
      <c r="D87" s="899">
        <f>SUM(D88:D89)</f>
        <v>115</v>
      </c>
      <c r="E87" s="899">
        <f t="shared" ref="E87:I87" si="20">SUM(E88:E89)</f>
        <v>0</v>
      </c>
      <c r="F87" s="899">
        <f t="shared" si="20"/>
        <v>0</v>
      </c>
      <c r="G87" s="899">
        <f t="shared" si="20"/>
        <v>0</v>
      </c>
      <c r="H87" s="900">
        <f t="shared" si="20"/>
        <v>115</v>
      </c>
      <c r="I87" s="900">
        <f t="shared" si="20"/>
        <v>0</v>
      </c>
      <c r="J87" s="909"/>
      <c r="K87" s="1372" t="s">
        <v>522</v>
      </c>
    </row>
    <row r="88" spans="1:11" ht="12.75" customHeight="1" x14ac:dyDescent="0.2">
      <c r="A88" s="1367"/>
      <c r="B88" s="1376"/>
      <c r="C88" s="907">
        <v>1150</v>
      </c>
      <c r="D88" s="885">
        <v>109</v>
      </c>
      <c r="E88" s="883"/>
      <c r="F88" s="883"/>
      <c r="G88" s="883"/>
      <c r="H88" s="886">
        <f t="shared" si="15"/>
        <v>109</v>
      </c>
      <c r="I88" s="886">
        <f t="shared" si="15"/>
        <v>0</v>
      </c>
      <c r="J88" s="901"/>
      <c r="K88" s="1372"/>
    </row>
    <row r="89" spans="1:11" ht="12.75" customHeight="1" x14ac:dyDescent="0.2">
      <c r="A89" s="1367"/>
      <c r="B89" s="1376"/>
      <c r="C89" s="907">
        <v>1210</v>
      </c>
      <c r="D89" s="885">
        <v>6</v>
      </c>
      <c r="E89" s="883"/>
      <c r="F89" s="883"/>
      <c r="G89" s="883"/>
      <c r="H89" s="886">
        <f t="shared" si="15"/>
        <v>6</v>
      </c>
      <c r="I89" s="886">
        <f t="shared" si="15"/>
        <v>0</v>
      </c>
      <c r="J89" s="885"/>
      <c r="K89" s="1372"/>
    </row>
    <row r="90" spans="1:11" x14ac:dyDescent="0.2">
      <c r="A90" s="1367" t="s">
        <v>523</v>
      </c>
      <c r="B90" s="1368" t="s">
        <v>524</v>
      </c>
      <c r="C90" s="906"/>
      <c r="D90" s="899">
        <f>SUM(D91:D93)</f>
        <v>200</v>
      </c>
      <c r="E90" s="899">
        <f t="shared" ref="E90:I90" si="21">SUM(E91:E93)</f>
        <v>0</v>
      </c>
      <c r="F90" s="899">
        <f t="shared" si="21"/>
        <v>0</v>
      </c>
      <c r="G90" s="899">
        <f t="shared" si="21"/>
        <v>0</v>
      </c>
      <c r="H90" s="900">
        <f t="shared" si="21"/>
        <v>200</v>
      </c>
      <c r="I90" s="900">
        <f t="shared" si="21"/>
        <v>0</v>
      </c>
      <c r="J90" s="883"/>
      <c r="K90" s="1372" t="s">
        <v>525</v>
      </c>
    </row>
    <row r="91" spans="1:11" x14ac:dyDescent="0.2">
      <c r="A91" s="1367"/>
      <c r="B91" s="1368"/>
      <c r="C91" s="907">
        <v>1150</v>
      </c>
      <c r="D91" s="885">
        <v>95</v>
      </c>
      <c r="E91" s="883"/>
      <c r="F91" s="883"/>
      <c r="G91" s="883"/>
      <c r="H91" s="886">
        <f t="shared" si="15"/>
        <v>95</v>
      </c>
      <c r="I91" s="886">
        <f t="shared" si="15"/>
        <v>0</v>
      </c>
      <c r="J91" s="883"/>
      <c r="K91" s="1372"/>
    </row>
    <row r="92" spans="1:11" x14ac:dyDescent="0.2">
      <c r="A92" s="1367"/>
      <c r="B92" s="1368"/>
      <c r="C92" s="907">
        <v>1210</v>
      </c>
      <c r="D92" s="885">
        <v>5</v>
      </c>
      <c r="E92" s="883"/>
      <c r="F92" s="883"/>
      <c r="G92" s="883"/>
      <c r="H92" s="886">
        <f>D92+F92</f>
        <v>5</v>
      </c>
      <c r="I92" s="886">
        <f>E92+G92</f>
        <v>0</v>
      </c>
      <c r="J92" s="883"/>
      <c r="K92" s="1372"/>
    </row>
    <row r="93" spans="1:11" x14ac:dyDescent="0.2">
      <c r="A93" s="1367"/>
      <c r="B93" s="1368"/>
      <c r="C93" s="907">
        <v>2314</v>
      </c>
      <c r="D93" s="885">
        <v>100</v>
      </c>
      <c r="E93" s="883"/>
      <c r="F93" s="883"/>
      <c r="G93" s="883"/>
      <c r="H93" s="886">
        <f t="shared" ref="H93:I110" si="22">D93+F93</f>
        <v>100</v>
      </c>
      <c r="I93" s="886">
        <f t="shared" si="22"/>
        <v>0</v>
      </c>
      <c r="J93" s="883"/>
      <c r="K93" s="1372"/>
    </row>
    <row r="94" spans="1:11" x14ac:dyDescent="0.2">
      <c r="A94" s="1367" t="s">
        <v>526</v>
      </c>
      <c r="B94" s="1368" t="s">
        <v>527</v>
      </c>
      <c r="C94" s="906"/>
      <c r="D94" s="899">
        <f>SUM(D95:D97)</f>
        <v>200</v>
      </c>
      <c r="E94" s="899">
        <f t="shared" ref="E94:I94" si="23">SUM(E95:E97)</f>
        <v>0</v>
      </c>
      <c r="F94" s="899">
        <f t="shared" si="23"/>
        <v>0</v>
      </c>
      <c r="G94" s="899">
        <f t="shared" si="23"/>
        <v>0</v>
      </c>
      <c r="H94" s="900">
        <f t="shared" si="23"/>
        <v>200</v>
      </c>
      <c r="I94" s="900">
        <f t="shared" si="23"/>
        <v>0</v>
      </c>
      <c r="J94" s="883"/>
      <c r="K94" s="1372" t="s">
        <v>525</v>
      </c>
    </row>
    <row r="95" spans="1:11" x14ac:dyDescent="0.2">
      <c r="A95" s="1367"/>
      <c r="B95" s="1368"/>
      <c r="C95" s="907">
        <v>1150</v>
      </c>
      <c r="D95" s="885">
        <v>95</v>
      </c>
      <c r="E95" s="883"/>
      <c r="F95" s="883"/>
      <c r="G95" s="883"/>
      <c r="H95" s="886">
        <f t="shared" si="22"/>
        <v>95</v>
      </c>
      <c r="I95" s="886">
        <f t="shared" si="22"/>
        <v>0</v>
      </c>
      <c r="J95" s="883"/>
      <c r="K95" s="1372"/>
    </row>
    <row r="96" spans="1:11" x14ac:dyDescent="0.2">
      <c r="A96" s="1367"/>
      <c r="B96" s="1368"/>
      <c r="C96" s="907">
        <v>1210</v>
      </c>
      <c r="D96" s="885">
        <v>5</v>
      </c>
      <c r="E96" s="883"/>
      <c r="F96" s="883"/>
      <c r="G96" s="883"/>
      <c r="H96" s="886">
        <f t="shared" si="22"/>
        <v>5</v>
      </c>
      <c r="I96" s="886">
        <f t="shared" si="22"/>
        <v>0</v>
      </c>
      <c r="J96" s="883"/>
      <c r="K96" s="1372"/>
    </row>
    <row r="97" spans="1:11" x14ac:dyDescent="0.2">
      <c r="A97" s="1367"/>
      <c r="B97" s="1368"/>
      <c r="C97" s="907">
        <v>2314</v>
      </c>
      <c r="D97" s="885">
        <v>100</v>
      </c>
      <c r="E97" s="883"/>
      <c r="F97" s="883"/>
      <c r="G97" s="883"/>
      <c r="H97" s="886">
        <f t="shared" si="22"/>
        <v>100</v>
      </c>
      <c r="I97" s="886">
        <f t="shared" si="22"/>
        <v>0</v>
      </c>
      <c r="J97" s="883"/>
      <c r="K97" s="1372"/>
    </row>
    <row r="98" spans="1:11" x14ac:dyDescent="0.2">
      <c r="A98" s="1367" t="s">
        <v>528</v>
      </c>
      <c r="B98" s="1368" t="s">
        <v>529</v>
      </c>
      <c r="C98" s="906"/>
      <c r="D98" s="899">
        <f>SUM(D99:D103)</f>
        <v>2977</v>
      </c>
      <c r="E98" s="899">
        <f t="shared" ref="E98:I98" si="24">SUM(E99:E103)</f>
        <v>0</v>
      </c>
      <c r="F98" s="899">
        <f t="shared" si="24"/>
        <v>0</v>
      </c>
      <c r="G98" s="899">
        <f t="shared" si="24"/>
        <v>0</v>
      </c>
      <c r="H98" s="900">
        <f t="shared" si="24"/>
        <v>2977</v>
      </c>
      <c r="I98" s="900">
        <f t="shared" si="24"/>
        <v>0</v>
      </c>
      <c r="J98" s="883"/>
      <c r="K98" s="1372" t="s">
        <v>530</v>
      </c>
    </row>
    <row r="99" spans="1:11" x14ac:dyDescent="0.2">
      <c r="A99" s="1367"/>
      <c r="B99" s="1368"/>
      <c r="C99" s="884">
        <v>1150</v>
      </c>
      <c r="D99" s="885">
        <v>708</v>
      </c>
      <c r="E99" s="883"/>
      <c r="F99" s="883"/>
      <c r="G99" s="883"/>
      <c r="H99" s="886">
        <f t="shared" si="22"/>
        <v>708</v>
      </c>
      <c r="I99" s="886">
        <f t="shared" si="22"/>
        <v>0</v>
      </c>
      <c r="J99" s="885"/>
      <c r="K99" s="1372"/>
    </row>
    <row r="100" spans="1:11" x14ac:dyDescent="0.2">
      <c r="A100" s="1367"/>
      <c r="B100" s="1368"/>
      <c r="C100" s="884">
        <v>1210</v>
      </c>
      <c r="D100" s="885">
        <v>36</v>
      </c>
      <c r="E100" s="883"/>
      <c r="F100" s="883"/>
      <c r="G100" s="883"/>
      <c r="H100" s="886">
        <f t="shared" si="22"/>
        <v>36</v>
      </c>
      <c r="I100" s="886">
        <f t="shared" si="22"/>
        <v>0</v>
      </c>
      <c r="J100" s="885"/>
      <c r="K100" s="1372"/>
    </row>
    <row r="101" spans="1:11" x14ac:dyDescent="0.2">
      <c r="A101" s="1367"/>
      <c r="B101" s="1368"/>
      <c r="C101" s="884">
        <v>2264</v>
      </c>
      <c r="D101" s="885">
        <v>800</v>
      </c>
      <c r="E101" s="883"/>
      <c r="F101" s="883"/>
      <c r="G101" s="883"/>
      <c r="H101" s="886">
        <f t="shared" si="22"/>
        <v>800</v>
      </c>
      <c r="I101" s="886">
        <f t="shared" si="22"/>
        <v>0</v>
      </c>
      <c r="J101" s="885"/>
      <c r="K101" s="1372"/>
    </row>
    <row r="102" spans="1:11" x14ac:dyDescent="0.2">
      <c r="A102" s="1367"/>
      <c r="B102" s="1368"/>
      <c r="C102" s="884">
        <v>2279</v>
      </c>
      <c r="D102" s="885">
        <v>1271</v>
      </c>
      <c r="E102" s="883"/>
      <c r="F102" s="883"/>
      <c r="G102" s="883"/>
      <c r="H102" s="886">
        <f t="shared" si="22"/>
        <v>1271</v>
      </c>
      <c r="I102" s="886">
        <f t="shared" si="22"/>
        <v>0</v>
      </c>
      <c r="J102" s="885"/>
      <c r="K102" s="1372"/>
    </row>
    <row r="103" spans="1:11" x14ac:dyDescent="0.2">
      <c r="A103" s="1367"/>
      <c r="B103" s="1368"/>
      <c r="C103" s="907">
        <v>2314</v>
      </c>
      <c r="D103" s="885">
        <v>162</v>
      </c>
      <c r="E103" s="908"/>
      <c r="F103" s="908"/>
      <c r="G103" s="908"/>
      <c r="H103" s="886">
        <f t="shared" si="22"/>
        <v>162</v>
      </c>
      <c r="I103" s="886">
        <f t="shared" si="22"/>
        <v>0</v>
      </c>
      <c r="J103" s="885"/>
      <c r="K103" s="1372"/>
    </row>
    <row r="104" spans="1:11" x14ac:dyDescent="0.2">
      <c r="A104" s="1367" t="s">
        <v>531</v>
      </c>
      <c r="B104" s="1368" t="s">
        <v>505</v>
      </c>
      <c r="C104" s="906"/>
      <c r="D104" s="899">
        <f>SUM(D105:D107)</f>
        <v>316</v>
      </c>
      <c r="E104" s="899">
        <f t="shared" ref="E104:I104" si="25">SUM(E105:E107)</f>
        <v>684</v>
      </c>
      <c r="F104" s="899">
        <f t="shared" si="25"/>
        <v>0</v>
      </c>
      <c r="G104" s="899">
        <f t="shared" si="25"/>
        <v>0</v>
      </c>
      <c r="H104" s="900">
        <f t="shared" si="25"/>
        <v>316</v>
      </c>
      <c r="I104" s="900">
        <f t="shared" si="25"/>
        <v>684</v>
      </c>
      <c r="J104" s="883"/>
      <c r="K104" s="1372" t="s">
        <v>532</v>
      </c>
    </row>
    <row r="105" spans="1:11" x14ac:dyDescent="0.2">
      <c r="A105" s="1367"/>
      <c r="B105" s="1368"/>
      <c r="C105" s="884">
        <v>1150</v>
      </c>
      <c r="D105" s="885">
        <v>110</v>
      </c>
      <c r="E105" s="909">
        <v>651</v>
      </c>
      <c r="F105" s="909"/>
      <c r="G105" s="909"/>
      <c r="H105" s="886">
        <f t="shared" si="22"/>
        <v>110</v>
      </c>
      <c r="I105" s="886">
        <f t="shared" si="22"/>
        <v>651</v>
      </c>
      <c r="J105" s="908"/>
      <c r="K105" s="1372"/>
    </row>
    <row r="106" spans="1:11" x14ac:dyDescent="0.2">
      <c r="A106" s="1367"/>
      <c r="B106" s="1368"/>
      <c r="C106" s="884">
        <v>1210</v>
      </c>
      <c r="D106" s="885">
        <v>6</v>
      </c>
      <c r="E106" s="914">
        <v>33</v>
      </c>
      <c r="F106" s="901"/>
      <c r="G106" s="901"/>
      <c r="H106" s="886">
        <f t="shared" si="22"/>
        <v>6</v>
      </c>
      <c r="I106" s="886">
        <f t="shared" si="22"/>
        <v>33</v>
      </c>
      <c r="J106" s="908"/>
      <c r="K106" s="1372"/>
    </row>
    <row r="107" spans="1:11" x14ac:dyDescent="0.2">
      <c r="A107" s="1367"/>
      <c r="B107" s="1368"/>
      <c r="C107" s="907">
        <v>2314</v>
      </c>
      <c r="D107" s="885">
        <v>200</v>
      </c>
      <c r="E107" s="883">
        <v>0</v>
      </c>
      <c r="F107" s="883"/>
      <c r="G107" s="883"/>
      <c r="H107" s="886">
        <f t="shared" si="22"/>
        <v>200</v>
      </c>
      <c r="I107" s="886">
        <f t="shared" si="22"/>
        <v>0</v>
      </c>
      <c r="J107" s="901"/>
      <c r="K107" s="1372"/>
    </row>
    <row r="108" spans="1:11" x14ac:dyDescent="0.2">
      <c r="A108" s="1359" t="s">
        <v>533</v>
      </c>
      <c r="B108" s="1363" t="s">
        <v>516</v>
      </c>
      <c r="C108" s="903"/>
      <c r="D108" s="889">
        <f>SUM(D109:D112)</f>
        <v>150</v>
      </c>
      <c r="E108" s="889">
        <f t="shared" ref="E108:I108" si="26">SUM(E109:E112)</f>
        <v>3723</v>
      </c>
      <c r="F108" s="889">
        <f t="shared" si="26"/>
        <v>0</v>
      </c>
      <c r="G108" s="889">
        <f t="shared" si="26"/>
        <v>0</v>
      </c>
      <c r="H108" s="890">
        <f t="shared" si="26"/>
        <v>150</v>
      </c>
      <c r="I108" s="890">
        <f t="shared" si="26"/>
        <v>3723</v>
      </c>
      <c r="J108" s="893"/>
      <c r="K108" s="1375" t="s">
        <v>517</v>
      </c>
    </row>
    <row r="109" spans="1:11" x14ac:dyDescent="0.2">
      <c r="A109" s="1359"/>
      <c r="B109" s="1363"/>
      <c r="C109" s="892">
        <v>1150</v>
      </c>
      <c r="D109" s="893">
        <v>0</v>
      </c>
      <c r="E109" s="891">
        <v>0</v>
      </c>
      <c r="F109" s="891"/>
      <c r="G109" s="891"/>
      <c r="H109" s="105">
        <f t="shared" si="22"/>
        <v>0</v>
      </c>
      <c r="I109" s="105">
        <f t="shared" si="22"/>
        <v>0</v>
      </c>
      <c r="J109" s="893"/>
      <c r="K109" s="1375"/>
    </row>
    <row r="110" spans="1:11" x14ac:dyDescent="0.2">
      <c r="A110" s="1359"/>
      <c r="B110" s="1363"/>
      <c r="C110" s="892">
        <v>1210</v>
      </c>
      <c r="D110" s="893">
        <v>0</v>
      </c>
      <c r="E110" s="891">
        <v>0</v>
      </c>
      <c r="F110" s="891"/>
      <c r="G110" s="891"/>
      <c r="H110" s="105">
        <f t="shared" si="22"/>
        <v>0</v>
      </c>
      <c r="I110" s="105">
        <f t="shared" si="22"/>
        <v>0</v>
      </c>
      <c r="J110" s="893"/>
      <c r="K110" s="1375"/>
    </row>
    <row r="111" spans="1:11" x14ac:dyDescent="0.2">
      <c r="A111" s="1359"/>
      <c r="B111" s="1363"/>
      <c r="C111" s="892">
        <v>2269</v>
      </c>
      <c r="D111" s="893">
        <v>0</v>
      </c>
      <c r="E111" s="891">
        <v>500</v>
      </c>
      <c r="F111" s="891"/>
      <c r="G111" s="891"/>
      <c r="H111" s="105">
        <f>D111+F111</f>
        <v>0</v>
      </c>
      <c r="I111" s="105">
        <f>E111+G111</f>
        <v>500</v>
      </c>
      <c r="J111" s="893"/>
      <c r="K111" s="1375"/>
    </row>
    <row r="112" spans="1:11" x14ac:dyDescent="0.2">
      <c r="A112" s="1359"/>
      <c r="B112" s="1363"/>
      <c r="C112" s="902">
        <v>2279</v>
      </c>
      <c r="D112" s="893">
        <v>150</v>
      </c>
      <c r="E112" s="891">
        <v>3223</v>
      </c>
      <c r="F112" s="891"/>
      <c r="G112" s="891"/>
      <c r="H112" s="105">
        <f t="shared" ref="H112:I132" si="27">D112+F112</f>
        <v>150</v>
      </c>
      <c r="I112" s="105">
        <f t="shared" si="27"/>
        <v>3223</v>
      </c>
      <c r="J112" s="893"/>
      <c r="K112" s="1375"/>
    </row>
    <row r="113" spans="1:11" x14ac:dyDescent="0.2">
      <c r="A113" s="1359" t="s">
        <v>534</v>
      </c>
      <c r="B113" s="1363" t="s">
        <v>503</v>
      </c>
      <c r="C113" s="903"/>
      <c r="D113" s="889">
        <f>SUM(D114:D118)</f>
        <v>2150</v>
      </c>
      <c r="E113" s="889">
        <f t="shared" ref="E113:I113" si="28">SUM(E114:E118)</f>
        <v>0</v>
      </c>
      <c r="F113" s="889">
        <f t="shared" si="28"/>
        <v>0</v>
      </c>
      <c r="G113" s="889">
        <f t="shared" si="28"/>
        <v>0</v>
      </c>
      <c r="H113" s="890">
        <f t="shared" si="28"/>
        <v>2150</v>
      </c>
      <c r="I113" s="890">
        <f t="shared" si="28"/>
        <v>0</v>
      </c>
      <c r="J113" s="893"/>
      <c r="K113" s="1375" t="s">
        <v>535</v>
      </c>
    </row>
    <row r="114" spans="1:11" x14ac:dyDescent="0.2">
      <c r="A114" s="1359"/>
      <c r="B114" s="1363"/>
      <c r="C114" s="902">
        <v>1150</v>
      </c>
      <c r="D114" s="893">
        <v>116</v>
      </c>
      <c r="E114" s="891"/>
      <c r="F114" s="891"/>
      <c r="G114" s="891"/>
      <c r="H114" s="105">
        <f t="shared" si="27"/>
        <v>116</v>
      </c>
      <c r="I114" s="105">
        <f t="shared" si="27"/>
        <v>0</v>
      </c>
      <c r="J114" s="893"/>
      <c r="K114" s="1375"/>
    </row>
    <row r="115" spans="1:11" x14ac:dyDescent="0.2">
      <c r="A115" s="1359"/>
      <c r="B115" s="1363"/>
      <c r="C115" s="892">
        <v>1210</v>
      </c>
      <c r="D115" s="893">
        <v>6</v>
      </c>
      <c r="E115" s="891"/>
      <c r="F115" s="891"/>
      <c r="G115" s="891"/>
      <c r="H115" s="105">
        <f t="shared" si="27"/>
        <v>6</v>
      </c>
      <c r="I115" s="105">
        <f t="shared" si="27"/>
        <v>0</v>
      </c>
      <c r="J115" s="893"/>
      <c r="K115" s="1375"/>
    </row>
    <row r="116" spans="1:11" x14ac:dyDescent="0.2">
      <c r="A116" s="1359"/>
      <c r="B116" s="1363"/>
      <c r="C116" s="892">
        <v>2264</v>
      </c>
      <c r="D116" s="893">
        <v>1180</v>
      </c>
      <c r="E116" s="891"/>
      <c r="F116" s="891"/>
      <c r="G116" s="891"/>
      <c r="H116" s="105">
        <f t="shared" si="27"/>
        <v>1180</v>
      </c>
      <c r="I116" s="105">
        <f t="shared" si="27"/>
        <v>0</v>
      </c>
      <c r="J116" s="893"/>
      <c r="K116" s="1375"/>
    </row>
    <row r="117" spans="1:11" x14ac:dyDescent="0.2">
      <c r="A117" s="1359"/>
      <c r="B117" s="1363"/>
      <c r="C117" s="892">
        <v>2279</v>
      </c>
      <c r="D117" s="893">
        <v>550</v>
      </c>
      <c r="E117" s="891"/>
      <c r="F117" s="891"/>
      <c r="G117" s="891"/>
      <c r="H117" s="105">
        <f t="shared" si="27"/>
        <v>550</v>
      </c>
      <c r="I117" s="105">
        <f t="shared" si="27"/>
        <v>0</v>
      </c>
      <c r="J117" s="893"/>
      <c r="K117" s="1375"/>
    </row>
    <row r="118" spans="1:11" x14ac:dyDescent="0.2">
      <c r="A118" s="1359"/>
      <c r="B118" s="1363"/>
      <c r="C118" s="902">
        <v>2314</v>
      </c>
      <c r="D118" s="893">
        <v>298</v>
      </c>
      <c r="E118" s="891"/>
      <c r="F118" s="891"/>
      <c r="G118" s="891"/>
      <c r="H118" s="105">
        <f t="shared" si="27"/>
        <v>298</v>
      </c>
      <c r="I118" s="105">
        <f t="shared" si="27"/>
        <v>0</v>
      </c>
      <c r="J118" s="893"/>
      <c r="K118" s="1375"/>
    </row>
    <row r="119" spans="1:11" x14ac:dyDescent="0.2">
      <c r="A119" s="1367" t="s">
        <v>536</v>
      </c>
      <c r="B119" s="1368" t="s">
        <v>537</v>
      </c>
      <c r="C119" s="906"/>
      <c r="D119" s="899">
        <f t="shared" ref="D119:I119" si="29">SUM(D120:D123)</f>
        <v>700</v>
      </c>
      <c r="E119" s="899">
        <f t="shared" si="29"/>
        <v>0</v>
      </c>
      <c r="F119" s="899">
        <f t="shared" si="29"/>
        <v>0</v>
      </c>
      <c r="G119" s="899">
        <f t="shared" si="29"/>
        <v>0</v>
      </c>
      <c r="H119" s="900">
        <f t="shared" si="29"/>
        <v>700</v>
      </c>
      <c r="I119" s="900">
        <f t="shared" si="29"/>
        <v>0</v>
      </c>
      <c r="J119" s="883"/>
      <c r="K119" s="1372" t="s">
        <v>538</v>
      </c>
    </row>
    <row r="120" spans="1:11" x14ac:dyDescent="0.2">
      <c r="A120" s="1367"/>
      <c r="B120" s="1368"/>
      <c r="C120" s="884">
        <v>1150</v>
      </c>
      <c r="D120" s="885">
        <v>285</v>
      </c>
      <c r="E120" s="883"/>
      <c r="F120" s="883"/>
      <c r="G120" s="883"/>
      <c r="H120" s="886">
        <f t="shared" si="27"/>
        <v>285</v>
      </c>
      <c r="I120" s="886">
        <f t="shared" si="27"/>
        <v>0</v>
      </c>
      <c r="J120" s="883"/>
      <c r="K120" s="1372"/>
    </row>
    <row r="121" spans="1:11" x14ac:dyDescent="0.2">
      <c r="A121" s="1367"/>
      <c r="B121" s="1368"/>
      <c r="C121" s="884">
        <v>1210</v>
      </c>
      <c r="D121" s="885">
        <v>15</v>
      </c>
      <c r="E121" s="883"/>
      <c r="F121" s="883"/>
      <c r="G121" s="883"/>
      <c r="H121" s="886">
        <f t="shared" si="27"/>
        <v>15</v>
      </c>
      <c r="I121" s="886">
        <f t="shared" si="27"/>
        <v>0</v>
      </c>
      <c r="J121" s="883"/>
      <c r="K121" s="1372"/>
    </row>
    <row r="122" spans="1:11" x14ac:dyDescent="0.2">
      <c r="A122" s="1367"/>
      <c r="B122" s="1368"/>
      <c r="C122" s="884">
        <v>2279</v>
      </c>
      <c r="D122" s="893">
        <v>30</v>
      </c>
      <c r="E122" s="891"/>
      <c r="F122" s="891"/>
      <c r="G122" s="891"/>
      <c r="H122" s="105">
        <f t="shared" si="27"/>
        <v>30</v>
      </c>
      <c r="I122" s="105">
        <f t="shared" si="27"/>
        <v>0</v>
      </c>
      <c r="J122" s="893"/>
      <c r="K122" s="1372"/>
    </row>
    <row r="123" spans="1:11" x14ac:dyDescent="0.2">
      <c r="A123" s="1367"/>
      <c r="B123" s="1368"/>
      <c r="C123" s="907">
        <v>2314</v>
      </c>
      <c r="D123" s="893">
        <v>370</v>
      </c>
      <c r="E123" s="894"/>
      <c r="F123" s="894"/>
      <c r="G123" s="894"/>
      <c r="H123" s="105">
        <f t="shared" si="27"/>
        <v>370</v>
      </c>
      <c r="I123" s="105">
        <f t="shared" si="27"/>
        <v>0</v>
      </c>
      <c r="J123" s="893"/>
      <c r="K123" s="1372"/>
    </row>
    <row r="124" spans="1:11" x14ac:dyDescent="0.2">
      <c r="A124" s="1367" t="s">
        <v>539</v>
      </c>
      <c r="B124" s="1368" t="s">
        <v>540</v>
      </c>
      <c r="C124" s="906"/>
      <c r="D124" s="899">
        <f>SUM(D125:D127)</f>
        <v>550</v>
      </c>
      <c r="E124" s="899">
        <f t="shared" ref="E124:I124" si="30">SUM(E125:E127)</f>
        <v>0</v>
      </c>
      <c r="F124" s="899">
        <f t="shared" si="30"/>
        <v>0</v>
      </c>
      <c r="G124" s="899">
        <f t="shared" si="30"/>
        <v>0</v>
      </c>
      <c r="H124" s="900">
        <f t="shared" si="30"/>
        <v>550</v>
      </c>
      <c r="I124" s="900">
        <f t="shared" si="30"/>
        <v>0</v>
      </c>
      <c r="J124" s="883"/>
      <c r="K124" s="1372" t="s">
        <v>541</v>
      </c>
    </row>
    <row r="125" spans="1:11" x14ac:dyDescent="0.2">
      <c r="A125" s="1367"/>
      <c r="B125" s="1368"/>
      <c r="C125" s="884">
        <v>1150</v>
      </c>
      <c r="D125" s="885">
        <v>380</v>
      </c>
      <c r="E125" s="909"/>
      <c r="F125" s="909"/>
      <c r="G125" s="909"/>
      <c r="H125" s="886">
        <f t="shared" si="27"/>
        <v>380</v>
      </c>
      <c r="I125" s="886">
        <f t="shared" si="27"/>
        <v>0</v>
      </c>
      <c r="J125" s="883"/>
      <c r="K125" s="1372"/>
    </row>
    <row r="126" spans="1:11" x14ac:dyDescent="0.2">
      <c r="A126" s="1367"/>
      <c r="B126" s="1368"/>
      <c r="C126" s="884">
        <v>1210</v>
      </c>
      <c r="D126" s="885">
        <v>20</v>
      </c>
      <c r="E126" s="901"/>
      <c r="F126" s="901"/>
      <c r="G126" s="901"/>
      <c r="H126" s="886">
        <f t="shared" si="27"/>
        <v>20</v>
      </c>
      <c r="I126" s="886">
        <f t="shared" si="27"/>
        <v>0</v>
      </c>
      <c r="J126" s="908"/>
      <c r="K126" s="1372"/>
    </row>
    <row r="127" spans="1:11" x14ac:dyDescent="0.2">
      <c r="A127" s="1367"/>
      <c r="B127" s="1368"/>
      <c r="C127" s="907">
        <v>2314</v>
      </c>
      <c r="D127" s="885">
        <v>150</v>
      </c>
      <c r="E127" s="885"/>
      <c r="F127" s="885"/>
      <c r="G127" s="885"/>
      <c r="H127" s="886">
        <f t="shared" si="27"/>
        <v>150</v>
      </c>
      <c r="I127" s="886">
        <f t="shared" si="27"/>
        <v>0</v>
      </c>
      <c r="J127" s="908"/>
      <c r="K127" s="1372"/>
    </row>
    <row r="128" spans="1:11" x14ac:dyDescent="0.2">
      <c r="A128" s="1367" t="s">
        <v>542</v>
      </c>
      <c r="B128" s="1368" t="s">
        <v>508</v>
      </c>
      <c r="C128" s="906"/>
      <c r="D128" s="899">
        <f>SUM(D129:D132)</f>
        <v>185</v>
      </c>
      <c r="E128" s="899">
        <f t="shared" ref="E128:I128" si="31">SUM(E129:E132)</f>
        <v>815</v>
      </c>
      <c r="F128" s="899">
        <f t="shared" si="31"/>
        <v>0</v>
      </c>
      <c r="G128" s="899">
        <f t="shared" si="31"/>
        <v>0</v>
      </c>
      <c r="H128" s="900">
        <f t="shared" si="31"/>
        <v>185</v>
      </c>
      <c r="I128" s="900">
        <f t="shared" si="31"/>
        <v>815</v>
      </c>
      <c r="J128" s="909"/>
      <c r="K128" s="1372" t="s">
        <v>543</v>
      </c>
    </row>
    <row r="129" spans="1:11" x14ac:dyDescent="0.2">
      <c r="A129" s="1367"/>
      <c r="B129" s="1368"/>
      <c r="C129" s="884">
        <v>1150</v>
      </c>
      <c r="D129" s="885">
        <v>0</v>
      </c>
      <c r="E129" s="883">
        <v>95</v>
      </c>
      <c r="F129" s="883"/>
      <c r="G129" s="883"/>
      <c r="H129" s="886">
        <f t="shared" si="27"/>
        <v>0</v>
      </c>
      <c r="I129" s="886">
        <f t="shared" si="27"/>
        <v>95</v>
      </c>
      <c r="J129" s="901"/>
      <c r="K129" s="1372"/>
    </row>
    <row r="130" spans="1:11" x14ac:dyDescent="0.2">
      <c r="A130" s="1367"/>
      <c r="B130" s="1368"/>
      <c r="C130" s="884">
        <v>1210</v>
      </c>
      <c r="D130" s="885">
        <v>0</v>
      </c>
      <c r="E130" s="883">
        <v>5</v>
      </c>
      <c r="F130" s="883"/>
      <c r="G130" s="883"/>
      <c r="H130" s="886">
        <f t="shared" si="27"/>
        <v>0</v>
      </c>
      <c r="I130" s="886">
        <f t="shared" si="27"/>
        <v>5</v>
      </c>
      <c r="J130" s="885"/>
      <c r="K130" s="1372"/>
    </row>
    <row r="131" spans="1:11" x14ac:dyDescent="0.2">
      <c r="A131" s="1367"/>
      <c r="B131" s="1368"/>
      <c r="C131" s="884">
        <v>2279</v>
      </c>
      <c r="D131" s="885">
        <v>185</v>
      </c>
      <c r="E131" s="883">
        <v>615</v>
      </c>
      <c r="F131" s="883"/>
      <c r="G131" s="883"/>
      <c r="H131" s="886">
        <f t="shared" si="27"/>
        <v>185</v>
      </c>
      <c r="I131" s="886">
        <f t="shared" si="27"/>
        <v>615</v>
      </c>
      <c r="J131" s="883"/>
      <c r="K131" s="1372"/>
    </row>
    <row r="132" spans="1:11" x14ac:dyDescent="0.2">
      <c r="A132" s="1367"/>
      <c r="B132" s="1368"/>
      <c r="C132" s="907">
        <v>2314</v>
      </c>
      <c r="D132" s="885">
        <v>0</v>
      </c>
      <c r="E132" s="883">
        <v>100</v>
      </c>
      <c r="F132" s="883"/>
      <c r="G132" s="883"/>
      <c r="H132" s="886">
        <f t="shared" si="27"/>
        <v>0</v>
      </c>
      <c r="I132" s="886">
        <f t="shared" si="27"/>
        <v>100</v>
      </c>
      <c r="J132" s="883"/>
      <c r="K132" s="1372"/>
    </row>
    <row r="133" spans="1:11" x14ac:dyDescent="0.2">
      <c r="A133" s="887" t="s">
        <v>544</v>
      </c>
      <c r="B133" s="904" t="s">
        <v>545</v>
      </c>
      <c r="C133" s="905"/>
      <c r="D133" s="899">
        <f t="shared" ref="D133:I133" si="32">SUM(D134,D136,D138,D140)</f>
        <v>760</v>
      </c>
      <c r="E133" s="899">
        <f t="shared" si="32"/>
        <v>0</v>
      </c>
      <c r="F133" s="899">
        <f t="shared" si="32"/>
        <v>0</v>
      </c>
      <c r="G133" s="899">
        <f t="shared" si="32"/>
        <v>0</v>
      </c>
      <c r="H133" s="900">
        <f t="shared" si="32"/>
        <v>760</v>
      </c>
      <c r="I133" s="900">
        <f t="shared" si="32"/>
        <v>0</v>
      </c>
      <c r="J133" s="885"/>
      <c r="K133" s="883"/>
    </row>
    <row r="134" spans="1:11" ht="15" customHeight="1" x14ac:dyDescent="0.2">
      <c r="A134" s="1367" t="s">
        <v>546</v>
      </c>
      <c r="B134" s="1368" t="s">
        <v>547</v>
      </c>
      <c r="C134" s="906"/>
      <c r="D134" s="899">
        <f t="shared" ref="D134:I134" si="33">SUM(D135:D135)</f>
        <v>0</v>
      </c>
      <c r="E134" s="899">
        <f t="shared" si="33"/>
        <v>0</v>
      </c>
      <c r="F134" s="899">
        <f t="shared" si="33"/>
        <v>0</v>
      </c>
      <c r="G134" s="899">
        <f t="shared" si="33"/>
        <v>0</v>
      </c>
      <c r="H134" s="900">
        <f t="shared" si="33"/>
        <v>0</v>
      </c>
      <c r="I134" s="900">
        <f t="shared" si="33"/>
        <v>0</v>
      </c>
      <c r="J134" s="883"/>
      <c r="K134" s="1372" t="s">
        <v>548</v>
      </c>
    </row>
    <row r="135" spans="1:11" ht="22.5" customHeight="1" x14ac:dyDescent="0.2">
      <c r="A135" s="1367"/>
      <c r="B135" s="1368"/>
      <c r="C135" s="884">
        <v>1150</v>
      </c>
      <c r="D135" s="885">
        <v>0</v>
      </c>
      <c r="E135" s="883"/>
      <c r="F135" s="883"/>
      <c r="G135" s="883"/>
      <c r="H135" s="886">
        <f t="shared" ref="H135:I146" si="34">D135+F135</f>
        <v>0</v>
      </c>
      <c r="I135" s="886">
        <f t="shared" si="34"/>
        <v>0</v>
      </c>
      <c r="J135" s="883"/>
      <c r="K135" s="1372"/>
    </row>
    <row r="136" spans="1:11" ht="12" customHeight="1" x14ac:dyDescent="0.2">
      <c r="A136" s="1367" t="s">
        <v>549</v>
      </c>
      <c r="B136" s="1368" t="s">
        <v>550</v>
      </c>
      <c r="C136" s="906"/>
      <c r="D136" s="899">
        <f t="shared" ref="D136:I136" si="35">SUM(D137:D137)</f>
        <v>0</v>
      </c>
      <c r="E136" s="899">
        <f t="shared" si="35"/>
        <v>0</v>
      </c>
      <c r="F136" s="899">
        <f t="shared" si="35"/>
        <v>0</v>
      </c>
      <c r="G136" s="899">
        <f t="shared" si="35"/>
        <v>0</v>
      </c>
      <c r="H136" s="900">
        <f t="shared" si="35"/>
        <v>0</v>
      </c>
      <c r="I136" s="900">
        <f t="shared" si="35"/>
        <v>0</v>
      </c>
      <c r="J136" s="883"/>
      <c r="K136" s="1372" t="s">
        <v>551</v>
      </c>
    </row>
    <row r="137" spans="1:11" ht="25.5" customHeight="1" x14ac:dyDescent="0.2">
      <c r="A137" s="1367"/>
      <c r="B137" s="1368"/>
      <c r="C137" s="884">
        <v>1150</v>
      </c>
      <c r="D137" s="885">
        <v>0</v>
      </c>
      <c r="E137" s="883"/>
      <c r="F137" s="883"/>
      <c r="G137" s="883"/>
      <c r="H137" s="886">
        <f t="shared" si="34"/>
        <v>0</v>
      </c>
      <c r="I137" s="886">
        <f t="shared" si="34"/>
        <v>0</v>
      </c>
      <c r="J137" s="883"/>
      <c r="K137" s="1372"/>
    </row>
    <row r="138" spans="1:11" ht="12.75" customHeight="1" x14ac:dyDescent="0.2">
      <c r="A138" s="1367" t="s">
        <v>552</v>
      </c>
      <c r="B138" s="1368" t="s">
        <v>553</v>
      </c>
      <c r="C138" s="906"/>
      <c r="D138" s="899">
        <f t="shared" ref="D138:I138" si="36">SUM(D139:D139)</f>
        <v>0</v>
      </c>
      <c r="E138" s="899">
        <f t="shared" si="36"/>
        <v>0</v>
      </c>
      <c r="F138" s="899">
        <f t="shared" si="36"/>
        <v>0</v>
      </c>
      <c r="G138" s="899">
        <f t="shared" si="36"/>
        <v>0</v>
      </c>
      <c r="H138" s="900">
        <f t="shared" si="36"/>
        <v>0</v>
      </c>
      <c r="I138" s="900">
        <f t="shared" si="36"/>
        <v>0</v>
      </c>
      <c r="J138" s="883"/>
      <c r="K138" s="1372" t="s">
        <v>554</v>
      </c>
    </row>
    <row r="139" spans="1:11" ht="39" customHeight="1" x14ac:dyDescent="0.2">
      <c r="A139" s="1367"/>
      <c r="B139" s="1368"/>
      <c r="C139" s="884">
        <v>1150</v>
      </c>
      <c r="D139" s="885">
        <v>0</v>
      </c>
      <c r="E139" s="908"/>
      <c r="F139" s="908"/>
      <c r="G139" s="908"/>
      <c r="H139" s="886">
        <f t="shared" si="34"/>
        <v>0</v>
      </c>
      <c r="I139" s="886">
        <f t="shared" si="34"/>
        <v>0</v>
      </c>
      <c r="J139" s="883"/>
      <c r="K139" s="1372"/>
    </row>
    <row r="140" spans="1:11" ht="25.5" customHeight="1" x14ac:dyDescent="0.2">
      <c r="A140" s="1369" t="s">
        <v>555</v>
      </c>
      <c r="B140" s="1370" t="s">
        <v>511</v>
      </c>
      <c r="C140" s="906"/>
      <c r="D140" s="899">
        <f>SUM(D141)</f>
        <v>760</v>
      </c>
      <c r="E140" s="899">
        <f t="shared" ref="E140:I140" si="37">SUM(E141)</f>
        <v>0</v>
      </c>
      <c r="F140" s="899">
        <f t="shared" si="37"/>
        <v>0</v>
      </c>
      <c r="G140" s="899">
        <f t="shared" si="37"/>
        <v>0</v>
      </c>
      <c r="H140" s="900">
        <f t="shared" si="37"/>
        <v>760</v>
      </c>
      <c r="I140" s="900">
        <f t="shared" si="37"/>
        <v>0</v>
      </c>
      <c r="J140" s="908"/>
      <c r="K140" s="1372" t="s">
        <v>556</v>
      </c>
    </row>
    <row r="141" spans="1:11" ht="12.75" customHeight="1" x14ac:dyDescent="0.2">
      <c r="A141" s="1369"/>
      <c r="B141" s="1370"/>
      <c r="C141" s="907">
        <v>2314</v>
      </c>
      <c r="D141" s="885">
        <v>760</v>
      </c>
      <c r="E141" s="883"/>
      <c r="F141" s="883">
        <v>0</v>
      </c>
      <c r="G141" s="883"/>
      <c r="H141" s="886">
        <f t="shared" si="34"/>
        <v>760</v>
      </c>
      <c r="I141" s="886">
        <f t="shared" si="34"/>
        <v>0</v>
      </c>
      <c r="J141" s="909"/>
      <c r="K141" s="1372"/>
    </row>
    <row r="142" spans="1:11" x14ac:dyDescent="0.2">
      <c r="A142" s="915" t="s">
        <v>557</v>
      </c>
      <c r="B142" s="897" t="s">
        <v>558</v>
      </c>
      <c r="C142" s="905"/>
      <c r="D142" s="899">
        <f>SUM(D143,D149,D151,D153,D156)</f>
        <v>4975</v>
      </c>
      <c r="E142" s="899">
        <f t="shared" ref="E142:I142" si="38">SUM(E143,E149,E151,E153,E156)</f>
        <v>6445</v>
      </c>
      <c r="F142" s="899">
        <f t="shared" si="38"/>
        <v>0</v>
      </c>
      <c r="G142" s="899">
        <f t="shared" si="38"/>
        <v>0</v>
      </c>
      <c r="H142" s="900">
        <f t="shared" si="38"/>
        <v>4975</v>
      </c>
      <c r="I142" s="900">
        <f t="shared" si="38"/>
        <v>6445</v>
      </c>
      <c r="J142" s="901"/>
      <c r="K142" s="901"/>
    </row>
    <row r="143" spans="1:11" x14ac:dyDescent="0.2">
      <c r="A143" s="1367" t="s">
        <v>559</v>
      </c>
      <c r="B143" s="1368" t="s">
        <v>560</v>
      </c>
      <c r="C143" s="905"/>
      <c r="D143" s="899">
        <f>SUM(D144:D148)</f>
        <v>4575</v>
      </c>
      <c r="E143" s="899">
        <f t="shared" ref="E143:I143" si="39">SUM(E144:E148)</f>
        <v>5245</v>
      </c>
      <c r="F143" s="899">
        <f t="shared" si="39"/>
        <v>0</v>
      </c>
      <c r="G143" s="899">
        <f t="shared" si="39"/>
        <v>0</v>
      </c>
      <c r="H143" s="900">
        <f t="shared" si="39"/>
        <v>4575</v>
      </c>
      <c r="I143" s="900">
        <f t="shared" si="39"/>
        <v>5245</v>
      </c>
      <c r="J143" s="901"/>
      <c r="K143" s="1371" t="s">
        <v>561</v>
      </c>
    </row>
    <row r="144" spans="1:11" ht="12.75" customHeight="1" x14ac:dyDescent="0.2">
      <c r="A144" s="1367"/>
      <c r="B144" s="1368"/>
      <c r="C144" s="884">
        <v>1150</v>
      </c>
      <c r="D144" s="885">
        <v>2380</v>
      </c>
      <c r="E144" s="883">
        <v>2380</v>
      </c>
      <c r="F144" s="883"/>
      <c r="G144" s="883"/>
      <c r="H144" s="886">
        <f t="shared" si="34"/>
        <v>2380</v>
      </c>
      <c r="I144" s="886">
        <f t="shared" si="34"/>
        <v>2380</v>
      </c>
      <c r="J144" s="885"/>
      <c r="K144" s="1371"/>
    </row>
    <row r="145" spans="1:11" ht="12.75" customHeight="1" x14ac:dyDescent="0.2">
      <c r="A145" s="1367"/>
      <c r="B145" s="1368"/>
      <c r="C145" s="884">
        <v>1210</v>
      </c>
      <c r="D145" s="885">
        <v>120</v>
      </c>
      <c r="E145" s="883">
        <v>120</v>
      </c>
      <c r="F145" s="883"/>
      <c r="G145" s="883"/>
      <c r="H145" s="886">
        <f t="shared" si="34"/>
        <v>120</v>
      </c>
      <c r="I145" s="886">
        <f t="shared" si="34"/>
        <v>120</v>
      </c>
      <c r="J145" s="883"/>
      <c r="K145" s="1371"/>
    </row>
    <row r="146" spans="1:11" ht="12.75" customHeight="1" x14ac:dyDescent="0.2">
      <c r="A146" s="1367"/>
      <c r="B146" s="1368"/>
      <c r="C146" s="907" t="s">
        <v>562</v>
      </c>
      <c r="D146" s="885">
        <v>275</v>
      </c>
      <c r="E146" s="883">
        <v>125</v>
      </c>
      <c r="F146" s="883"/>
      <c r="G146" s="883"/>
      <c r="H146" s="886">
        <f t="shared" si="34"/>
        <v>275</v>
      </c>
      <c r="I146" s="886">
        <f t="shared" si="34"/>
        <v>125</v>
      </c>
      <c r="J146" s="883"/>
      <c r="K146" s="1371"/>
    </row>
    <row r="147" spans="1:11" ht="12.75" customHeight="1" x14ac:dyDescent="0.2">
      <c r="A147" s="1367"/>
      <c r="B147" s="1368"/>
      <c r="C147" s="907" t="s">
        <v>514</v>
      </c>
      <c r="D147" s="885">
        <v>0</v>
      </c>
      <c r="E147" s="883">
        <v>1120</v>
      </c>
      <c r="F147" s="883"/>
      <c r="G147" s="883"/>
      <c r="H147" s="886">
        <f>D147+F147</f>
        <v>0</v>
      </c>
      <c r="I147" s="886">
        <f>E147+G147</f>
        <v>1120</v>
      </c>
      <c r="J147" s="883"/>
      <c r="K147" s="1371"/>
    </row>
    <row r="148" spans="1:11" x14ac:dyDescent="0.2">
      <c r="A148" s="1367"/>
      <c r="B148" s="1368"/>
      <c r="C148" s="907">
        <v>2314</v>
      </c>
      <c r="D148" s="885">
        <v>1800</v>
      </c>
      <c r="E148" s="883">
        <v>1500</v>
      </c>
      <c r="F148" s="883"/>
      <c r="G148" s="883"/>
      <c r="H148" s="886">
        <f t="shared" ref="H148:I167" si="40">D148+F148</f>
        <v>1800</v>
      </c>
      <c r="I148" s="886">
        <f t="shared" si="40"/>
        <v>1500</v>
      </c>
      <c r="J148" s="883"/>
      <c r="K148" s="1371"/>
    </row>
    <row r="149" spans="1:11" ht="36" customHeight="1" x14ac:dyDescent="0.2">
      <c r="A149" s="1367" t="s">
        <v>563</v>
      </c>
      <c r="B149" s="1368" t="s">
        <v>564</v>
      </c>
      <c r="C149" s="906"/>
      <c r="D149" s="899">
        <f>SUM(D150)</f>
        <v>200</v>
      </c>
      <c r="E149" s="899">
        <f t="shared" ref="E149:I149" si="41">SUM(E150)</f>
        <v>0</v>
      </c>
      <c r="F149" s="899">
        <f t="shared" si="41"/>
        <v>0</v>
      </c>
      <c r="G149" s="899">
        <f t="shared" si="41"/>
        <v>0</v>
      </c>
      <c r="H149" s="900">
        <f t="shared" si="41"/>
        <v>200</v>
      </c>
      <c r="I149" s="900">
        <f t="shared" si="41"/>
        <v>0</v>
      </c>
      <c r="J149" s="883"/>
      <c r="K149" s="1372" t="s">
        <v>565</v>
      </c>
    </row>
    <row r="150" spans="1:11" ht="12.75" customHeight="1" x14ac:dyDescent="0.2">
      <c r="A150" s="1367"/>
      <c r="B150" s="1368"/>
      <c r="C150" s="907">
        <v>2314</v>
      </c>
      <c r="D150" s="885">
        <v>200</v>
      </c>
      <c r="E150" s="883"/>
      <c r="F150" s="883"/>
      <c r="G150" s="883"/>
      <c r="H150" s="886">
        <f t="shared" si="40"/>
        <v>200</v>
      </c>
      <c r="I150" s="886">
        <f t="shared" si="40"/>
        <v>0</v>
      </c>
      <c r="J150" s="883"/>
      <c r="K150" s="1372"/>
    </row>
    <row r="151" spans="1:11" ht="21.75" customHeight="1" x14ac:dyDescent="0.2">
      <c r="A151" s="1367" t="s">
        <v>566</v>
      </c>
      <c r="B151" s="1368" t="s">
        <v>567</v>
      </c>
      <c r="C151" s="906"/>
      <c r="D151" s="899">
        <f>SUM(D152)</f>
        <v>200</v>
      </c>
      <c r="E151" s="899">
        <f t="shared" ref="E151:I151" si="42">SUM(E152)</f>
        <v>0</v>
      </c>
      <c r="F151" s="899">
        <f t="shared" si="42"/>
        <v>0</v>
      </c>
      <c r="G151" s="899">
        <f t="shared" si="42"/>
        <v>0</v>
      </c>
      <c r="H151" s="900">
        <f t="shared" si="42"/>
        <v>200</v>
      </c>
      <c r="I151" s="900">
        <f t="shared" si="42"/>
        <v>0</v>
      </c>
      <c r="J151" s="883"/>
      <c r="K151" s="1372" t="s">
        <v>568</v>
      </c>
    </row>
    <row r="152" spans="1:11" ht="12.75" customHeight="1" x14ac:dyDescent="0.2">
      <c r="A152" s="1367"/>
      <c r="B152" s="1368"/>
      <c r="C152" s="907">
        <v>2314</v>
      </c>
      <c r="D152" s="885">
        <v>200</v>
      </c>
      <c r="E152" s="883"/>
      <c r="F152" s="883"/>
      <c r="G152" s="883"/>
      <c r="H152" s="886">
        <f t="shared" si="40"/>
        <v>200</v>
      </c>
      <c r="I152" s="886">
        <f t="shared" si="40"/>
        <v>0</v>
      </c>
      <c r="J152" s="883"/>
      <c r="K152" s="1372"/>
    </row>
    <row r="153" spans="1:11" ht="36.75" customHeight="1" x14ac:dyDescent="0.2">
      <c r="A153" s="1367" t="s">
        <v>569</v>
      </c>
      <c r="B153" s="1368" t="s">
        <v>570</v>
      </c>
      <c r="C153" s="906"/>
      <c r="D153" s="899">
        <f>SUM(D154:D155)</f>
        <v>0</v>
      </c>
      <c r="E153" s="899">
        <f t="shared" ref="E153:I153" si="43">SUM(E154:E155)</f>
        <v>800</v>
      </c>
      <c r="F153" s="899">
        <f t="shared" si="43"/>
        <v>0</v>
      </c>
      <c r="G153" s="899">
        <f t="shared" si="43"/>
        <v>0</v>
      </c>
      <c r="H153" s="900">
        <f t="shared" si="43"/>
        <v>0</v>
      </c>
      <c r="I153" s="900">
        <f t="shared" si="43"/>
        <v>800</v>
      </c>
      <c r="J153" s="883"/>
      <c r="K153" s="1372" t="s">
        <v>571</v>
      </c>
    </row>
    <row r="154" spans="1:11" ht="12.75" customHeight="1" x14ac:dyDescent="0.2">
      <c r="A154" s="1367"/>
      <c r="B154" s="1368"/>
      <c r="C154" s="884">
        <v>1150</v>
      </c>
      <c r="D154" s="885">
        <v>0</v>
      </c>
      <c r="E154" s="883">
        <v>762</v>
      </c>
      <c r="F154" s="883"/>
      <c r="G154" s="883"/>
      <c r="H154" s="886">
        <f t="shared" si="40"/>
        <v>0</v>
      </c>
      <c r="I154" s="886">
        <f t="shared" si="40"/>
        <v>762</v>
      </c>
      <c r="J154" s="883"/>
      <c r="K154" s="1372"/>
    </row>
    <row r="155" spans="1:11" ht="12.75" customHeight="1" x14ac:dyDescent="0.2">
      <c r="A155" s="1367"/>
      <c r="B155" s="1368"/>
      <c r="C155" s="884">
        <v>1210</v>
      </c>
      <c r="D155" s="885">
        <v>0</v>
      </c>
      <c r="E155" s="883">
        <v>38</v>
      </c>
      <c r="F155" s="883"/>
      <c r="G155" s="883"/>
      <c r="H155" s="886">
        <f t="shared" si="40"/>
        <v>0</v>
      </c>
      <c r="I155" s="886">
        <f t="shared" si="40"/>
        <v>38</v>
      </c>
      <c r="J155" s="883"/>
      <c r="K155" s="1372"/>
    </row>
    <row r="156" spans="1:11" ht="24" customHeight="1" x14ac:dyDescent="0.2">
      <c r="A156" s="1367" t="s">
        <v>572</v>
      </c>
      <c r="B156" s="1368" t="s">
        <v>573</v>
      </c>
      <c r="C156" s="906"/>
      <c r="D156" s="899">
        <f>SUM(D157)</f>
        <v>0</v>
      </c>
      <c r="E156" s="899">
        <f t="shared" ref="E156:I156" si="44">SUM(E157)</f>
        <v>400</v>
      </c>
      <c r="F156" s="899">
        <f t="shared" si="44"/>
        <v>0</v>
      </c>
      <c r="G156" s="899">
        <f t="shared" si="44"/>
        <v>0</v>
      </c>
      <c r="H156" s="900">
        <f t="shared" si="44"/>
        <v>0</v>
      </c>
      <c r="I156" s="900">
        <f t="shared" si="44"/>
        <v>400</v>
      </c>
      <c r="J156" s="883"/>
      <c r="K156" s="1372" t="s">
        <v>574</v>
      </c>
    </row>
    <row r="157" spans="1:11" ht="12.75" customHeight="1" x14ac:dyDescent="0.2">
      <c r="A157" s="1367"/>
      <c r="B157" s="1368"/>
      <c r="C157" s="884">
        <v>2262</v>
      </c>
      <c r="D157" s="885">
        <v>0</v>
      </c>
      <c r="E157" s="908">
        <v>400</v>
      </c>
      <c r="F157" s="908"/>
      <c r="G157" s="908"/>
      <c r="H157" s="886">
        <f t="shared" si="40"/>
        <v>0</v>
      </c>
      <c r="I157" s="886">
        <f t="shared" si="40"/>
        <v>400</v>
      </c>
      <c r="J157" s="883"/>
      <c r="K157" s="1372"/>
    </row>
    <row r="158" spans="1:11" x14ac:dyDescent="0.2">
      <c r="A158" s="887" t="s">
        <v>575</v>
      </c>
      <c r="B158" s="897" t="s">
        <v>576</v>
      </c>
      <c r="C158" s="905"/>
      <c r="D158" s="899">
        <f t="shared" ref="D158:I158" si="45">SUM(D159,D161,D168,D174,D179,D181,D183,D185,D190,D196)</f>
        <v>57996</v>
      </c>
      <c r="E158" s="899">
        <f t="shared" si="45"/>
        <v>0</v>
      </c>
      <c r="F158" s="899">
        <f t="shared" si="45"/>
        <v>0</v>
      </c>
      <c r="G158" s="899">
        <f t="shared" si="45"/>
        <v>0</v>
      </c>
      <c r="H158" s="900">
        <f t="shared" si="45"/>
        <v>57996</v>
      </c>
      <c r="I158" s="900">
        <f t="shared" si="45"/>
        <v>0</v>
      </c>
      <c r="J158" s="883"/>
      <c r="K158" s="883"/>
    </row>
    <row r="159" spans="1:11" x14ac:dyDescent="0.2">
      <c r="A159" s="1367" t="s">
        <v>577</v>
      </c>
      <c r="B159" s="1363" t="s">
        <v>578</v>
      </c>
      <c r="C159" s="906"/>
      <c r="D159" s="899">
        <f>SUM(D160)</f>
        <v>876</v>
      </c>
      <c r="E159" s="899">
        <f t="shared" ref="E159:I159" si="46">SUM(E160)</f>
        <v>0</v>
      </c>
      <c r="F159" s="899">
        <f t="shared" si="46"/>
        <v>0</v>
      </c>
      <c r="G159" s="899">
        <f t="shared" si="46"/>
        <v>0</v>
      </c>
      <c r="H159" s="900">
        <f t="shared" si="46"/>
        <v>876</v>
      </c>
      <c r="I159" s="900">
        <f t="shared" si="46"/>
        <v>0</v>
      </c>
      <c r="J159" s="883"/>
      <c r="K159" s="1372" t="s">
        <v>579</v>
      </c>
    </row>
    <row r="160" spans="1:11" x14ac:dyDescent="0.2">
      <c r="A160" s="1367"/>
      <c r="B160" s="1363"/>
      <c r="C160" s="907" t="s">
        <v>562</v>
      </c>
      <c r="D160" s="885">
        <v>876</v>
      </c>
      <c r="E160" s="885"/>
      <c r="F160" s="885"/>
      <c r="G160" s="885"/>
      <c r="H160" s="886">
        <f t="shared" si="40"/>
        <v>876</v>
      </c>
      <c r="I160" s="886">
        <f t="shared" si="40"/>
        <v>0</v>
      </c>
      <c r="J160" s="908"/>
      <c r="K160" s="1372"/>
    </row>
    <row r="161" spans="1:11" x14ac:dyDescent="0.2">
      <c r="A161" s="1373" t="s">
        <v>580</v>
      </c>
      <c r="B161" s="1374" t="s">
        <v>581</v>
      </c>
      <c r="C161" s="903"/>
      <c r="D161" s="889">
        <f>SUM(D162:D167)</f>
        <v>6894</v>
      </c>
      <c r="E161" s="889">
        <f t="shared" ref="E161:I161" si="47">SUM(E162:E167)</f>
        <v>0</v>
      </c>
      <c r="F161" s="889">
        <f t="shared" si="47"/>
        <v>0</v>
      </c>
      <c r="G161" s="889">
        <f t="shared" si="47"/>
        <v>0</v>
      </c>
      <c r="H161" s="890">
        <f t="shared" si="47"/>
        <v>6894</v>
      </c>
      <c r="I161" s="890">
        <f t="shared" si="47"/>
        <v>0</v>
      </c>
      <c r="J161" s="893"/>
      <c r="K161" s="1371" t="s">
        <v>582</v>
      </c>
    </row>
    <row r="162" spans="1:11" x14ac:dyDescent="0.2">
      <c r="A162" s="1373"/>
      <c r="B162" s="1374"/>
      <c r="C162" s="892">
        <v>1150</v>
      </c>
      <c r="D162" s="893">
        <v>300</v>
      </c>
      <c r="E162" s="891"/>
      <c r="F162" s="891"/>
      <c r="G162" s="891"/>
      <c r="H162" s="105">
        <f t="shared" si="40"/>
        <v>300</v>
      </c>
      <c r="I162" s="105">
        <f t="shared" si="40"/>
        <v>0</v>
      </c>
      <c r="J162" s="896"/>
      <c r="K162" s="1371"/>
    </row>
    <row r="163" spans="1:11" x14ac:dyDescent="0.2">
      <c r="A163" s="1373"/>
      <c r="B163" s="1374"/>
      <c r="C163" s="892">
        <v>1210</v>
      </c>
      <c r="D163" s="893">
        <v>15</v>
      </c>
      <c r="E163" s="891"/>
      <c r="F163" s="891"/>
      <c r="G163" s="891"/>
      <c r="H163" s="105">
        <f t="shared" si="40"/>
        <v>15</v>
      </c>
      <c r="I163" s="105">
        <f t="shared" si="40"/>
        <v>0</v>
      </c>
      <c r="J163" s="888"/>
      <c r="K163" s="1371"/>
    </row>
    <row r="164" spans="1:11" x14ac:dyDescent="0.2">
      <c r="A164" s="1373"/>
      <c r="B164" s="1374"/>
      <c r="C164" s="892">
        <v>2231</v>
      </c>
      <c r="D164" s="893">
        <v>2500</v>
      </c>
      <c r="E164" s="891"/>
      <c r="F164" s="891"/>
      <c r="G164" s="891"/>
      <c r="H164" s="105">
        <f t="shared" si="40"/>
        <v>2500</v>
      </c>
      <c r="I164" s="105">
        <f t="shared" si="40"/>
        <v>0</v>
      </c>
      <c r="J164" s="888"/>
      <c r="K164" s="1371"/>
    </row>
    <row r="165" spans="1:11" x14ac:dyDescent="0.2">
      <c r="A165" s="1373"/>
      <c r="B165" s="1374"/>
      <c r="C165" s="892">
        <v>2264</v>
      </c>
      <c r="D165" s="893">
        <v>344</v>
      </c>
      <c r="E165" s="891"/>
      <c r="F165" s="891"/>
      <c r="G165" s="891"/>
      <c r="H165" s="105">
        <f t="shared" si="40"/>
        <v>344</v>
      </c>
      <c r="I165" s="105">
        <f t="shared" si="40"/>
        <v>0</v>
      </c>
      <c r="J165" s="888"/>
      <c r="K165" s="1371"/>
    </row>
    <row r="166" spans="1:11" x14ac:dyDescent="0.2">
      <c r="A166" s="1373"/>
      <c r="B166" s="1374"/>
      <c r="C166" s="892">
        <v>2279</v>
      </c>
      <c r="D166" s="893">
        <v>3735</v>
      </c>
      <c r="E166" s="894"/>
      <c r="F166" s="894"/>
      <c r="G166" s="894"/>
      <c r="H166" s="105">
        <f t="shared" si="40"/>
        <v>3735</v>
      </c>
      <c r="I166" s="105">
        <f t="shared" si="40"/>
        <v>0</v>
      </c>
      <c r="J166" s="893"/>
      <c r="K166" s="1371"/>
    </row>
    <row r="167" spans="1:11" x14ac:dyDescent="0.2">
      <c r="A167" s="1373"/>
      <c r="B167" s="1374"/>
      <c r="C167" s="902">
        <v>2314</v>
      </c>
      <c r="D167" s="893">
        <v>0</v>
      </c>
      <c r="E167" s="894"/>
      <c r="F167" s="894"/>
      <c r="G167" s="894"/>
      <c r="H167" s="105">
        <f t="shared" si="40"/>
        <v>0</v>
      </c>
      <c r="I167" s="105">
        <f t="shared" si="40"/>
        <v>0</v>
      </c>
      <c r="J167" s="891"/>
      <c r="K167" s="1371"/>
    </row>
    <row r="168" spans="1:11" x14ac:dyDescent="0.2">
      <c r="A168" s="1367" t="s">
        <v>583</v>
      </c>
      <c r="B168" s="1368" t="s">
        <v>529</v>
      </c>
      <c r="C168" s="906"/>
      <c r="D168" s="899">
        <f>SUM(D169:D173)</f>
        <v>5300</v>
      </c>
      <c r="E168" s="899">
        <f t="shared" ref="E168:I168" si="48">SUM(E169:E173)</f>
        <v>0</v>
      </c>
      <c r="F168" s="899">
        <f t="shared" si="48"/>
        <v>0</v>
      </c>
      <c r="G168" s="899">
        <f t="shared" si="48"/>
        <v>0</v>
      </c>
      <c r="H168" s="900">
        <f t="shared" si="48"/>
        <v>5300</v>
      </c>
      <c r="I168" s="900">
        <f t="shared" si="48"/>
        <v>0</v>
      </c>
      <c r="J168" s="883"/>
      <c r="K168" s="1372" t="s">
        <v>584</v>
      </c>
    </row>
    <row r="169" spans="1:11" x14ac:dyDescent="0.2">
      <c r="A169" s="1367"/>
      <c r="B169" s="1368"/>
      <c r="C169" s="884">
        <v>1150</v>
      </c>
      <c r="D169" s="885">
        <v>1537</v>
      </c>
      <c r="E169" s="901"/>
      <c r="F169" s="914"/>
      <c r="G169" s="901"/>
      <c r="H169" s="886">
        <f>D169+F169</f>
        <v>1537</v>
      </c>
      <c r="I169" s="886">
        <f>E169+G169</f>
        <v>0</v>
      </c>
      <c r="J169" s="885"/>
      <c r="K169" s="1372"/>
    </row>
    <row r="170" spans="1:11" x14ac:dyDescent="0.2">
      <c r="A170" s="1367"/>
      <c r="B170" s="1368"/>
      <c r="C170" s="884">
        <v>1210</v>
      </c>
      <c r="D170" s="885">
        <v>78</v>
      </c>
      <c r="E170" s="885"/>
      <c r="F170" s="885"/>
      <c r="G170" s="885"/>
      <c r="H170" s="886">
        <f t="shared" ref="H170:I189" si="49">D170+F170</f>
        <v>78</v>
      </c>
      <c r="I170" s="886">
        <f t="shared" si="49"/>
        <v>0</v>
      </c>
      <c r="J170" s="885"/>
      <c r="K170" s="1372"/>
    </row>
    <row r="171" spans="1:11" x14ac:dyDescent="0.2">
      <c r="A171" s="1367"/>
      <c r="B171" s="1368"/>
      <c r="C171" s="884">
        <v>2264</v>
      </c>
      <c r="D171" s="885">
        <v>1100</v>
      </c>
      <c r="E171" s="883"/>
      <c r="F171" s="883"/>
      <c r="G171" s="883"/>
      <c r="H171" s="886">
        <f t="shared" si="49"/>
        <v>1100</v>
      </c>
      <c r="I171" s="886">
        <f t="shared" si="49"/>
        <v>0</v>
      </c>
      <c r="J171" s="885"/>
      <c r="K171" s="1372"/>
    </row>
    <row r="172" spans="1:11" x14ac:dyDescent="0.2">
      <c r="A172" s="1367"/>
      <c r="B172" s="1368"/>
      <c r="C172" s="884">
        <v>2279</v>
      </c>
      <c r="D172" s="885">
        <v>2367</v>
      </c>
      <c r="E172" s="883"/>
      <c r="F172" s="883"/>
      <c r="G172" s="883"/>
      <c r="H172" s="886">
        <f t="shared" si="49"/>
        <v>2367</v>
      </c>
      <c r="I172" s="886">
        <f t="shared" si="49"/>
        <v>0</v>
      </c>
      <c r="J172" s="885"/>
      <c r="K172" s="1372"/>
    </row>
    <row r="173" spans="1:11" x14ac:dyDescent="0.2">
      <c r="A173" s="1367"/>
      <c r="B173" s="1368"/>
      <c r="C173" s="907">
        <v>2314</v>
      </c>
      <c r="D173" s="885">
        <v>218</v>
      </c>
      <c r="E173" s="883"/>
      <c r="F173" s="883"/>
      <c r="G173" s="883"/>
      <c r="H173" s="886">
        <f t="shared" si="49"/>
        <v>218</v>
      </c>
      <c r="I173" s="886">
        <f t="shared" si="49"/>
        <v>0</v>
      </c>
      <c r="J173" s="885"/>
      <c r="K173" s="1372"/>
    </row>
    <row r="174" spans="1:11" x14ac:dyDescent="0.2">
      <c r="A174" s="1359" t="s">
        <v>585</v>
      </c>
      <c r="B174" s="1363" t="s">
        <v>586</v>
      </c>
      <c r="C174" s="903"/>
      <c r="D174" s="889">
        <f>SUM(D175:D178)</f>
        <v>2555</v>
      </c>
      <c r="E174" s="889">
        <f t="shared" ref="E174:I174" si="50">SUM(E175:E178)</f>
        <v>0</v>
      </c>
      <c r="F174" s="889">
        <f t="shared" si="50"/>
        <v>0</v>
      </c>
      <c r="G174" s="889">
        <f t="shared" si="50"/>
        <v>0</v>
      </c>
      <c r="H174" s="890">
        <f t="shared" si="50"/>
        <v>2555</v>
      </c>
      <c r="I174" s="890">
        <f t="shared" si="50"/>
        <v>0</v>
      </c>
      <c r="J174" s="891"/>
      <c r="K174" s="1361" t="s">
        <v>587</v>
      </c>
    </row>
    <row r="175" spans="1:11" x14ac:dyDescent="0.2">
      <c r="A175" s="1359"/>
      <c r="B175" s="1363"/>
      <c r="C175" s="892">
        <v>1150</v>
      </c>
      <c r="D175" s="893">
        <v>1383</v>
      </c>
      <c r="E175" s="891"/>
      <c r="F175" s="891"/>
      <c r="G175" s="891"/>
      <c r="H175" s="105">
        <f t="shared" si="49"/>
        <v>1383</v>
      </c>
      <c r="I175" s="105">
        <f t="shared" si="49"/>
        <v>0</v>
      </c>
      <c r="J175" s="893"/>
      <c r="K175" s="1361"/>
    </row>
    <row r="176" spans="1:11" x14ac:dyDescent="0.2">
      <c r="A176" s="1359"/>
      <c r="B176" s="1363"/>
      <c r="C176" s="892">
        <v>1210</v>
      </c>
      <c r="D176" s="893">
        <v>70</v>
      </c>
      <c r="E176" s="891"/>
      <c r="F176" s="891"/>
      <c r="G176" s="891"/>
      <c r="H176" s="105">
        <f t="shared" si="49"/>
        <v>70</v>
      </c>
      <c r="I176" s="105">
        <f t="shared" si="49"/>
        <v>0</v>
      </c>
      <c r="J176" s="893"/>
      <c r="K176" s="1361"/>
    </row>
    <row r="177" spans="1:11" x14ac:dyDescent="0.2">
      <c r="A177" s="1359"/>
      <c r="B177" s="1363"/>
      <c r="C177" s="892">
        <v>2264</v>
      </c>
      <c r="D177" s="893">
        <v>327</v>
      </c>
      <c r="E177" s="891"/>
      <c r="F177" s="891"/>
      <c r="G177" s="891"/>
      <c r="H177" s="105">
        <f t="shared" si="49"/>
        <v>327</v>
      </c>
      <c r="I177" s="105">
        <f t="shared" si="49"/>
        <v>0</v>
      </c>
      <c r="J177" s="893"/>
      <c r="K177" s="1361"/>
    </row>
    <row r="178" spans="1:11" x14ac:dyDescent="0.2">
      <c r="A178" s="1359"/>
      <c r="B178" s="1363"/>
      <c r="C178" s="902">
        <v>2314</v>
      </c>
      <c r="D178" s="893">
        <v>775</v>
      </c>
      <c r="E178" s="891"/>
      <c r="F178" s="891"/>
      <c r="G178" s="891"/>
      <c r="H178" s="105">
        <f t="shared" si="49"/>
        <v>775</v>
      </c>
      <c r="I178" s="105">
        <f t="shared" si="49"/>
        <v>0</v>
      </c>
      <c r="J178" s="893"/>
      <c r="K178" s="1361"/>
    </row>
    <row r="179" spans="1:11" ht="13.5" customHeight="1" x14ac:dyDescent="0.2">
      <c r="A179" s="1367" t="s">
        <v>588</v>
      </c>
      <c r="B179" s="1368" t="s">
        <v>589</v>
      </c>
      <c r="C179" s="906"/>
      <c r="D179" s="899">
        <f>SUM(D180)</f>
        <v>2000</v>
      </c>
      <c r="E179" s="899">
        <f t="shared" ref="E179:I179" si="51">SUM(E180)</f>
        <v>0</v>
      </c>
      <c r="F179" s="899">
        <f t="shared" si="51"/>
        <v>0</v>
      </c>
      <c r="G179" s="899">
        <f t="shared" si="51"/>
        <v>0</v>
      </c>
      <c r="H179" s="900">
        <f t="shared" si="51"/>
        <v>2000</v>
      </c>
      <c r="I179" s="900">
        <f t="shared" si="51"/>
        <v>0</v>
      </c>
      <c r="J179" s="883"/>
      <c r="K179" s="1371" t="s">
        <v>590</v>
      </c>
    </row>
    <row r="180" spans="1:11" ht="12.75" customHeight="1" x14ac:dyDescent="0.2">
      <c r="A180" s="1367"/>
      <c r="B180" s="1368"/>
      <c r="C180" s="884">
        <v>2279</v>
      </c>
      <c r="D180" s="885">
        <v>2000</v>
      </c>
      <c r="E180" s="883"/>
      <c r="F180" s="883"/>
      <c r="G180" s="883"/>
      <c r="H180" s="886">
        <f t="shared" si="49"/>
        <v>2000</v>
      </c>
      <c r="I180" s="886">
        <f t="shared" si="49"/>
        <v>0</v>
      </c>
      <c r="J180" s="883"/>
      <c r="K180" s="1371"/>
    </row>
    <row r="181" spans="1:11" x14ac:dyDescent="0.2">
      <c r="A181" s="1367" t="s">
        <v>591</v>
      </c>
      <c r="B181" s="1368" t="s">
        <v>592</v>
      </c>
      <c r="C181" s="906"/>
      <c r="D181" s="899">
        <f>SUM(D182)</f>
        <v>5000</v>
      </c>
      <c r="E181" s="899">
        <f t="shared" ref="E181:I181" si="52">SUM(E182)</f>
        <v>0</v>
      </c>
      <c r="F181" s="899">
        <f t="shared" si="52"/>
        <v>0</v>
      </c>
      <c r="G181" s="899">
        <f t="shared" si="52"/>
        <v>0</v>
      </c>
      <c r="H181" s="900">
        <f t="shared" si="52"/>
        <v>5000</v>
      </c>
      <c r="I181" s="900">
        <f t="shared" si="52"/>
        <v>0</v>
      </c>
      <c r="J181" s="883"/>
      <c r="K181" s="1371" t="s">
        <v>593</v>
      </c>
    </row>
    <row r="182" spans="1:11" ht="51" customHeight="1" x14ac:dyDescent="0.2">
      <c r="A182" s="1367"/>
      <c r="B182" s="1368"/>
      <c r="C182" s="884">
        <v>2279</v>
      </c>
      <c r="D182" s="885">
        <v>5000</v>
      </c>
      <c r="E182" s="883"/>
      <c r="F182" s="883"/>
      <c r="G182" s="883"/>
      <c r="H182" s="886">
        <f t="shared" si="49"/>
        <v>5000</v>
      </c>
      <c r="I182" s="886">
        <f t="shared" si="49"/>
        <v>0</v>
      </c>
      <c r="J182" s="883"/>
      <c r="K182" s="1371"/>
    </row>
    <row r="183" spans="1:11" ht="24" customHeight="1" x14ac:dyDescent="0.2">
      <c r="A183" s="1369" t="s">
        <v>594</v>
      </c>
      <c r="B183" s="1370" t="s">
        <v>595</v>
      </c>
      <c r="C183" s="906"/>
      <c r="D183" s="899">
        <f>SUM(D184)</f>
        <v>1500</v>
      </c>
      <c r="E183" s="899">
        <f t="shared" ref="E183:I183" si="53">SUM(E184)</f>
        <v>0</v>
      </c>
      <c r="F183" s="899">
        <f t="shared" si="53"/>
        <v>0</v>
      </c>
      <c r="G183" s="899">
        <f t="shared" si="53"/>
        <v>0</v>
      </c>
      <c r="H183" s="900">
        <f t="shared" si="53"/>
        <v>1500</v>
      </c>
      <c r="I183" s="900">
        <f t="shared" si="53"/>
        <v>0</v>
      </c>
      <c r="J183" s="908"/>
      <c r="K183" s="1371" t="s">
        <v>596</v>
      </c>
    </row>
    <row r="184" spans="1:11" ht="12.75" customHeight="1" x14ac:dyDescent="0.2">
      <c r="A184" s="1369"/>
      <c r="B184" s="1370"/>
      <c r="C184" s="884">
        <v>2279</v>
      </c>
      <c r="D184" s="885">
        <v>1500</v>
      </c>
      <c r="E184" s="883"/>
      <c r="F184" s="883"/>
      <c r="G184" s="883"/>
      <c r="H184" s="886">
        <f t="shared" si="49"/>
        <v>1500</v>
      </c>
      <c r="I184" s="886">
        <f t="shared" si="49"/>
        <v>0</v>
      </c>
      <c r="J184" s="908"/>
      <c r="K184" s="1371"/>
    </row>
    <row r="185" spans="1:11" x14ac:dyDescent="0.2">
      <c r="A185" s="1367" t="s">
        <v>597</v>
      </c>
      <c r="B185" s="1368" t="s">
        <v>598</v>
      </c>
      <c r="C185" s="906"/>
      <c r="D185" s="899">
        <f>SUM(D186:D189)</f>
        <v>2714</v>
      </c>
      <c r="E185" s="899">
        <f t="shared" ref="E185:I185" si="54">SUM(E186:E189)</f>
        <v>0</v>
      </c>
      <c r="F185" s="899">
        <f t="shared" si="54"/>
        <v>0</v>
      </c>
      <c r="G185" s="899">
        <f t="shared" si="54"/>
        <v>0</v>
      </c>
      <c r="H185" s="900">
        <f t="shared" si="54"/>
        <v>2714</v>
      </c>
      <c r="I185" s="900">
        <f t="shared" si="54"/>
        <v>0</v>
      </c>
      <c r="J185" s="909"/>
      <c r="K185" s="1371" t="s">
        <v>530</v>
      </c>
    </row>
    <row r="186" spans="1:11" ht="12.75" customHeight="1" x14ac:dyDescent="0.2">
      <c r="A186" s="1367"/>
      <c r="B186" s="1368"/>
      <c r="C186" s="884">
        <v>1150</v>
      </c>
      <c r="D186" s="885">
        <v>762</v>
      </c>
      <c r="E186" s="908"/>
      <c r="F186" s="908"/>
      <c r="G186" s="908"/>
      <c r="H186" s="886">
        <f t="shared" si="49"/>
        <v>762</v>
      </c>
      <c r="I186" s="886">
        <f t="shared" si="49"/>
        <v>0</v>
      </c>
      <c r="J186" s="901"/>
      <c r="K186" s="1371"/>
    </row>
    <row r="187" spans="1:11" ht="12.75" customHeight="1" x14ac:dyDescent="0.2">
      <c r="A187" s="1367"/>
      <c r="B187" s="1368"/>
      <c r="C187" s="884">
        <v>1210</v>
      </c>
      <c r="D187" s="885">
        <v>38</v>
      </c>
      <c r="E187" s="908"/>
      <c r="F187" s="908"/>
      <c r="G187" s="908"/>
      <c r="H187" s="886">
        <f t="shared" si="49"/>
        <v>38</v>
      </c>
      <c r="I187" s="886">
        <f t="shared" si="49"/>
        <v>0</v>
      </c>
      <c r="J187" s="885"/>
      <c r="K187" s="1371"/>
    </row>
    <row r="188" spans="1:11" ht="12.75" customHeight="1" x14ac:dyDescent="0.2">
      <c r="A188" s="1367"/>
      <c r="B188" s="1368"/>
      <c r="C188" s="884">
        <v>2264</v>
      </c>
      <c r="D188" s="885">
        <v>1414</v>
      </c>
      <c r="E188" s="908"/>
      <c r="F188" s="908"/>
      <c r="G188" s="908"/>
      <c r="H188" s="886">
        <f t="shared" si="49"/>
        <v>1414</v>
      </c>
      <c r="I188" s="886"/>
      <c r="J188" s="885"/>
      <c r="K188" s="1371"/>
    </row>
    <row r="189" spans="1:11" ht="12.75" customHeight="1" x14ac:dyDescent="0.2">
      <c r="A189" s="1367"/>
      <c r="B189" s="1368"/>
      <c r="C189" s="907">
        <v>2314</v>
      </c>
      <c r="D189" s="885">
        <v>500</v>
      </c>
      <c r="E189" s="909"/>
      <c r="F189" s="909"/>
      <c r="G189" s="909"/>
      <c r="H189" s="886">
        <f t="shared" si="49"/>
        <v>500</v>
      </c>
      <c r="I189" s="886">
        <f t="shared" si="49"/>
        <v>0</v>
      </c>
      <c r="J189" s="883"/>
      <c r="K189" s="1371"/>
    </row>
    <row r="190" spans="1:11" x14ac:dyDescent="0.2">
      <c r="A190" s="1367" t="s">
        <v>599</v>
      </c>
      <c r="B190" s="1368" t="s">
        <v>600</v>
      </c>
      <c r="C190" s="906"/>
      <c r="D190" s="899">
        <f t="shared" ref="D190:I190" si="55">SUM(D191:D195)</f>
        <v>19483</v>
      </c>
      <c r="E190" s="899">
        <f t="shared" si="55"/>
        <v>0</v>
      </c>
      <c r="F190" s="899">
        <f t="shared" si="55"/>
        <v>0</v>
      </c>
      <c r="G190" s="899">
        <f t="shared" si="55"/>
        <v>0</v>
      </c>
      <c r="H190" s="900">
        <f t="shared" si="55"/>
        <v>19483</v>
      </c>
      <c r="I190" s="900">
        <f t="shared" si="55"/>
        <v>0</v>
      </c>
      <c r="J190" s="883"/>
      <c r="K190" s="1361" t="s">
        <v>601</v>
      </c>
    </row>
    <row r="191" spans="1:11" ht="12.75" customHeight="1" x14ac:dyDescent="0.2">
      <c r="A191" s="1367"/>
      <c r="B191" s="1368"/>
      <c r="C191" s="884">
        <v>1150</v>
      </c>
      <c r="D191" s="885">
        <v>4903</v>
      </c>
      <c r="E191" s="885"/>
      <c r="F191" s="885"/>
      <c r="G191" s="885"/>
      <c r="H191" s="886">
        <f>D191+F191</f>
        <v>4903</v>
      </c>
      <c r="I191" s="886">
        <f>E191+G191</f>
        <v>0</v>
      </c>
      <c r="J191" s="883"/>
      <c r="K191" s="1361"/>
    </row>
    <row r="192" spans="1:11" ht="12.75" customHeight="1" x14ac:dyDescent="0.2">
      <c r="A192" s="1367"/>
      <c r="B192" s="1368"/>
      <c r="C192" s="884">
        <v>1210</v>
      </c>
      <c r="D192" s="885">
        <v>246</v>
      </c>
      <c r="E192" s="883"/>
      <c r="F192" s="883"/>
      <c r="G192" s="883"/>
      <c r="H192" s="886">
        <f t="shared" ref="H192:I215" si="56">D192+F192</f>
        <v>246</v>
      </c>
      <c r="I192" s="886">
        <f t="shared" si="56"/>
        <v>0</v>
      </c>
      <c r="J192" s="883"/>
      <c r="K192" s="1361"/>
    </row>
    <row r="193" spans="1:13" ht="12.75" customHeight="1" x14ac:dyDescent="0.2">
      <c r="A193" s="1367"/>
      <c r="B193" s="1368"/>
      <c r="C193" s="884">
        <v>2264</v>
      </c>
      <c r="D193" s="885">
        <v>7386</v>
      </c>
      <c r="E193" s="901"/>
      <c r="F193" s="901"/>
      <c r="G193" s="901"/>
      <c r="H193" s="886">
        <f t="shared" si="56"/>
        <v>7386</v>
      </c>
      <c r="I193" s="886">
        <f t="shared" si="56"/>
        <v>0</v>
      </c>
      <c r="J193" s="883"/>
      <c r="K193" s="1361"/>
    </row>
    <row r="194" spans="1:13" ht="13.5" customHeight="1" x14ac:dyDescent="0.2">
      <c r="A194" s="1367"/>
      <c r="B194" s="1368"/>
      <c r="C194" s="884">
        <v>2279</v>
      </c>
      <c r="D194" s="885">
        <v>6434</v>
      </c>
      <c r="E194" s="885"/>
      <c r="F194" s="885"/>
      <c r="G194" s="885"/>
      <c r="H194" s="886">
        <f t="shared" si="56"/>
        <v>6434</v>
      </c>
      <c r="I194" s="886">
        <f t="shared" si="56"/>
        <v>0</v>
      </c>
      <c r="J194" s="885"/>
      <c r="K194" s="1361"/>
    </row>
    <row r="195" spans="1:13" ht="12.75" customHeight="1" x14ac:dyDescent="0.2">
      <c r="A195" s="1367"/>
      <c r="B195" s="1368"/>
      <c r="C195" s="907">
        <v>2314</v>
      </c>
      <c r="D195" s="885">
        <v>514</v>
      </c>
      <c r="E195" s="883"/>
      <c r="F195" s="883"/>
      <c r="G195" s="883"/>
      <c r="H195" s="886">
        <f t="shared" si="56"/>
        <v>514</v>
      </c>
      <c r="I195" s="886">
        <f t="shared" si="56"/>
        <v>0</v>
      </c>
      <c r="J195" s="883"/>
      <c r="K195" s="1361"/>
    </row>
    <row r="196" spans="1:13" x14ac:dyDescent="0.2">
      <c r="A196" s="1359" t="s">
        <v>602</v>
      </c>
      <c r="B196" s="1363" t="s">
        <v>603</v>
      </c>
      <c r="C196" s="902"/>
      <c r="D196" s="889">
        <f>SUM(D197:D201)</f>
        <v>11674</v>
      </c>
      <c r="E196" s="889">
        <f t="shared" ref="E196:I196" si="57">SUM(E197:E201)</f>
        <v>0</v>
      </c>
      <c r="F196" s="889">
        <f t="shared" si="57"/>
        <v>0</v>
      </c>
      <c r="G196" s="889">
        <f t="shared" si="57"/>
        <v>0</v>
      </c>
      <c r="H196" s="890">
        <f t="shared" si="57"/>
        <v>11674</v>
      </c>
      <c r="I196" s="890">
        <f t="shared" si="57"/>
        <v>0</v>
      </c>
      <c r="J196" s="893"/>
      <c r="K196" s="1361" t="s">
        <v>604</v>
      </c>
      <c r="L196" s="916"/>
    </row>
    <row r="197" spans="1:13" x14ac:dyDescent="0.2">
      <c r="A197" s="1359"/>
      <c r="B197" s="1363"/>
      <c r="C197" s="902" t="s">
        <v>605</v>
      </c>
      <c r="D197" s="893">
        <v>300</v>
      </c>
      <c r="E197" s="889"/>
      <c r="F197" s="889"/>
      <c r="G197" s="889"/>
      <c r="H197" s="105">
        <f t="shared" ref="H197:I201" si="58">D197+F197</f>
        <v>300</v>
      </c>
      <c r="I197" s="105">
        <f t="shared" si="58"/>
        <v>0</v>
      </c>
      <c r="J197" s="893"/>
      <c r="K197" s="1361"/>
      <c r="L197" s="916"/>
    </row>
    <row r="198" spans="1:13" x14ac:dyDescent="0.2">
      <c r="A198" s="1359"/>
      <c r="B198" s="1363"/>
      <c r="C198" s="902" t="s">
        <v>606</v>
      </c>
      <c r="D198" s="893">
        <v>300</v>
      </c>
      <c r="E198" s="891"/>
      <c r="F198" s="891"/>
      <c r="G198" s="891"/>
      <c r="H198" s="105">
        <f t="shared" si="58"/>
        <v>300</v>
      </c>
      <c r="I198" s="105">
        <f t="shared" si="58"/>
        <v>0</v>
      </c>
      <c r="J198" s="893"/>
      <c r="K198" s="1361"/>
      <c r="L198" s="916"/>
    </row>
    <row r="199" spans="1:13" x14ac:dyDescent="0.2">
      <c r="A199" s="1359"/>
      <c r="B199" s="1363"/>
      <c r="C199" s="902" t="s">
        <v>607</v>
      </c>
      <c r="D199" s="893">
        <v>9524</v>
      </c>
      <c r="E199" s="891"/>
      <c r="F199" s="891"/>
      <c r="G199" s="891"/>
      <c r="H199" s="105">
        <f t="shared" si="58"/>
        <v>9524</v>
      </c>
      <c r="I199" s="105">
        <f t="shared" si="58"/>
        <v>0</v>
      </c>
      <c r="J199" s="893"/>
      <c r="K199" s="1361"/>
      <c r="L199" s="916"/>
    </row>
    <row r="200" spans="1:13" x14ac:dyDescent="0.2">
      <c r="A200" s="1359"/>
      <c r="B200" s="1363"/>
      <c r="C200" s="902" t="s">
        <v>562</v>
      </c>
      <c r="D200" s="893">
        <v>1200</v>
      </c>
      <c r="E200" s="891"/>
      <c r="F200" s="891"/>
      <c r="G200" s="891"/>
      <c r="H200" s="105">
        <f t="shared" si="58"/>
        <v>1200</v>
      </c>
      <c r="I200" s="105">
        <f t="shared" si="58"/>
        <v>0</v>
      </c>
      <c r="J200" s="893"/>
      <c r="K200" s="1361"/>
      <c r="L200" s="916"/>
    </row>
    <row r="201" spans="1:13" x14ac:dyDescent="0.2">
      <c r="A201" s="1359"/>
      <c r="B201" s="1363"/>
      <c r="C201" s="902" t="s">
        <v>608</v>
      </c>
      <c r="D201" s="893">
        <v>350</v>
      </c>
      <c r="E201" s="891"/>
      <c r="F201" s="891"/>
      <c r="G201" s="891"/>
      <c r="H201" s="105">
        <f t="shared" si="56"/>
        <v>350</v>
      </c>
      <c r="I201" s="105">
        <f t="shared" si="58"/>
        <v>0</v>
      </c>
      <c r="J201" s="893"/>
      <c r="K201" s="1361"/>
      <c r="L201" s="916"/>
    </row>
    <row r="202" spans="1:13" ht="24" x14ac:dyDescent="0.2">
      <c r="A202" s="895" t="s">
        <v>609</v>
      </c>
      <c r="B202" s="917" t="s">
        <v>610</v>
      </c>
      <c r="C202" s="918"/>
      <c r="D202" s="889">
        <f t="shared" ref="D202:I202" si="59">SUM(D203,D212,D217,D225,D229)</f>
        <v>81589</v>
      </c>
      <c r="E202" s="889">
        <f t="shared" si="59"/>
        <v>0</v>
      </c>
      <c r="F202" s="889">
        <f t="shared" si="59"/>
        <v>0</v>
      </c>
      <c r="G202" s="889">
        <f t="shared" si="59"/>
        <v>0</v>
      </c>
      <c r="H202" s="890">
        <f t="shared" si="59"/>
        <v>81589</v>
      </c>
      <c r="I202" s="890">
        <f t="shared" si="59"/>
        <v>0</v>
      </c>
      <c r="J202" s="893"/>
      <c r="K202" s="891"/>
    </row>
    <row r="203" spans="1:13" ht="15.75" customHeight="1" x14ac:dyDescent="0.2">
      <c r="A203" s="1359" t="s">
        <v>611</v>
      </c>
      <c r="B203" s="1365" t="s">
        <v>612</v>
      </c>
      <c r="C203" s="903"/>
      <c r="D203" s="889">
        <f>SUM(D204:D211)</f>
        <v>18710</v>
      </c>
      <c r="E203" s="889">
        <f>SUM(E204:E211)</f>
        <v>0</v>
      </c>
      <c r="F203" s="889">
        <f>SUM(F204:F211)</f>
        <v>0</v>
      </c>
      <c r="G203" s="889">
        <f>SUM(G204:G211)</f>
        <v>0</v>
      </c>
      <c r="H203" s="890">
        <f>SUM(H204:H211)</f>
        <v>18710</v>
      </c>
      <c r="I203" s="890">
        <f>SUM(I206:I211)</f>
        <v>0</v>
      </c>
      <c r="J203" s="893"/>
      <c r="K203" s="1361" t="s">
        <v>613</v>
      </c>
      <c r="L203" s="916"/>
      <c r="M203" s="916"/>
    </row>
    <row r="204" spans="1:13" ht="13.5" customHeight="1" x14ac:dyDescent="0.2">
      <c r="A204" s="1359"/>
      <c r="B204" s="1365"/>
      <c r="C204" s="919">
        <v>1150</v>
      </c>
      <c r="D204" s="893">
        <v>570</v>
      </c>
      <c r="E204" s="889"/>
      <c r="F204" s="893"/>
      <c r="G204" s="893"/>
      <c r="H204" s="105">
        <f t="shared" si="56"/>
        <v>570</v>
      </c>
      <c r="I204" s="890"/>
      <c r="J204" s="893"/>
      <c r="K204" s="1361"/>
      <c r="L204" s="916"/>
      <c r="M204" s="916"/>
    </row>
    <row r="205" spans="1:13" x14ac:dyDescent="0.2">
      <c r="A205" s="1359"/>
      <c r="B205" s="1365"/>
      <c r="C205" s="919">
        <v>1210</v>
      </c>
      <c r="D205" s="893">
        <v>29</v>
      </c>
      <c r="E205" s="889"/>
      <c r="F205" s="893"/>
      <c r="G205" s="893"/>
      <c r="H205" s="105">
        <f t="shared" si="56"/>
        <v>29</v>
      </c>
      <c r="I205" s="890"/>
      <c r="J205" s="893"/>
      <c r="K205" s="1361"/>
      <c r="L205" s="916"/>
      <c r="M205" s="916"/>
    </row>
    <row r="206" spans="1:13" ht="12.75" customHeight="1" x14ac:dyDescent="0.2">
      <c r="A206" s="1359"/>
      <c r="B206" s="1365"/>
      <c r="C206" s="920">
        <v>2262</v>
      </c>
      <c r="D206" s="893">
        <v>11521</v>
      </c>
      <c r="E206" s="894"/>
      <c r="F206" s="894"/>
      <c r="G206" s="894"/>
      <c r="H206" s="105">
        <f t="shared" si="56"/>
        <v>11521</v>
      </c>
      <c r="I206" s="105">
        <f t="shared" si="56"/>
        <v>0</v>
      </c>
      <c r="J206" s="893"/>
      <c r="K206" s="1361"/>
      <c r="L206" s="916"/>
      <c r="M206" s="916"/>
    </row>
    <row r="207" spans="1:13" ht="12.75" customHeight="1" x14ac:dyDescent="0.2">
      <c r="A207" s="1359"/>
      <c r="B207" s="1365"/>
      <c r="C207" s="920">
        <v>2279</v>
      </c>
      <c r="D207" s="893">
        <v>2582</v>
      </c>
      <c r="E207" s="896"/>
      <c r="F207" s="893"/>
      <c r="G207" s="896"/>
      <c r="H207" s="105">
        <f t="shared" si="56"/>
        <v>2582</v>
      </c>
      <c r="I207" s="105">
        <f t="shared" si="56"/>
        <v>0</v>
      </c>
      <c r="J207" s="896"/>
      <c r="K207" s="1361"/>
      <c r="L207" s="916"/>
      <c r="M207" s="916"/>
    </row>
    <row r="208" spans="1:13" ht="14.25" customHeight="1" x14ac:dyDescent="0.2">
      <c r="A208" s="1359"/>
      <c r="B208" s="1365"/>
      <c r="C208" s="920">
        <v>2312</v>
      </c>
      <c r="D208" s="893">
        <v>1224</v>
      </c>
      <c r="E208" s="888"/>
      <c r="F208" s="912"/>
      <c r="G208" s="888"/>
      <c r="H208" s="105">
        <f t="shared" si="56"/>
        <v>1224</v>
      </c>
      <c r="I208" s="105">
        <f t="shared" si="56"/>
        <v>0</v>
      </c>
      <c r="J208" s="893"/>
      <c r="K208" s="1361"/>
      <c r="L208" s="916"/>
      <c r="M208" s="916"/>
    </row>
    <row r="209" spans="1:13" ht="13.5" customHeight="1" x14ac:dyDescent="0.2">
      <c r="A209" s="1359"/>
      <c r="B209" s="1365"/>
      <c r="C209" s="920">
        <v>2314</v>
      </c>
      <c r="D209" s="893">
        <v>1948</v>
      </c>
      <c r="E209" s="893"/>
      <c r="F209" s="893"/>
      <c r="G209" s="893"/>
      <c r="H209" s="105">
        <f t="shared" si="56"/>
        <v>1948</v>
      </c>
      <c r="I209" s="105">
        <f t="shared" si="56"/>
        <v>0</v>
      </c>
      <c r="J209" s="896"/>
      <c r="K209" s="1361"/>
      <c r="L209" s="916"/>
      <c r="M209" s="916"/>
    </row>
    <row r="210" spans="1:13" ht="12" customHeight="1" x14ac:dyDescent="0.2">
      <c r="A210" s="1359"/>
      <c r="B210" s="1365"/>
      <c r="C210" s="920">
        <v>2363</v>
      </c>
      <c r="D210" s="893">
        <v>250</v>
      </c>
      <c r="E210" s="891"/>
      <c r="F210" s="891"/>
      <c r="G210" s="891"/>
      <c r="H210" s="105">
        <f t="shared" si="56"/>
        <v>250</v>
      </c>
      <c r="I210" s="105">
        <f t="shared" si="56"/>
        <v>0</v>
      </c>
      <c r="J210" s="893"/>
      <c r="K210" s="1361"/>
      <c r="L210" s="916"/>
      <c r="M210" s="916"/>
    </row>
    <row r="211" spans="1:13" ht="15" customHeight="1" x14ac:dyDescent="0.2">
      <c r="A211" s="1359"/>
      <c r="B211" s="1365"/>
      <c r="C211" s="920">
        <v>2390</v>
      </c>
      <c r="D211" s="893">
        <v>586</v>
      </c>
      <c r="E211" s="891"/>
      <c r="F211" s="891"/>
      <c r="G211" s="891"/>
      <c r="H211" s="105">
        <f t="shared" si="56"/>
        <v>586</v>
      </c>
      <c r="I211" s="105">
        <f t="shared" si="56"/>
        <v>0</v>
      </c>
      <c r="J211" s="893"/>
      <c r="K211" s="1361"/>
      <c r="L211" s="916"/>
      <c r="M211" s="916"/>
    </row>
    <row r="212" spans="1:13" ht="12.75" customHeight="1" x14ac:dyDescent="0.2">
      <c r="A212" s="1359" t="s">
        <v>614</v>
      </c>
      <c r="B212" s="1365" t="s">
        <v>615</v>
      </c>
      <c r="C212" s="903"/>
      <c r="D212" s="889">
        <f>SUM(D213:D216)</f>
        <v>2486</v>
      </c>
      <c r="E212" s="889">
        <f t="shared" ref="E212:I212" si="60">SUM(E213:E216)</f>
        <v>0</v>
      </c>
      <c r="F212" s="889">
        <f t="shared" si="60"/>
        <v>0</v>
      </c>
      <c r="G212" s="889">
        <f t="shared" si="60"/>
        <v>0</v>
      </c>
      <c r="H212" s="890">
        <f t="shared" si="60"/>
        <v>2486</v>
      </c>
      <c r="I212" s="890">
        <f t="shared" si="60"/>
        <v>0</v>
      </c>
      <c r="J212" s="888"/>
      <c r="K212" s="1361" t="s">
        <v>613</v>
      </c>
      <c r="L212" s="916"/>
      <c r="M212" s="916"/>
    </row>
    <row r="213" spans="1:13" ht="12.75" customHeight="1" x14ac:dyDescent="0.2">
      <c r="A213" s="1359"/>
      <c r="B213" s="1365"/>
      <c r="C213" s="892">
        <v>1150</v>
      </c>
      <c r="D213" s="893">
        <v>1012</v>
      </c>
      <c r="E213" s="891"/>
      <c r="F213" s="891"/>
      <c r="G213" s="891"/>
      <c r="H213" s="105">
        <f t="shared" si="56"/>
        <v>1012</v>
      </c>
      <c r="I213" s="105">
        <f t="shared" si="56"/>
        <v>0</v>
      </c>
      <c r="J213" s="893"/>
      <c r="K213" s="1361"/>
      <c r="L213" s="916"/>
      <c r="M213" s="916"/>
    </row>
    <row r="214" spans="1:13" ht="12.75" customHeight="1" x14ac:dyDescent="0.2">
      <c r="A214" s="1359"/>
      <c r="B214" s="1365"/>
      <c r="C214" s="892">
        <v>1210</v>
      </c>
      <c r="D214" s="893">
        <v>51</v>
      </c>
      <c r="E214" s="891"/>
      <c r="F214" s="891"/>
      <c r="G214" s="891"/>
      <c r="H214" s="105">
        <f t="shared" si="56"/>
        <v>51</v>
      </c>
      <c r="I214" s="105">
        <f t="shared" si="56"/>
        <v>0</v>
      </c>
      <c r="J214" s="893"/>
      <c r="K214" s="1361"/>
      <c r="L214" s="916"/>
      <c r="M214" s="916"/>
    </row>
    <row r="215" spans="1:13" ht="12.75" customHeight="1" x14ac:dyDescent="0.2">
      <c r="A215" s="1359"/>
      <c r="B215" s="1365"/>
      <c r="C215" s="892">
        <v>2314</v>
      </c>
      <c r="D215" s="893">
        <v>1213</v>
      </c>
      <c r="E215" s="891"/>
      <c r="F215" s="891"/>
      <c r="G215" s="891"/>
      <c r="H215" s="105">
        <f t="shared" si="56"/>
        <v>1213</v>
      </c>
      <c r="I215" s="105">
        <f t="shared" si="56"/>
        <v>0</v>
      </c>
      <c r="J215" s="893"/>
      <c r="K215" s="1361"/>
      <c r="L215" s="916"/>
      <c r="M215" s="916"/>
    </row>
    <row r="216" spans="1:13" ht="12.75" customHeight="1" x14ac:dyDescent="0.2">
      <c r="A216" s="1359"/>
      <c r="B216" s="1365"/>
      <c r="C216" s="920">
        <v>2363</v>
      </c>
      <c r="D216" s="893">
        <v>210</v>
      </c>
      <c r="E216" s="891"/>
      <c r="F216" s="891"/>
      <c r="G216" s="891"/>
      <c r="H216" s="105">
        <f>D216+F216</f>
        <v>210</v>
      </c>
      <c r="I216" s="105">
        <f>E216+G216</f>
        <v>0</v>
      </c>
      <c r="J216" s="893"/>
      <c r="K216" s="1361"/>
      <c r="L216" s="916"/>
      <c r="M216" s="916"/>
    </row>
    <row r="217" spans="1:13" ht="12" customHeight="1" x14ac:dyDescent="0.2">
      <c r="A217" s="1359" t="s">
        <v>616</v>
      </c>
      <c r="B217" s="1365" t="s">
        <v>617</v>
      </c>
      <c r="C217" s="903"/>
      <c r="D217" s="889">
        <f>SUM(D218:D224)</f>
        <v>4292</v>
      </c>
      <c r="E217" s="889">
        <f t="shared" ref="E217:I217" si="61">SUM(E218:E224)</f>
        <v>0</v>
      </c>
      <c r="F217" s="889">
        <f t="shared" si="61"/>
        <v>0</v>
      </c>
      <c r="G217" s="889">
        <f t="shared" si="61"/>
        <v>0</v>
      </c>
      <c r="H217" s="890">
        <f t="shared" si="61"/>
        <v>4292</v>
      </c>
      <c r="I217" s="890">
        <f t="shared" si="61"/>
        <v>0</v>
      </c>
      <c r="J217" s="893"/>
      <c r="K217" s="1361" t="s">
        <v>618</v>
      </c>
      <c r="L217" s="916"/>
      <c r="M217" s="916"/>
    </row>
    <row r="218" spans="1:13" ht="14.25" customHeight="1" x14ac:dyDescent="0.2">
      <c r="A218" s="1359"/>
      <c r="B218" s="1365"/>
      <c r="C218" s="892">
        <v>1150</v>
      </c>
      <c r="D218" s="893">
        <v>1753</v>
      </c>
      <c r="E218" s="891"/>
      <c r="F218" s="891"/>
      <c r="G218" s="891"/>
      <c r="H218" s="105">
        <f t="shared" ref="H218:I237" si="62">D218+F218</f>
        <v>1753</v>
      </c>
      <c r="I218" s="105">
        <f t="shared" si="62"/>
        <v>0</v>
      </c>
      <c r="J218" s="893"/>
      <c r="K218" s="1361"/>
      <c r="L218" s="916"/>
      <c r="M218" s="916"/>
    </row>
    <row r="219" spans="1:13" ht="13.5" customHeight="1" x14ac:dyDescent="0.2">
      <c r="A219" s="1359"/>
      <c r="B219" s="1365"/>
      <c r="C219" s="892">
        <v>1210</v>
      </c>
      <c r="D219" s="893">
        <v>91</v>
      </c>
      <c r="E219" s="891"/>
      <c r="F219" s="891"/>
      <c r="G219" s="891"/>
      <c r="H219" s="105">
        <f t="shared" si="62"/>
        <v>91</v>
      </c>
      <c r="I219" s="105">
        <f t="shared" si="62"/>
        <v>0</v>
      </c>
      <c r="J219" s="893"/>
      <c r="K219" s="1361"/>
      <c r="L219" s="916"/>
      <c r="M219" s="916"/>
    </row>
    <row r="220" spans="1:13" ht="15.75" customHeight="1" x14ac:dyDescent="0.2">
      <c r="A220" s="1359"/>
      <c r="B220" s="1365"/>
      <c r="C220" s="892">
        <v>2262</v>
      </c>
      <c r="D220" s="893">
        <v>700</v>
      </c>
      <c r="E220" s="891"/>
      <c r="F220" s="891"/>
      <c r="G220" s="891"/>
      <c r="H220" s="105">
        <f t="shared" si="62"/>
        <v>700</v>
      </c>
      <c r="I220" s="105">
        <f t="shared" si="62"/>
        <v>0</v>
      </c>
      <c r="J220" s="893"/>
      <c r="K220" s="1361"/>
      <c r="L220" s="916"/>
      <c r="M220" s="916"/>
    </row>
    <row r="221" spans="1:13" x14ac:dyDescent="0.2">
      <c r="A221" s="1359"/>
      <c r="B221" s="1365"/>
      <c r="C221" s="892">
        <v>2275</v>
      </c>
      <c r="D221" s="893">
        <v>0</v>
      </c>
      <c r="E221" s="891"/>
      <c r="F221" s="891"/>
      <c r="G221" s="891"/>
      <c r="H221" s="105">
        <f t="shared" si="62"/>
        <v>0</v>
      </c>
      <c r="I221" s="105">
        <f t="shared" si="62"/>
        <v>0</v>
      </c>
      <c r="J221" s="893"/>
      <c r="K221" s="1361"/>
      <c r="L221" s="916"/>
      <c r="M221" s="916"/>
    </row>
    <row r="222" spans="1:13" ht="13.5" customHeight="1" x14ac:dyDescent="0.2">
      <c r="A222" s="1359"/>
      <c r="B222" s="1365"/>
      <c r="C222" s="892">
        <v>2279</v>
      </c>
      <c r="D222" s="893">
        <v>672</v>
      </c>
      <c r="E222" s="891"/>
      <c r="F222" s="891"/>
      <c r="G222" s="891"/>
      <c r="H222" s="105">
        <f t="shared" si="62"/>
        <v>672</v>
      </c>
      <c r="I222" s="105"/>
      <c r="J222" s="893"/>
      <c r="K222" s="1361"/>
      <c r="L222" s="916"/>
      <c r="M222" s="916"/>
    </row>
    <row r="223" spans="1:13" ht="14.25" customHeight="1" x14ac:dyDescent="0.2">
      <c r="A223" s="1359"/>
      <c r="B223" s="1365"/>
      <c r="C223" s="892">
        <v>2314</v>
      </c>
      <c r="D223" s="893">
        <v>826</v>
      </c>
      <c r="E223" s="891"/>
      <c r="F223" s="891"/>
      <c r="G223" s="891"/>
      <c r="H223" s="105">
        <f t="shared" si="62"/>
        <v>826</v>
      </c>
      <c r="I223" s="105">
        <f t="shared" si="62"/>
        <v>0</v>
      </c>
      <c r="J223" s="896"/>
      <c r="K223" s="1361"/>
      <c r="L223" s="916"/>
      <c r="M223" s="916"/>
    </row>
    <row r="224" spans="1:13" ht="12.75" customHeight="1" x14ac:dyDescent="0.2">
      <c r="A224" s="1359"/>
      <c r="B224" s="1365"/>
      <c r="C224" s="920">
        <v>2363</v>
      </c>
      <c r="D224" s="893">
        <v>250</v>
      </c>
      <c r="E224" s="891"/>
      <c r="F224" s="891"/>
      <c r="G224" s="891"/>
      <c r="H224" s="105">
        <f t="shared" si="62"/>
        <v>250</v>
      </c>
      <c r="I224" s="105">
        <f t="shared" si="62"/>
        <v>0</v>
      </c>
      <c r="J224" s="893"/>
      <c r="K224" s="1361"/>
      <c r="L224" s="916"/>
      <c r="M224" s="916"/>
    </row>
    <row r="225" spans="1:13" ht="16.5" customHeight="1" x14ac:dyDescent="0.2">
      <c r="A225" s="1359" t="s">
        <v>619</v>
      </c>
      <c r="B225" s="1366" t="s">
        <v>620</v>
      </c>
      <c r="C225" s="903"/>
      <c r="D225" s="889">
        <f t="shared" ref="D225:I225" si="63">SUM(D226:D228)</f>
        <v>19113</v>
      </c>
      <c r="E225" s="889">
        <f t="shared" si="63"/>
        <v>0</v>
      </c>
      <c r="F225" s="889">
        <f t="shared" si="63"/>
        <v>0</v>
      </c>
      <c r="G225" s="889">
        <f t="shared" si="63"/>
        <v>0</v>
      </c>
      <c r="H225" s="890">
        <f t="shared" si="63"/>
        <v>19113</v>
      </c>
      <c r="I225" s="890">
        <f t="shared" si="63"/>
        <v>0</v>
      </c>
      <c r="J225" s="893"/>
      <c r="K225" s="1361" t="s">
        <v>621</v>
      </c>
      <c r="L225" s="916"/>
      <c r="M225" s="916"/>
    </row>
    <row r="226" spans="1:13" ht="15" customHeight="1" x14ac:dyDescent="0.2">
      <c r="A226" s="1359"/>
      <c r="B226" s="1366"/>
      <c r="C226" s="892">
        <v>2121</v>
      </c>
      <c r="D226" s="893">
        <v>1900</v>
      </c>
      <c r="E226" s="894"/>
      <c r="F226" s="894"/>
      <c r="G226" s="894"/>
      <c r="H226" s="105">
        <f t="shared" si="62"/>
        <v>1900</v>
      </c>
      <c r="I226" s="105">
        <f t="shared" si="62"/>
        <v>0</v>
      </c>
      <c r="J226" s="893"/>
      <c r="K226" s="1361"/>
      <c r="L226" s="916"/>
      <c r="M226" s="916"/>
    </row>
    <row r="227" spans="1:13" ht="15" customHeight="1" x14ac:dyDescent="0.2">
      <c r="A227" s="1359"/>
      <c r="B227" s="1366"/>
      <c r="C227" s="892">
        <v>2262</v>
      </c>
      <c r="D227" s="893">
        <v>8749</v>
      </c>
      <c r="E227" s="894"/>
      <c r="F227" s="894"/>
      <c r="G227" s="894"/>
      <c r="H227" s="105">
        <f t="shared" si="62"/>
        <v>8749</v>
      </c>
      <c r="I227" s="105">
        <f t="shared" si="62"/>
        <v>0</v>
      </c>
      <c r="J227" s="893"/>
      <c r="K227" s="1361"/>
      <c r="L227" s="916"/>
      <c r="M227" s="916"/>
    </row>
    <row r="228" spans="1:13" ht="15" customHeight="1" x14ac:dyDescent="0.2">
      <c r="A228" s="1359"/>
      <c r="B228" s="1366"/>
      <c r="C228" s="892">
        <v>2279</v>
      </c>
      <c r="D228" s="893">
        <v>8464</v>
      </c>
      <c r="E228" s="888"/>
      <c r="F228" s="912"/>
      <c r="G228" s="888"/>
      <c r="H228" s="105">
        <f t="shared" si="62"/>
        <v>8464</v>
      </c>
      <c r="I228" s="105">
        <f t="shared" si="62"/>
        <v>0</v>
      </c>
      <c r="J228" s="921"/>
      <c r="K228" s="1361"/>
      <c r="L228" s="916"/>
      <c r="M228" s="916"/>
    </row>
    <row r="229" spans="1:13" ht="15.75" customHeight="1" x14ac:dyDescent="0.2">
      <c r="A229" s="1359" t="s">
        <v>622</v>
      </c>
      <c r="B229" s="1363" t="s">
        <v>623</v>
      </c>
      <c r="C229" s="920"/>
      <c r="D229" s="889">
        <f>SUM(D230)</f>
        <v>36988</v>
      </c>
      <c r="E229" s="889">
        <f t="shared" ref="E229:I229" si="64">SUM(E230)</f>
        <v>0</v>
      </c>
      <c r="F229" s="889">
        <v>0</v>
      </c>
      <c r="G229" s="889">
        <f t="shared" si="64"/>
        <v>0</v>
      </c>
      <c r="H229" s="890">
        <f t="shared" si="64"/>
        <v>36988</v>
      </c>
      <c r="I229" s="890">
        <f t="shared" si="64"/>
        <v>0</v>
      </c>
      <c r="J229" s="893"/>
      <c r="K229" s="1364" t="s">
        <v>624</v>
      </c>
      <c r="L229" s="916"/>
      <c r="M229" s="916"/>
    </row>
    <row r="230" spans="1:13" ht="37.5" customHeight="1" x14ac:dyDescent="0.2">
      <c r="A230" s="1359"/>
      <c r="B230" s="1363"/>
      <c r="C230" s="902">
        <v>2361</v>
      </c>
      <c r="D230" s="893">
        <v>36988</v>
      </c>
      <c r="E230" s="891"/>
      <c r="F230" s="891"/>
      <c r="G230" s="891"/>
      <c r="H230" s="105">
        <f t="shared" si="62"/>
        <v>36988</v>
      </c>
      <c r="I230" s="105">
        <f t="shared" si="62"/>
        <v>0</v>
      </c>
      <c r="J230" s="896"/>
      <c r="K230" s="1364"/>
      <c r="L230" s="916"/>
      <c r="M230" s="916"/>
    </row>
    <row r="231" spans="1:13" ht="15.75" customHeight="1" x14ac:dyDescent="0.2">
      <c r="A231" s="902" t="s">
        <v>625</v>
      </c>
      <c r="B231" s="922" t="s">
        <v>626</v>
      </c>
      <c r="C231" s="918"/>
      <c r="D231" s="889">
        <f>SUM(D232,D233,D234,D235,D238)</f>
        <v>59500</v>
      </c>
      <c r="E231" s="889">
        <f t="shared" ref="E231:I231" si="65">SUM(E232,E233,E234,E235,E238)</f>
        <v>4000</v>
      </c>
      <c r="F231" s="889">
        <f t="shared" si="65"/>
        <v>0</v>
      </c>
      <c r="G231" s="889">
        <f t="shared" si="65"/>
        <v>0</v>
      </c>
      <c r="H231" s="890">
        <f t="shared" si="65"/>
        <v>59500</v>
      </c>
      <c r="I231" s="890">
        <f t="shared" si="65"/>
        <v>4000</v>
      </c>
      <c r="J231" s="894"/>
      <c r="K231" s="894"/>
      <c r="L231" s="916"/>
      <c r="M231" s="916"/>
    </row>
    <row r="232" spans="1:13" ht="24" customHeight="1" x14ac:dyDescent="0.2">
      <c r="A232" s="923" t="s">
        <v>627</v>
      </c>
      <c r="B232" s="924" t="s">
        <v>628</v>
      </c>
      <c r="C232" s="892">
        <v>2314</v>
      </c>
      <c r="D232" s="889">
        <v>5650</v>
      </c>
      <c r="E232" s="925">
        <v>2800</v>
      </c>
      <c r="F232" s="925"/>
      <c r="G232" s="925"/>
      <c r="H232" s="926">
        <f t="shared" si="62"/>
        <v>5650</v>
      </c>
      <c r="I232" s="926">
        <f t="shared" si="62"/>
        <v>2800</v>
      </c>
      <c r="J232" s="893"/>
      <c r="K232" s="888" t="s">
        <v>629</v>
      </c>
      <c r="L232" s="916"/>
      <c r="M232" s="916"/>
    </row>
    <row r="233" spans="1:13" x14ac:dyDescent="0.2">
      <c r="A233" s="923" t="s">
        <v>630</v>
      </c>
      <c r="B233" s="924" t="s">
        <v>631</v>
      </c>
      <c r="C233" s="892">
        <v>2279</v>
      </c>
      <c r="D233" s="889">
        <v>3750</v>
      </c>
      <c r="E233" s="925">
        <v>1200</v>
      </c>
      <c r="F233" s="925"/>
      <c r="G233" s="925"/>
      <c r="H233" s="926">
        <f t="shared" si="62"/>
        <v>3750</v>
      </c>
      <c r="I233" s="926">
        <f t="shared" si="62"/>
        <v>1200</v>
      </c>
      <c r="J233" s="896"/>
      <c r="K233" s="927" t="s">
        <v>632</v>
      </c>
      <c r="L233" s="916"/>
      <c r="M233" s="916"/>
    </row>
    <row r="234" spans="1:13" x14ac:dyDescent="0.2">
      <c r="A234" s="923" t="s">
        <v>633</v>
      </c>
      <c r="B234" s="924" t="s">
        <v>634</v>
      </c>
      <c r="C234" s="892">
        <v>2248</v>
      </c>
      <c r="D234" s="889">
        <v>600</v>
      </c>
      <c r="E234" s="925">
        <v>0</v>
      </c>
      <c r="F234" s="925"/>
      <c r="G234" s="925"/>
      <c r="H234" s="926">
        <f t="shared" si="62"/>
        <v>600</v>
      </c>
      <c r="I234" s="926">
        <f t="shared" si="62"/>
        <v>0</v>
      </c>
      <c r="J234" s="888"/>
      <c r="K234" s="927" t="s">
        <v>632</v>
      </c>
      <c r="L234" s="916"/>
      <c r="M234" s="916"/>
    </row>
    <row r="235" spans="1:13" ht="17.25" customHeight="1" x14ac:dyDescent="0.2">
      <c r="A235" s="1359" t="s">
        <v>635</v>
      </c>
      <c r="B235" s="1360" t="s">
        <v>636</v>
      </c>
      <c r="C235" s="903"/>
      <c r="D235" s="889">
        <f>SUM(D236:D237)</f>
        <v>700</v>
      </c>
      <c r="E235" s="889">
        <f t="shared" ref="E235:I235" si="66">SUM(E236:E237)</f>
        <v>0</v>
      </c>
      <c r="F235" s="889">
        <f t="shared" si="66"/>
        <v>0</v>
      </c>
      <c r="G235" s="889">
        <f t="shared" si="66"/>
        <v>0</v>
      </c>
      <c r="H235" s="890">
        <f t="shared" si="66"/>
        <v>700</v>
      </c>
      <c r="I235" s="890">
        <f t="shared" si="66"/>
        <v>0</v>
      </c>
      <c r="J235" s="893"/>
      <c r="K235" s="1361" t="s">
        <v>632</v>
      </c>
      <c r="L235" s="916"/>
      <c r="M235" s="916"/>
    </row>
    <row r="236" spans="1:13" ht="12.75" customHeight="1" x14ac:dyDescent="0.2">
      <c r="A236" s="1359"/>
      <c r="B236" s="1360"/>
      <c r="C236" s="892">
        <v>2223</v>
      </c>
      <c r="D236" s="893">
        <v>200</v>
      </c>
      <c r="E236" s="891"/>
      <c r="F236" s="891"/>
      <c r="G236" s="891"/>
      <c r="H236" s="105">
        <f t="shared" si="62"/>
        <v>200</v>
      </c>
      <c r="I236" s="105">
        <f t="shared" si="62"/>
        <v>0</v>
      </c>
      <c r="J236" s="891"/>
      <c r="K236" s="1361"/>
      <c r="L236" s="916"/>
      <c r="M236" s="916"/>
    </row>
    <row r="237" spans="1:13" ht="12.75" customHeight="1" x14ac:dyDescent="0.2">
      <c r="A237" s="1359"/>
      <c r="B237" s="1360"/>
      <c r="C237" s="892">
        <v>2279</v>
      </c>
      <c r="D237" s="893">
        <v>500</v>
      </c>
      <c r="E237" s="891"/>
      <c r="F237" s="891"/>
      <c r="G237" s="891"/>
      <c r="H237" s="105">
        <f t="shared" si="62"/>
        <v>500</v>
      </c>
      <c r="I237" s="105">
        <f t="shared" si="62"/>
        <v>0</v>
      </c>
      <c r="J237" s="891"/>
      <c r="K237" s="1361"/>
      <c r="L237" s="916"/>
      <c r="M237" s="916"/>
    </row>
    <row r="238" spans="1:13" ht="12" customHeight="1" x14ac:dyDescent="0.2">
      <c r="A238" s="1359" t="s">
        <v>637</v>
      </c>
      <c r="B238" s="1360" t="s">
        <v>638</v>
      </c>
      <c r="C238" s="892"/>
      <c r="D238" s="889">
        <f>SUM(D239:D242)</f>
        <v>48800</v>
      </c>
      <c r="E238" s="889">
        <f t="shared" ref="E238:I238" si="67">SUM(E239:E242)</f>
        <v>0</v>
      </c>
      <c r="F238" s="889">
        <f t="shared" si="67"/>
        <v>0</v>
      </c>
      <c r="G238" s="889">
        <f t="shared" si="67"/>
        <v>0</v>
      </c>
      <c r="H238" s="890">
        <f t="shared" si="67"/>
        <v>48800</v>
      </c>
      <c r="I238" s="890">
        <f t="shared" si="67"/>
        <v>0</v>
      </c>
      <c r="J238" s="893"/>
      <c r="K238" s="1361" t="s">
        <v>639</v>
      </c>
      <c r="L238" s="916"/>
      <c r="M238" s="916"/>
    </row>
    <row r="239" spans="1:13" ht="12.75" customHeight="1" x14ac:dyDescent="0.2">
      <c r="A239" s="1359"/>
      <c r="B239" s="1360"/>
      <c r="C239" s="892">
        <v>2232</v>
      </c>
      <c r="D239" s="893">
        <v>100</v>
      </c>
      <c r="E239" s="891"/>
      <c r="F239" s="891"/>
      <c r="G239" s="891"/>
      <c r="H239" s="105">
        <f t="shared" ref="H239:I242" si="68">D239+F239</f>
        <v>100</v>
      </c>
      <c r="I239" s="105">
        <f t="shared" si="68"/>
        <v>0</v>
      </c>
      <c r="J239" s="893"/>
      <c r="K239" s="1361"/>
      <c r="L239" s="916"/>
      <c r="M239" s="916"/>
    </row>
    <row r="240" spans="1:13" ht="15" customHeight="1" x14ac:dyDescent="0.2">
      <c r="A240" s="1359"/>
      <c r="B240" s="1360"/>
      <c r="C240" s="892">
        <v>2239</v>
      </c>
      <c r="D240" s="893">
        <v>34295</v>
      </c>
      <c r="E240" s="891"/>
      <c r="F240" s="891"/>
      <c r="G240" s="891"/>
      <c r="H240" s="105">
        <f t="shared" si="68"/>
        <v>34295</v>
      </c>
      <c r="I240" s="105">
        <f t="shared" si="68"/>
        <v>0</v>
      </c>
      <c r="J240" s="893"/>
      <c r="K240" s="1361"/>
      <c r="L240" s="916"/>
      <c r="M240" s="916"/>
    </row>
    <row r="241" spans="1:13" ht="14.25" customHeight="1" x14ac:dyDescent="0.2">
      <c r="A241" s="1359"/>
      <c r="B241" s="1360"/>
      <c r="C241" s="892">
        <v>2279</v>
      </c>
      <c r="D241" s="893">
        <v>7372</v>
      </c>
      <c r="E241" s="894"/>
      <c r="F241" s="894"/>
      <c r="G241" s="894"/>
      <c r="H241" s="105">
        <f t="shared" si="68"/>
        <v>7372</v>
      </c>
      <c r="I241" s="105">
        <f t="shared" si="68"/>
        <v>0</v>
      </c>
      <c r="J241" s="893"/>
      <c r="K241" s="1361"/>
      <c r="L241" s="916"/>
      <c r="M241" s="916"/>
    </row>
    <row r="242" spans="1:13" ht="12.75" customHeight="1" x14ac:dyDescent="0.2">
      <c r="A242" s="1359"/>
      <c r="B242" s="1360"/>
      <c r="C242" s="892">
        <v>2314</v>
      </c>
      <c r="D242" s="893">
        <v>7033</v>
      </c>
      <c r="E242" s="894"/>
      <c r="F242" s="894"/>
      <c r="G242" s="894"/>
      <c r="H242" s="105">
        <f t="shared" si="68"/>
        <v>7033</v>
      </c>
      <c r="I242" s="105">
        <f t="shared" si="68"/>
        <v>0</v>
      </c>
      <c r="J242" s="893"/>
      <c r="K242" s="1361"/>
      <c r="L242" s="916"/>
      <c r="M242" s="916"/>
    </row>
    <row r="243" spans="1:13" x14ac:dyDescent="0.2">
      <c r="A243" s="916"/>
      <c r="B243" s="916"/>
      <c r="C243" s="916"/>
      <c r="D243" s="916"/>
      <c r="E243" s="916"/>
      <c r="F243" s="916"/>
      <c r="G243" s="916"/>
      <c r="H243" s="916"/>
      <c r="I243" s="916"/>
      <c r="J243" s="916"/>
      <c r="K243" s="916"/>
      <c r="L243" s="916"/>
      <c r="M243" s="916"/>
    </row>
    <row r="244" spans="1:13" s="865" customFormat="1" x14ac:dyDescent="0.2">
      <c r="A244" s="916" t="s">
        <v>640</v>
      </c>
      <c r="B244" s="928"/>
      <c r="C244" s="928"/>
      <c r="D244" s="928"/>
      <c r="E244" s="928"/>
      <c r="F244" s="928"/>
      <c r="G244" s="928"/>
      <c r="H244" s="928"/>
      <c r="I244" s="928"/>
      <c r="J244" s="928"/>
      <c r="K244" s="929"/>
      <c r="L244" s="929"/>
      <c r="M244" s="930"/>
    </row>
    <row r="245" spans="1:13" s="865" customFormat="1" x14ac:dyDescent="0.2">
      <c r="A245" s="916" t="s">
        <v>641</v>
      </c>
      <c r="B245" s="928"/>
      <c r="C245" s="928"/>
      <c r="D245" s="928"/>
      <c r="E245" s="928"/>
      <c r="F245" s="928"/>
      <c r="G245" s="928"/>
      <c r="H245" s="928"/>
      <c r="I245" s="928"/>
      <c r="J245" s="928"/>
      <c r="K245" s="929"/>
      <c r="L245" s="929"/>
      <c r="M245" s="930"/>
    </row>
    <row r="246" spans="1:13" s="865" customFormat="1" x14ac:dyDescent="0.2">
      <c r="A246" s="1362" t="s">
        <v>642</v>
      </c>
      <c r="B246" s="1362"/>
      <c r="C246" s="1362"/>
      <c r="D246" s="1362"/>
      <c r="E246" s="1362"/>
      <c r="F246" s="1362"/>
      <c r="G246" s="1362"/>
      <c r="H246" s="1362"/>
      <c r="I246" s="1362"/>
      <c r="J246" s="1362"/>
      <c r="K246" s="1362"/>
      <c r="L246" s="1362"/>
      <c r="M246" s="930"/>
    </row>
    <row r="247" spans="1:13" s="865" customFormat="1" x14ac:dyDescent="0.2">
      <c r="A247" s="931" t="s">
        <v>643</v>
      </c>
      <c r="B247" s="931"/>
      <c r="C247" s="931"/>
      <c r="D247" s="931"/>
      <c r="E247" s="931"/>
      <c r="F247" s="932"/>
      <c r="G247" s="932"/>
      <c r="H247" s="932"/>
      <c r="I247" s="932"/>
      <c r="J247" s="932"/>
      <c r="K247" s="932"/>
      <c r="L247" s="932"/>
      <c r="M247" s="930"/>
    </row>
    <row r="248" spans="1:13" s="865" customFormat="1" ht="12" customHeight="1" x14ac:dyDescent="0.2">
      <c r="A248" s="1358" t="s">
        <v>644</v>
      </c>
      <c r="B248" s="1358"/>
      <c r="C248" s="1358"/>
      <c r="D248" s="1358"/>
      <c r="E248" s="1358"/>
      <c r="F248" s="1358"/>
      <c r="G248" s="1358"/>
      <c r="H248" s="1358"/>
      <c r="I248" s="1358"/>
      <c r="J248" s="1358"/>
      <c r="K248" s="1358"/>
      <c r="L248" s="1358"/>
      <c r="M248" s="930"/>
    </row>
    <row r="249" spans="1:13" s="865" customFormat="1" ht="12" customHeight="1" x14ac:dyDescent="0.2">
      <c r="A249" s="933" t="s">
        <v>645</v>
      </c>
      <c r="B249" s="933"/>
      <c r="C249" s="933"/>
      <c r="D249" s="933"/>
      <c r="E249" s="934"/>
      <c r="F249" s="934"/>
      <c r="G249" s="934"/>
      <c r="H249" s="934"/>
      <c r="I249" s="934"/>
      <c r="J249" s="934"/>
      <c r="K249" s="934"/>
      <c r="L249" s="934"/>
      <c r="M249" s="930"/>
    </row>
    <row r="250" spans="1:13" s="865" customFormat="1" ht="12" customHeight="1" x14ac:dyDescent="0.2">
      <c r="A250" s="933" t="s">
        <v>646</v>
      </c>
      <c r="B250" s="933"/>
      <c r="C250" s="933"/>
      <c r="D250" s="933"/>
      <c r="E250" s="934"/>
      <c r="F250" s="934"/>
      <c r="G250" s="934"/>
      <c r="H250" s="934"/>
      <c r="I250" s="934"/>
      <c r="J250" s="934"/>
      <c r="K250" s="934"/>
      <c r="L250" s="934"/>
      <c r="M250" s="930"/>
    </row>
    <row r="251" spans="1:13" s="935" customFormat="1" ht="12" customHeight="1" x14ac:dyDescent="0.2">
      <c r="A251" s="1358" t="s">
        <v>647</v>
      </c>
      <c r="B251" s="1358"/>
      <c r="C251" s="1358"/>
      <c r="D251" s="1358"/>
      <c r="E251" s="1358"/>
      <c r="F251" s="1358"/>
      <c r="G251" s="1358"/>
      <c r="H251" s="1358"/>
      <c r="I251" s="1358"/>
      <c r="J251" s="1358"/>
      <c r="K251" s="1358"/>
      <c r="L251" s="1358"/>
      <c r="M251" s="1358"/>
    </row>
    <row r="252" spans="1:13" s="936" customFormat="1" ht="12" customHeight="1" x14ac:dyDescent="0.2">
      <c r="A252" s="1358" t="s">
        <v>644</v>
      </c>
      <c r="B252" s="1358"/>
      <c r="C252" s="1358"/>
      <c r="D252" s="1358"/>
      <c r="E252" s="1358"/>
      <c r="F252" s="1358"/>
      <c r="G252" s="1358"/>
      <c r="H252" s="1358"/>
      <c r="I252" s="1358"/>
      <c r="J252" s="1358"/>
      <c r="K252" s="1358"/>
      <c r="L252" s="1358"/>
      <c r="M252" s="934"/>
    </row>
    <row r="253" spans="1:13" s="936" customFormat="1" ht="12" customHeight="1" x14ac:dyDescent="0.2">
      <c r="A253" s="933" t="s">
        <v>648</v>
      </c>
      <c r="B253" s="934"/>
      <c r="C253" s="934"/>
      <c r="D253" s="934"/>
      <c r="E253" s="934"/>
      <c r="F253" s="934"/>
      <c r="G253" s="934"/>
      <c r="H253" s="934"/>
      <c r="I253" s="934"/>
      <c r="J253" s="934"/>
      <c r="K253" s="934"/>
      <c r="L253" s="934"/>
      <c r="M253" s="934"/>
    </row>
    <row r="254" spans="1:13" s="937" customFormat="1" ht="12" customHeight="1" x14ac:dyDescent="0.25">
      <c r="A254" s="937" t="s">
        <v>649</v>
      </c>
    </row>
    <row r="255" spans="1:13" s="936" customFormat="1" ht="12" customHeight="1" x14ac:dyDescent="0.2">
      <c r="A255" s="938" t="s">
        <v>650</v>
      </c>
      <c r="B255" s="934"/>
      <c r="C255" s="934"/>
      <c r="D255" s="934"/>
      <c r="E255" s="934"/>
      <c r="F255" s="934"/>
      <c r="G255" s="934"/>
      <c r="H255" s="934"/>
      <c r="I255" s="934"/>
      <c r="J255" s="934"/>
      <c r="K255" s="934"/>
      <c r="L255" s="934"/>
      <c r="M255" s="934"/>
    </row>
    <row r="256" spans="1:13" s="936" customFormat="1" ht="12" customHeight="1" x14ac:dyDescent="0.2">
      <c r="A256" s="1358" t="s">
        <v>651</v>
      </c>
      <c r="B256" s="1358"/>
      <c r="C256" s="1358"/>
      <c r="D256" s="1358"/>
      <c r="E256" s="1358"/>
      <c r="F256" s="1358"/>
      <c r="G256" s="1358"/>
      <c r="H256" s="1358"/>
      <c r="I256" s="1358"/>
      <c r="J256" s="1358"/>
      <c r="K256" s="1358"/>
      <c r="L256" s="1358"/>
      <c r="M256" s="934"/>
    </row>
    <row r="257" spans="1:13" s="936" customFormat="1" ht="12" customHeight="1" x14ac:dyDescent="0.2">
      <c r="A257" s="939" t="s">
        <v>652</v>
      </c>
      <c r="B257" s="939"/>
      <c r="C257" s="939"/>
      <c r="D257" s="939"/>
      <c r="E257" s="939"/>
      <c r="F257" s="939"/>
      <c r="G257" s="933"/>
      <c r="H257" s="934"/>
      <c r="I257" s="934"/>
      <c r="J257" s="934"/>
      <c r="K257" s="934"/>
      <c r="L257" s="934"/>
      <c r="M257" s="934"/>
    </row>
    <row r="258" spans="1:13" s="936" customFormat="1" ht="12" customHeight="1" x14ac:dyDescent="0.2">
      <c r="A258" s="933" t="s">
        <v>653</v>
      </c>
      <c r="B258" s="933"/>
      <c r="C258" s="933"/>
      <c r="D258" s="933"/>
      <c r="E258" s="933"/>
      <c r="F258" s="933"/>
      <c r="G258" s="933"/>
      <c r="H258" s="934"/>
      <c r="I258" s="934"/>
      <c r="J258" s="934"/>
      <c r="K258" s="934"/>
      <c r="L258" s="934"/>
      <c r="M258" s="934"/>
    </row>
    <row r="259" spans="1:13" s="936" customFormat="1" ht="12" customHeight="1" x14ac:dyDescent="0.2">
      <c r="A259" s="933" t="s">
        <v>654</v>
      </c>
      <c r="B259" s="933"/>
      <c r="C259" s="933"/>
      <c r="D259" s="933"/>
      <c r="E259" s="933"/>
      <c r="F259" s="933"/>
      <c r="G259" s="933"/>
      <c r="H259" s="934"/>
      <c r="I259" s="934"/>
      <c r="J259" s="934"/>
      <c r="K259" s="934"/>
      <c r="L259" s="934"/>
      <c r="M259" s="934"/>
    </row>
    <row r="260" spans="1:13" s="936" customFormat="1" ht="12" customHeight="1" x14ac:dyDescent="0.2">
      <c r="A260" s="933" t="s">
        <v>655</v>
      </c>
      <c r="B260" s="933"/>
      <c r="C260" s="933"/>
      <c r="D260" s="933"/>
      <c r="E260" s="933"/>
      <c r="F260" s="933"/>
      <c r="G260" s="934"/>
      <c r="H260" s="934"/>
      <c r="I260" s="934"/>
      <c r="J260" s="934"/>
      <c r="K260" s="934"/>
      <c r="L260" s="934"/>
      <c r="M260" s="934"/>
    </row>
    <row r="261" spans="1:13" s="936" customFormat="1" ht="12" customHeight="1" x14ac:dyDescent="0.2">
      <c r="A261" s="933" t="s">
        <v>656</v>
      </c>
      <c r="B261" s="933"/>
      <c r="C261" s="933"/>
      <c r="D261" s="933"/>
      <c r="E261" s="933"/>
      <c r="F261" s="933"/>
      <c r="G261" s="933"/>
      <c r="H261" s="933"/>
      <c r="I261" s="934"/>
      <c r="J261" s="934"/>
      <c r="K261" s="934"/>
      <c r="L261" s="934"/>
      <c r="M261" s="934"/>
    </row>
    <row r="262" spans="1:13" s="936" customFormat="1" ht="12" customHeight="1" x14ac:dyDescent="0.2">
      <c r="A262" s="933" t="s">
        <v>657</v>
      </c>
      <c r="B262" s="933"/>
      <c r="C262" s="933"/>
      <c r="D262" s="933"/>
      <c r="E262" s="933"/>
      <c r="F262" s="933"/>
      <c r="G262" s="933"/>
      <c r="H262" s="933"/>
      <c r="I262" s="933"/>
      <c r="J262" s="933"/>
      <c r="K262" s="933"/>
      <c r="L262" s="933"/>
      <c r="M262" s="934"/>
    </row>
    <row r="263" spans="1:13" s="936" customFormat="1" ht="12" customHeight="1" x14ac:dyDescent="0.2">
      <c r="A263" s="933" t="s">
        <v>658</v>
      </c>
      <c r="B263" s="933"/>
      <c r="C263" s="933"/>
      <c r="D263" s="933"/>
      <c r="E263" s="933"/>
      <c r="F263" s="933"/>
      <c r="G263" s="933"/>
      <c r="H263" s="933"/>
      <c r="I263" s="933"/>
      <c r="J263" s="933"/>
      <c r="K263" s="933"/>
      <c r="L263" s="933"/>
      <c r="M263" s="934"/>
    </row>
    <row r="264" spans="1:13" s="936" customFormat="1" ht="12" customHeight="1" x14ac:dyDescent="0.2">
      <c r="A264" s="933"/>
      <c r="B264" s="933" t="s">
        <v>659</v>
      </c>
      <c r="C264" s="933"/>
      <c r="D264" s="933"/>
      <c r="E264" s="933"/>
      <c r="F264" s="933"/>
      <c r="G264" s="933"/>
      <c r="H264" s="933"/>
      <c r="I264" s="933"/>
      <c r="J264" s="933"/>
      <c r="K264" s="933"/>
      <c r="L264" s="933"/>
      <c r="M264" s="934"/>
    </row>
    <row r="265" spans="1:13" s="936" customFormat="1" ht="12" customHeight="1" x14ac:dyDescent="0.2">
      <c r="A265" s="933" t="s">
        <v>660</v>
      </c>
      <c r="B265" s="933"/>
      <c r="C265" s="933"/>
      <c r="D265" s="933"/>
      <c r="E265" s="933"/>
      <c r="F265" s="933"/>
      <c r="G265" s="934"/>
      <c r="H265" s="934"/>
      <c r="I265" s="934"/>
      <c r="J265" s="934"/>
      <c r="K265" s="934"/>
      <c r="L265" s="934"/>
      <c r="M265" s="934"/>
    </row>
    <row r="266" spans="1:13" s="936" customFormat="1" ht="12" customHeight="1" x14ac:dyDescent="0.2">
      <c r="A266" s="933" t="s">
        <v>661</v>
      </c>
      <c r="B266" s="933"/>
      <c r="C266" s="933"/>
      <c r="D266" s="933"/>
      <c r="E266" s="933"/>
      <c r="F266" s="933"/>
      <c r="G266" s="934"/>
      <c r="H266" s="934"/>
      <c r="I266" s="934"/>
      <c r="J266" s="934"/>
      <c r="K266" s="934"/>
      <c r="L266" s="934"/>
      <c r="M266" s="934"/>
    </row>
    <row r="267" spans="1:13" s="936" customFormat="1" ht="12" customHeight="1" x14ac:dyDescent="0.2">
      <c r="A267" s="933" t="s">
        <v>662</v>
      </c>
      <c r="B267" s="933"/>
      <c r="C267" s="933"/>
      <c r="D267" s="933"/>
      <c r="E267" s="933"/>
      <c r="F267" s="933"/>
      <c r="G267" s="934"/>
      <c r="H267" s="934"/>
      <c r="I267" s="934"/>
      <c r="J267" s="934"/>
      <c r="K267" s="934"/>
      <c r="L267" s="934"/>
      <c r="M267" s="934"/>
    </row>
    <row r="268" spans="1:13" s="936" customFormat="1" ht="12" customHeight="1" x14ac:dyDescent="0.2">
      <c r="A268" s="933" t="s">
        <v>663</v>
      </c>
      <c r="B268" s="933"/>
      <c r="C268" s="933"/>
      <c r="D268" s="933"/>
      <c r="E268" s="933"/>
      <c r="F268" s="933"/>
      <c r="G268" s="933"/>
      <c r="H268" s="934"/>
      <c r="I268" s="934"/>
      <c r="J268" s="934"/>
      <c r="K268" s="934"/>
      <c r="L268" s="934"/>
      <c r="M268" s="934"/>
    </row>
    <row r="269" spans="1:13" s="936" customFormat="1" ht="12" customHeight="1" x14ac:dyDescent="0.2">
      <c r="B269" s="933" t="s">
        <v>664</v>
      </c>
      <c r="C269" s="933"/>
      <c r="D269" s="933"/>
      <c r="E269" s="933"/>
      <c r="F269" s="933"/>
      <c r="G269" s="933"/>
      <c r="H269" s="934"/>
      <c r="I269" s="934"/>
      <c r="J269" s="934"/>
      <c r="K269" s="934"/>
      <c r="L269" s="934"/>
      <c r="M269" s="934"/>
    </row>
    <row r="270" spans="1:13" s="936" customFormat="1" ht="12" customHeight="1" x14ac:dyDescent="0.2">
      <c r="A270" s="933" t="s">
        <v>665</v>
      </c>
      <c r="B270" s="933"/>
      <c r="C270" s="933"/>
      <c r="D270" s="933"/>
      <c r="E270" s="933"/>
      <c r="F270" s="933"/>
      <c r="G270" s="933"/>
      <c r="H270" s="934"/>
      <c r="I270" s="934"/>
      <c r="J270" s="934"/>
      <c r="K270" s="934"/>
      <c r="L270" s="934"/>
      <c r="M270" s="934"/>
    </row>
    <row r="271" spans="1:13" s="936" customFormat="1" ht="12" customHeight="1" x14ac:dyDescent="0.2">
      <c r="A271" s="933" t="s">
        <v>655</v>
      </c>
      <c r="B271" s="933"/>
      <c r="C271" s="933"/>
      <c r="D271" s="933"/>
      <c r="E271" s="933"/>
      <c r="F271" s="933"/>
      <c r="G271" s="934"/>
      <c r="H271" s="934"/>
      <c r="I271" s="934"/>
      <c r="J271" s="934"/>
      <c r="K271" s="934"/>
      <c r="L271" s="934"/>
      <c r="M271" s="934"/>
    </row>
    <row r="272" spans="1:13" s="936" customFormat="1" ht="12" customHeight="1" x14ac:dyDescent="0.2">
      <c r="A272" s="933" t="s">
        <v>666</v>
      </c>
      <c r="B272" s="933"/>
      <c r="C272" s="933"/>
      <c r="D272" s="933"/>
      <c r="E272" s="933"/>
      <c r="F272" s="933"/>
      <c r="G272" s="934"/>
      <c r="H272" s="934"/>
      <c r="I272" s="934"/>
      <c r="J272" s="934"/>
      <c r="K272" s="934"/>
      <c r="L272" s="934"/>
      <c r="M272" s="934"/>
    </row>
    <row r="273" spans="1:13" s="936" customFormat="1" ht="12" customHeight="1" x14ac:dyDescent="0.2">
      <c r="A273" s="933" t="s">
        <v>667</v>
      </c>
      <c r="B273" s="933"/>
      <c r="C273" s="933"/>
      <c r="D273" s="933"/>
      <c r="E273" s="933"/>
      <c r="F273" s="933"/>
      <c r="G273" s="934"/>
      <c r="H273" s="934"/>
      <c r="I273" s="934"/>
      <c r="J273" s="934"/>
      <c r="K273" s="934"/>
      <c r="L273" s="934"/>
      <c r="M273" s="934"/>
    </row>
    <row r="274" spans="1:13" s="936" customFormat="1" ht="12" customHeight="1" x14ac:dyDescent="0.2">
      <c r="A274" s="933" t="s">
        <v>655</v>
      </c>
      <c r="B274" s="933"/>
      <c r="C274" s="933"/>
      <c r="D274" s="933"/>
      <c r="E274" s="933"/>
      <c r="F274" s="933"/>
      <c r="G274" s="934"/>
      <c r="H274" s="934"/>
      <c r="I274" s="934"/>
      <c r="J274" s="934"/>
      <c r="K274" s="934"/>
      <c r="L274" s="934"/>
      <c r="M274" s="934"/>
    </row>
    <row r="275" spans="1:13" s="936" customFormat="1" ht="12" customHeight="1" x14ac:dyDescent="0.2">
      <c r="A275" s="933" t="s">
        <v>668</v>
      </c>
      <c r="B275" s="933"/>
      <c r="C275" s="933"/>
      <c r="D275" s="933"/>
      <c r="E275" s="933"/>
      <c r="F275" s="933"/>
      <c r="G275" s="934"/>
      <c r="H275" s="934"/>
      <c r="I275" s="934"/>
      <c r="J275" s="934"/>
      <c r="K275" s="934"/>
      <c r="L275" s="934"/>
      <c r="M275" s="934"/>
    </row>
    <row r="276" spans="1:13" s="936" customFormat="1" ht="12" customHeight="1" x14ac:dyDescent="0.2">
      <c r="A276" s="933" t="s">
        <v>669</v>
      </c>
      <c r="B276" s="933"/>
      <c r="C276" s="933"/>
      <c r="D276" s="933"/>
      <c r="E276" s="933"/>
      <c r="F276" s="933"/>
      <c r="G276" s="934"/>
      <c r="H276" s="934"/>
      <c r="I276" s="934"/>
      <c r="J276" s="934"/>
      <c r="K276" s="934"/>
      <c r="L276" s="934"/>
      <c r="M276" s="934"/>
    </row>
    <row r="277" spans="1:13" s="936" customFormat="1" ht="12" customHeight="1" x14ac:dyDescent="0.2">
      <c r="A277" s="933" t="s">
        <v>670</v>
      </c>
      <c r="B277" s="933"/>
      <c r="C277" s="933"/>
      <c r="D277" s="933"/>
      <c r="E277" s="933"/>
      <c r="F277" s="933"/>
      <c r="G277" s="934"/>
      <c r="H277" s="934"/>
      <c r="I277" s="934"/>
      <c r="J277" s="934"/>
      <c r="K277" s="934"/>
      <c r="L277" s="934"/>
      <c r="M277" s="934"/>
    </row>
    <row r="278" spans="1:13" s="936" customFormat="1" ht="12" customHeight="1" x14ac:dyDescent="0.2">
      <c r="A278" s="933" t="s">
        <v>671</v>
      </c>
      <c r="B278" s="933"/>
      <c r="C278" s="933"/>
      <c r="D278" s="933"/>
      <c r="E278" s="933"/>
      <c r="F278" s="933"/>
      <c r="G278" s="934"/>
      <c r="H278" s="934"/>
      <c r="I278" s="934"/>
      <c r="J278" s="934"/>
      <c r="K278" s="934"/>
      <c r="L278" s="934"/>
      <c r="M278" s="934"/>
    </row>
    <row r="279" spans="1:13" s="936" customFormat="1" ht="12" customHeight="1" x14ac:dyDescent="0.2">
      <c r="A279" s="933" t="s">
        <v>672</v>
      </c>
      <c r="B279" s="933"/>
      <c r="C279" s="933"/>
      <c r="D279" s="933"/>
      <c r="E279" s="933"/>
      <c r="F279" s="933"/>
      <c r="G279" s="934"/>
      <c r="H279" s="934"/>
      <c r="I279" s="934"/>
      <c r="J279" s="934"/>
      <c r="K279" s="934"/>
      <c r="L279" s="934"/>
      <c r="M279" s="934"/>
    </row>
    <row r="280" spans="1:13" s="936" customFormat="1" ht="12" customHeight="1" x14ac:dyDescent="0.2">
      <c r="A280" s="933" t="s">
        <v>655</v>
      </c>
      <c r="B280" s="933"/>
      <c r="C280" s="933"/>
      <c r="D280" s="933"/>
      <c r="E280" s="933"/>
      <c r="F280" s="933"/>
      <c r="G280" s="934"/>
      <c r="H280" s="934"/>
      <c r="I280" s="934"/>
      <c r="J280" s="934"/>
      <c r="K280" s="934"/>
      <c r="L280" s="934"/>
      <c r="M280" s="934"/>
    </row>
    <row r="281" spans="1:13" s="936" customFormat="1" ht="12" customHeight="1" x14ac:dyDescent="0.2">
      <c r="A281" s="933" t="s">
        <v>673</v>
      </c>
      <c r="B281" s="933"/>
      <c r="C281" s="933"/>
      <c r="D281" s="933"/>
      <c r="E281" s="933"/>
      <c r="F281" s="933"/>
      <c r="G281" s="934"/>
      <c r="H281" s="934"/>
      <c r="I281" s="934"/>
      <c r="J281" s="934"/>
      <c r="K281" s="934"/>
      <c r="L281" s="934"/>
      <c r="M281" s="934"/>
    </row>
    <row r="282" spans="1:13" s="936" customFormat="1" ht="12" customHeight="1" x14ac:dyDescent="0.2">
      <c r="A282" s="933" t="s">
        <v>674</v>
      </c>
      <c r="B282" s="933"/>
      <c r="C282" s="933"/>
      <c r="D282" s="933"/>
      <c r="E282" s="933"/>
      <c r="F282" s="933"/>
      <c r="G282" s="934"/>
      <c r="H282" s="934"/>
      <c r="I282" s="934"/>
      <c r="J282" s="934"/>
      <c r="K282" s="934"/>
      <c r="L282" s="934"/>
      <c r="M282" s="934"/>
    </row>
    <row r="283" spans="1:13" s="936" customFormat="1" ht="12" customHeight="1" x14ac:dyDescent="0.2">
      <c r="A283" s="933" t="s">
        <v>675</v>
      </c>
      <c r="B283" s="933"/>
      <c r="C283" s="933"/>
      <c r="D283" s="933"/>
      <c r="E283" s="933"/>
      <c r="F283" s="933"/>
      <c r="G283" s="934"/>
      <c r="H283" s="934"/>
      <c r="I283" s="934"/>
      <c r="J283" s="934"/>
      <c r="K283" s="934"/>
      <c r="L283" s="934"/>
      <c r="M283" s="934"/>
    </row>
    <row r="284" spans="1:13" s="936" customFormat="1" ht="12" customHeight="1" x14ac:dyDescent="0.2">
      <c r="A284" s="933" t="s">
        <v>676</v>
      </c>
      <c r="B284" s="933"/>
      <c r="C284" s="933"/>
      <c r="D284" s="933"/>
      <c r="E284" s="933"/>
      <c r="F284" s="933"/>
      <c r="G284" s="934"/>
      <c r="H284" s="934"/>
      <c r="I284" s="934"/>
      <c r="J284" s="934"/>
      <c r="K284" s="934"/>
      <c r="L284" s="934"/>
      <c r="M284" s="934"/>
    </row>
    <row r="285" spans="1:13" s="936" customFormat="1" ht="12" customHeight="1" x14ac:dyDescent="0.2">
      <c r="A285" s="933" t="s">
        <v>677</v>
      </c>
      <c r="B285" s="933"/>
      <c r="C285" s="933"/>
      <c r="D285" s="933"/>
      <c r="E285" s="933"/>
      <c r="F285" s="933"/>
      <c r="G285" s="934"/>
      <c r="H285" s="934"/>
      <c r="I285" s="934"/>
      <c r="J285" s="934"/>
      <c r="K285" s="934"/>
      <c r="L285" s="934"/>
      <c r="M285" s="934"/>
    </row>
    <row r="286" spans="1:13" s="936" customFormat="1" ht="12" customHeight="1" x14ac:dyDescent="0.2">
      <c r="A286" s="933" t="s">
        <v>678</v>
      </c>
      <c r="B286" s="933"/>
      <c r="C286" s="933"/>
      <c r="D286" s="933"/>
      <c r="E286" s="933"/>
      <c r="F286" s="933"/>
      <c r="G286" s="934"/>
      <c r="H286" s="934"/>
      <c r="I286" s="934"/>
      <c r="J286" s="934"/>
      <c r="K286" s="934"/>
      <c r="L286" s="934"/>
      <c r="M286" s="934"/>
    </row>
    <row r="287" spans="1:13" s="936" customFormat="1" ht="12" customHeight="1" x14ac:dyDescent="0.2">
      <c r="A287" s="933" t="s">
        <v>679</v>
      </c>
      <c r="B287" s="933"/>
      <c r="C287" s="933"/>
      <c r="D287" s="933"/>
      <c r="E287" s="933"/>
      <c r="F287" s="933"/>
      <c r="G287" s="934"/>
      <c r="H287" s="934"/>
      <c r="I287" s="934"/>
      <c r="J287" s="934"/>
      <c r="K287" s="934"/>
      <c r="L287" s="934"/>
      <c r="M287" s="934"/>
    </row>
    <row r="288" spans="1:13" s="936" customFormat="1" ht="12" customHeight="1" x14ac:dyDescent="0.2">
      <c r="A288" s="933" t="s">
        <v>680</v>
      </c>
      <c r="B288" s="933"/>
      <c r="C288" s="933"/>
      <c r="D288" s="933"/>
      <c r="E288" s="933"/>
      <c r="F288" s="933"/>
      <c r="G288" s="934"/>
      <c r="H288" s="934"/>
      <c r="I288" s="934"/>
      <c r="J288" s="934"/>
      <c r="K288" s="934"/>
      <c r="L288" s="934"/>
      <c r="M288" s="934"/>
    </row>
    <row r="289" spans="1:13" s="936" customFormat="1" ht="12" customHeight="1" x14ac:dyDescent="0.2">
      <c r="A289" s="933"/>
      <c r="B289" s="933" t="s">
        <v>681</v>
      </c>
      <c r="C289" s="933"/>
      <c r="D289" s="933"/>
      <c r="E289" s="933"/>
      <c r="F289" s="933"/>
      <c r="G289" s="934"/>
      <c r="H289" s="934"/>
      <c r="I289" s="934"/>
      <c r="J289" s="934"/>
      <c r="K289" s="934"/>
      <c r="L289" s="934"/>
      <c r="M289" s="934"/>
    </row>
    <row r="290" spans="1:13" s="936" customFormat="1" ht="12" customHeight="1" x14ac:dyDescent="0.2">
      <c r="A290" s="933" t="s">
        <v>655</v>
      </c>
      <c r="B290" s="933"/>
      <c r="C290" s="933"/>
      <c r="D290" s="933"/>
      <c r="E290" s="933"/>
      <c r="F290" s="933"/>
      <c r="G290" s="934"/>
      <c r="H290" s="934"/>
      <c r="I290" s="934"/>
      <c r="J290" s="934"/>
      <c r="K290" s="934"/>
      <c r="L290" s="934"/>
      <c r="M290" s="934"/>
    </row>
    <row r="291" spans="1:13" s="936" customFormat="1" ht="12" customHeight="1" x14ac:dyDescent="0.2">
      <c r="A291" s="933" t="s">
        <v>682</v>
      </c>
      <c r="B291" s="933"/>
      <c r="C291" s="933"/>
      <c r="D291" s="933"/>
      <c r="E291" s="933"/>
      <c r="F291" s="933"/>
      <c r="G291" s="934"/>
      <c r="H291" s="934"/>
      <c r="I291" s="934"/>
      <c r="J291" s="934"/>
      <c r="K291" s="934"/>
      <c r="L291" s="934"/>
      <c r="M291" s="934"/>
    </row>
    <row r="292" spans="1:13" s="936" customFormat="1" ht="12" customHeight="1" x14ac:dyDescent="0.2">
      <c r="A292" s="933" t="s">
        <v>683</v>
      </c>
      <c r="B292" s="933"/>
      <c r="C292" s="933"/>
      <c r="D292" s="933"/>
      <c r="E292" s="933"/>
      <c r="F292" s="933"/>
      <c r="G292" s="934"/>
      <c r="H292" s="934"/>
      <c r="I292" s="934"/>
      <c r="J292" s="934"/>
      <c r="K292" s="934"/>
      <c r="L292" s="934"/>
      <c r="M292" s="934"/>
    </row>
    <row r="293" spans="1:13" s="936" customFormat="1" ht="12" customHeight="1" x14ac:dyDescent="0.2">
      <c r="A293" s="933" t="s">
        <v>655</v>
      </c>
      <c r="B293" s="933"/>
      <c r="C293" s="933"/>
      <c r="D293" s="933"/>
      <c r="E293" s="933"/>
      <c r="F293" s="933"/>
      <c r="G293" s="934"/>
      <c r="H293" s="934"/>
      <c r="I293" s="934"/>
      <c r="J293" s="934"/>
      <c r="K293" s="934"/>
      <c r="L293" s="934"/>
      <c r="M293" s="934"/>
    </row>
    <row r="294" spans="1:13" s="936" customFormat="1" ht="12" customHeight="1" x14ac:dyDescent="0.2">
      <c r="A294" s="933" t="s">
        <v>684</v>
      </c>
      <c r="B294" s="933"/>
      <c r="C294" s="933"/>
      <c r="D294" s="933"/>
      <c r="E294" s="933"/>
      <c r="F294" s="933"/>
      <c r="G294" s="934"/>
      <c r="H294" s="934"/>
      <c r="I294" s="934"/>
      <c r="J294" s="934"/>
      <c r="K294" s="934"/>
      <c r="L294" s="934"/>
      <c r="M294" s="934"/>
    </row>
    <row r="295" spans="1:13" s="936" customFormat="1" ht="12" customHeight="1" x14ac:dyDescent="0.2">
      <c r="A295" s="939" t="s">
        <v>685</v>
      </c>
      <c r="B295" s="933"/>
      <c r="C295" s="933"/>
      <c r="D295" s="933"/>
      <c r="E295" s="933"/>
      <c r="F295" s="933"/>
      <c r="G295" s="934"/>
      <c r="H295" s="934"/>
      <c r="I295" s="934"/>
      <c r="J295" s="934"/>
      <c r="K295" s="934"/>
      <c r="L295" s="934"/>
      <c r="M295" s="934"/>
    </row>
    <row r="296" spans="1:13" s="936" customFormat="1" ht="12" customHeight="1" x14ac:dyDescent="0.2">
      <c r="A296" s="933" t="s">
        <v>686</v>
      </c>
      <c r="B296" s="933"/>
      <c r="C296" s="933"/>
      <c r="D296" s="933"/>
      <c r="E296" s="933"/>
      <c r="F296" s="933"/>
      <c r="G296" s="934"/>
      <c r="H296" s="934"/>
      <c r="I296" s="934"/>
      <c r="J296" s="934"/>
      <c r="K296" s="934"/>
      <c r="L296" s="934"/>
      <c r="M296" s="934"/>
    </row>
    <row r="297" spans="1:13" s="936" customFormat="1" ht="12" customHeight="1" x14ac:dyDescent="0.2">
      <c r="A297" s="933" t="s">
        <v>687</v>
      </c>
      <c r="B297" s="933"/>
      <c r="C297" s="933"/>
      <c r="D297" s="933"/>
      <c r="E297" s="933"/>
      <c r="F297" s="933"/>
      <c r="G297" s="934"/>
      <c r="H297" s="934"/>
      <c r="I297" s="934"/>
      <c r="J297" s="934"/>
      <c r="K297" s="934"/>
      <c r="L297" s="934"/>
      <c r="M297" s="934"/>
    </row>
    <row r="298" spans="1:13" s="936" customFormat="1" ht="12" customHeight="1" x14ac:dyDescent="0.2">
      <c r="A298" s="933" t="s">
        <v>688</v>
      </c>
      <c r="B298" s="933"/>
      <c r="C298" s="933"/>
      <c r="D298" s="933"/>
      <c r="E298" s="933"/>
      <c r="F298" s="933"/>
      <c r="G298" s="934"/>
      <c r="H298" s="934"/>
      <c r="I298" s="934"/>
      <c r="J298" s="934"/>
      <c r="K298" s="934"/>
      <c r="L298" s="934"/>
      <c r="M298" s="934"/>
    </row>
    <row r="299" spans="1:13" s="936" customFormat="1" ht="12" customHeight="1" x14ac:dyDescent="0.2">
      <c r="A299" s="933" t="s">
        <v>689</v>
      </c>
      <c r="B299" s="933"/>
      <c r="C299" s="933"/>
      <c r="D299" s="933"/>
      <c r="E299" s="933"/>
      <c r="F299" s="933"/>
      <c r="G299" s="934"/>
      <c r="H299" s="934"/>
      <c r="I299" s="934"/>
      <c r="J299" s="934"/>
      <c r="K299" s="934"/>
      <c r="L299" s="934"/>
      <c r="M299" s="934"/>
    </row>
    <row r="300" spans="1:13" s="936" customFormat="1" ht="12" customHeight="1" x14ac:dyDescent="0.2">
      <c r="A300" s="933" t="s">
        <v>690</v>
      </c>
      <c r="B300" s="933"/>
      <c r="C300" s="933"/>
      <c r="D300" s="933"/>
      <c r="E300" s="933"/>
      <c r="F300" s="933"/>
      <c r="G300" s="934"/>
      <c r="H300" s="934"/>
      <c r="I300" s="934"/>
      <c r="J300" s="934"/>
      <c r="K300" s="934"/>
      <c r="L300" s="934"/>
      <c r="M300" s="934"/>
    </row>
    <row r="301" spans="1:13" s="936" customFormat="1" ht="12" customHeight="1" x14ac:dyDescent="0.2">
      <c r="A301" s="933"/>
      <c r="B301" s="933" t="s">
        <v>691</v>
      </c>
      <c r="C301" s="933"/>
      <c r="D301" s="933"/>
      <c r="E301" s="933"/>
      <c r="F301" s="933"/>
      <c r="G301" s="934"/>
      <c r="H301" s="934"/>
      <c r="I301" s="934"/>
      <c r="J301" s="934"/>
      <c r="K301" s="934"/>
      <c r="L301" s="934"/>
      <c r="M301" s="934"/>
    </row>
    <row r="302" spans="1:13" s="936" customFormat="1" ht="12" customHeight="1" x14ac:dyDescent="0.2">
      <c r="A302" s="933" t="s">
        <v>692</v>
      </c>
      <c r="B302" s="933"/>
      <c r="C302" s="933"/>
      <c r="D302" s="933"/>
      <c r="E302" s="933"/>
      <c r="F302" s="933"/>
      <c r="G302" s="934"/>
      <c r="H302" s="934"/>
      <c r="I302" s="934"/>
      <c r="J302" s="934"/>
      <c r="K302" s="934"/>
      <c r="L302" s="934"/>
      <c r="M302" s="934"/>
    </row>
    <row r="303" spans="1:13" s="936" customFormat="1" ht="12" customHeight="1" x14ac:dyDescent="0.2">
      <c r="A303" s="933" t="s">
        <v>693</v>
      </c>
      <c r="B303" s="933"/>
      <c r="C303" s="933"/>
      <c r="D303" s="933"/>
      <c r="E303" s="933"/>
      <c r="F303" s="933"/>
      <c r="G303" s="934"/>
      <c r="H303" s="934"/>
      <c r="I303" s="934"/>
      <c r="J303" s="934"/>
      <c r="K303" s="934"/>
      <c r="L303" s="934"/>
      <c r="M303" s="934"/>
    </row>
    <row r="304" spans="1:13" s="936" customFormat="1" ht="12" customHeight="1" x14ac:dyDescent="0.2">
      <c r="A304" s="933" t="s">
        <v>694</v>
      </c>
      <c r="B304" s="933"/>
      <c r="C304" s="933"/>
      <c r="D304" s="933"/>
      <c r="E304" s="933"/>
      <c r="F304" s="933"/>
      <c r="G304" s="934"/>
      <c r="H304" s="934"/>
      <c r="I304" s="934"/>
      <c r="J304" s="934"/>
      <c r="K304" s="934"/>
      <c r="L304" s="934"/>
      <c r="M304" s="934"/>
    </row>
    <row r="305" spans="1:13" s="936" customFormat="1" ht="12" customHeight="1" x14ac:dyDescent="0.2">
      <c r="A305" s="934"/>
      <c r="B305" s="934"/>
      <c r="C305" s="934"/>
      <c r="D305" s="934"/>
      <c r="E305" s="934"/>
      <c r="F305" s="934"/>
      <c r="G305" s="934"/>
      <c r="H305" s="934"/>
      <c r="I305" s="934"/>
      <c r="J305" s="934"/>
      <c r="K305" s="934"/>
      <c r="L305" s="934"/>
      <c r="M305" s="934"/>
    </row>
    <row r="306" spans="1:13" x14ac:dyDescent="0.2">
      <c r="A306" s="940"/>
      <c r="B306" s="940"/>
      <c r="C306" s="940"/>
      <c r="D306" s="940"/>
      <c r="E306" s="941"/>
      <c r="F306" s="940"/>
      <c r="G306" s="941"/>
      <c r="H306" s="940"/>
      <c r="I306" s="940"/>
      <c r="J306" s="940"/>
      <c r="K306" s="940"/>
      <c r="L306" s="940"/>
      <c r="M306" s="942"/>
    </row>
  </sheetData>
  <sheetProtection algorithmName="SHA-512" hashValue="27owEhL50u8KdYxBmVxW+ErOQz9A0/L0ACYUsOs9gbqMmEp7Hc3W+wLtsSEUpaKjzSE6CCtgNutCHxu4l798Dg==" saltValue="hKisOD0pIMW7BsLHljQP3g==" spinCount="100000" sheet="1" objects="1" scenarios="1"/>
  <mergeCells count="163">
    <mergeCell ref="H10:I10"/>
    <mergeCell ref="J10:J11"/>
    <mergeCell ref="K10:K11"/>
    <mergeCell ref="A12:B12"/>
    <mergeCell ref="A13:A20"/>
    <mergeCell ref="B13:B20"/>
    <mergeCell ref="K13:K20"/>
    <mergeCell ref="A5:K5"/>
    <mergeCell ref="A7:B7"/>
    <mergeCell ref="C7:K7"/>
    <mergeCell ref="C8:K8"/>
    <mergeCell ref="C9:K9"/>
    <mergeCell ref="A10:A11"/>
    <mergeCell ref="B10:B11"/>
    <mergeCell ref="C10:C11"/>
    <mergeCell ref="D10:E10"/>
    <mergeCell ref="F10:G10"/>
    <mergeCell ref="A37:A42"/>
    <mergeCell ref="B37:B42"/>
    <mergeCell ref="K37:K42"/>
    <mergeCell ref="A43:A49"/>
    <mergeCell ref="B43:B49"/>
    <mergeCell ref="K43:K49"/>
    <mergeCell ref="A21:A29"/>
    <mergeCell ref="B21:B29"/>
    <mergeCell ref="K21:K29"/>
    <mergeCell ref="A31:A36"/>
    <mergeCell ref="B31:B36"/>
    <mergeCell ref="K31:K36"/>
    <mergeCell ref="A63:A67"/>
    <mergeCell ref="B63:B67"/>
    <mergeCell ref="K63:K67"/>
    <mergeCell ref="A68:A71"/>
    <mergeCell ref="B68:B71"/>
    <mergeCell ref="K68:K71"/>
    <mergeCell ref="A50:A56"/>
    <mergeCell ref="B50:B56"/>
    <mergeCell ref="K50:K56"/>
    <mergeCell ref="A58:A62"/>
    <mergeCell ref="B58:B62"/>
    <mergeCell ref="K58:K62"/>
    <mergeCell ref="A81:A85"/>
    <mergeCell ref="B81:B85"/>
    <mergeCell ref="K81:K85"/>
    <mergeCell ref="A87:A89"/>
    <mergeCell ref="B87:B89"/>
    <mergeCell ref="K87:K89"/>
    <mergeCell ref="A72:A76"/>
    <mergeCell ref="B72:B76"/>
    <mergeCell ref="K72:K76"/>
    <mergeCell ref="A77:A80"/>
    <mergeCell ref="B77:B80"/>
    <mergeCell ref="K77:K80"/>
    <mergeCell ref="A98:A103"/>
    <mergeCell ref="B98:B103"/>
    <mergeCell ref="K98:K103"/>
    <mergeCell ref="A104:A107"/>
    <mergeCell ref="B104:B107"/>
    <mergeCell ref="K104:K107"/>
    <mergeCell ref="A90:A93"/>
    <mergeCell ref="B90:B93"/>
    <mergeCell ref="K90:K93"/>
    <mergeCell ref="A94:A97"/>
    <mergeCell ref="B94:B97"/>
    <mergeCell ref="K94:K97"/>
    <mergeCell ref="A119:A123"/>
    <mergeCell ref="B119:B123"/>
    <mergeCell ref="K119:K123"/>
    <mergeCell ref="A124:A127"/>
    <mergeCell ref="B124:B127"/>
    <mergeCell ref="K124:K127"/>
    <mergeCell ref="A108:A112"/>
    <mergeCell ref="B108:B112"/>
    <mergeCell ref="K108:K112"/>
    <mergeCell ref="A113:A118"/>
    <mergeCell ref="B113:B118"/>
    <mergeCell ref="K113:K118"/>
    <mergeCell ref="A136:A137"/>
    <mergeCell ref="B136:B137"/>
    <mergeCell ref="K136:K137"/>
    <mergeCell ref="A138:A139"/>
    <mergeCell ref="B138:B139"/>
    <mergeCell ref="K138:K139"/>
    <mergeCell ref="A128:A132"/>
    <mergeCell ref="B128:B132"/>
    <mergeCell ref="K128:K132"/>
    <mergeCell ref="A134:A135"/>
    <mergeCell ref="B134:B135"/>
    <mergeCell ref="K134:K135"/>
    <mergeCell ref="A149:A150"/>
    <mergeCell ref="B149:B150"/>
    <mergeCell ref="K149:K150"/>
    <mergeCell ref="A151:A152"/>
    <mergeCell ref="B151:B152"/>
    <mergeCell ref="K151:K152"/>
    <mergeCell ref="A140:A141"/>
    <mergeCell ref="B140:B141"/>
    <mergeCell ref="K140:K141"/>
    <mergeCell ref="A143:A148"/>
    <mergeCell ref="B143:B148"/>
    <mergeCell ref="K143:K148"/>
    <mergeCell ref="A159:A160"/>
    <mergeCell ref="B159:B160"/>
    <mergeCell ref="K159:K160"/>
    <mergeCell ref="A161:A167"/>
    <mergeCell ref="B161:B167"/>
    <mergeCell ref="K161:K167"/>
    <mergeCell ref="A153:A155"/>
    <mergeCell ref="B153:B155"/>
    <mergeCell ref="K153:K155"/>
    <mergeCell ref="A156:A157"/>
    <mergeCell ref="B156:B157"/>
    <mergeCell ref="K156:K157"/>
    <mergeCell ref="A179:A180"/>
    <mergeCell ref="B179:B180"/>
    <mergeCell ref="K179:K180"/>
    <mergeCell ref="A181:A182"/>
    <mergeCell ref="B181:B182"/>
    <mergeCell ref="K181:K182"/>
    <mergeCell ref="A168:A173"/>
    <mergeCell ref="B168:B173"/>
    <mergeCell ref="K168:K173"/>
    <mergeCell ref="A174:A178"/>
    <mergeCell ref="B174:B178"/>
    <mergeCell ref="K174:K178"/>
    <mergeCell ref="A190:A195"/>
    <mergeCell ref="B190:B195"/>
    <mergeCell ref="K190:K195"/>
    <mergeCell ref="A196:A201"/>
    <mergeCell ref="B196:B201"/>
    <mergeCell ref="K196:K201"/>
    <mergeCell ref="A183:A184"/>
    <mergeCell ref="B183:B184"/>
    <mergeCell ref="K183:K184"/>
    <mergeCell ref="A185:A189"/>
    <mergeCell ref="B185:B189"/>
    <mergeCell ref="K185:K189"/>
    <mergeCell ref="A217:A224"/>
    <mergeCell ref="B217:B224"/>
    <mergeCell ref="K217:K224"/>
    <mergeCell ref="A225:A228"/>
    <mergeCell ref="B225:B228"/>
    <mergeCell ref="K225:K228"/>
    <mergeCell ref="A203:A211"/>
    <mergeCell ref="B203:B211"/>
    <mergeCell ref="K203:K211"/>
    <mergeCell ref="A212:A216"/>
    <mergeCell ref="B212:B216"/>
    <mergeCell ref="K212:K216"/>
    <mergeCell ref="A252:L252"/>
    <mergeCell ref="A256:L256"/>
    <mergeCell ref="A238:A242"/>
    <mergeCell ref="B238:B242"/>
    <mergeCell ref="K238:K242"/>
    <mergeCell ref="A246:L246"/>
    <mergeCell ref="A248:L248"/>
    <mergeCell ref="A251:M251"/>
    <mergeCell ref="A229:A230"/>
    <mergeCell ref="B229:B230"/>
    <mergeCell ref="K229:K230"/>
    <mergeCell ref="A235:A237"/>
    <mergeCell ref="B235:B237"/>
    <mergeCell ref="K235:K23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Roman,Regular"&amp;9 162.pielikums Jūrmalas pilsētas domes
2019.gada 21.februāra saistošajiem noteikumiem Nr.8
(protokols Nr.2, 34.punkts)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40"/>
  <sheetViews>
    <sheetView view="pageLayout" zoomScaleNormal="100" workbookViewId="0">
      <selection activeCell="K15" sqref="K15"/>
    </sheetView>
  </sheetViews>
  <sheetFormatPr defaultColWidth="9.140625" defaultRowHeight="12" outlineLevelCol="1" x14ac:dyDescent="0.25"/>
  <cols>
    <col min="1" max="1" width="5.140625" style="956" customWidth="1"/>
    <col min="2" max="2" width="17.28515625" style="956" customWidth="1"/>
    <col min="3" max="3" width="21.7109375" style="957" customWidth="1"/>
    <col min="4" max="4" width="10.5703125" style="957" customWidth="1"/>
    <col min="5" max="5" width="12.140625" style="957" hidden="1" customWidth="1" outlineLevel="1"/>
    <col min="6" max="6" width="11.7109375" style="957" hidden="1" customWidth="1" outlineLevel="1"/>
    <col min="7" max="7" width="13.85546875" style="957" customWidth="1" collapsed="1"/>
    <col min="8" max="8" width="29" style="957" hidden="1" customWidth="1" outlineLevel="1"/>
    <col min="9" max="9" width="17.42578125" style="957" customWidth="1" collapsed="1"/>
    <col min="10" max="16384" width="9.140625" style="956"/>
  </cols>
  <sheetData>
    <row r="1" spans="1:9" x14ac:dyDescent="0.25">
      <c r="I1" s="958" t="s">
        <v>713</v>
      </c>
    </row>
    <row r="2" spans="1:9" x14ac:dyDescent="0.25">
      <c r="I2" s="958" t="s">
        <v>460</v>
      </c>
    </row>
    <row r="3" spans="1:9" x14ac:dyDescent="0.25">
      <c r="A3" s="1415" t="s">
        <v>2</v>
      </c>
      <c r="B3" s="1415"/>
      <c r="C3" s="959" t="s">
        <v>351</v>
      </c>
    </row>
    <row r="4" spans="1:9" x14ac:dyDescent="0.25">
      <c r="A4" s="1415" t="s">
        <v>4</v>
      </c>
      <c r="B4" s="1415"/>
      <c r="C4" s="959">
        <v>90000056357</v>
      </c>
      <c r="D4" s="956"/>
      <c r="E4" s="956"/>
      <c r="G4" s="956"/>
      <c r="H4" s="956"/>
      <c r="I4" s="956"/>
    </row>
    <row r="5" spans="1:9" ht="15.75" x14ac:dyDescent="0.25">
      <c r="A5" s="1417" t="s">
        <v>714</v>
      </c>
      <c r="B5" s="1417"/>
      <c r="C5" s="1417"/>
      <c r="D5" s="1417"/>
      <c r="E5" s="1417"/>
      <c r="F5" s="1417"/>
      <c r="G5" s="1417"/>
      <c r="H5" s="1417"/>
      <c r="I5" s="1417"/>
    </row>
    <row r="6" spans="1:9" ht="15.75" x14ac:dyDescent="0.25">
      <c r="A6" s="960"/>
      <c r="B6" s="960"/>
      <c r="C6" s="961"/>
      <c r="D6" s="961"/>
      <c r="E6" s="961"/>
      <c r="F6" s="961"/>
      <c r="G6" s="961"/>
      <c r="H6" s="961"/>
      <c r="I6" s="961"/>
    </row>
    <row r="7" spans="1:9" ht="15.75" x14ac:dyDescent="0.25">
      <c r="A7" s="1415" t="s">
        <v>715</v>
      </c>
      <c r="B7" s="1415"/>
      <c r="C7" s="962" t="s">
        <v>716</v>
      </c>
      <c r="D7" s="962"/>
      <c r="E7" s="962"/>
      <c r="F7" s="963"/>
      <c r="G7" s="962"/>
      <c r="H7" s="962"/>
      <c r="I7" s="962"/>
    </row>
    <row r="8" spans="1:9" x14ac:dyDescent="0.25">
      <c r="A8" s="1415" t="s">
        <v>463</v>
      </c>
      <c r="B8" s="1415"/>
      <c r="C8" s="1415" t="s">
        <v>698</v>
      </c>
      <c r="D8" s="1415"/>
      <c r="E8" s="1415"/>
      <c r="F8" s="1415"/>
      <c r="G8" s="1415"/>
      <c r="H8" s="1415"/>
      <c r="I8" s="1415"/>
    </row>
    <row r="9" spans="1:9" x14ac:dyDescent="0.25">
      <c r="A9" s="1415" t="s">
        <v>464</v>
      </c>
      <c r="B9" s="1415"/>
      <c r="C9" s="1416" t="s">
        <v>717</v>
      </c>
      <c r="D9" s="1416"/>
      <c r="E9" s="1416"/>
      <c r="F9" s="1416"/>
      <c r="G9" s="1416"/>
      <c r="H9" s="1416"/>
      <c r="I9" s="1416"/>
    </row>
    <row r="10" spans="1:9" ht="15" customHeight="1" x14ac:dyDescent="0.25">
      <c r="A10" s="1364" t="s">
        <v>465</v>
      </c>
      <c r="B10" s="1364" t="s">
        <v>466</v>
      </c>
      <c r="C10" s="1364"/>
      <c r="D10" s="1364" t="s">
        <v>467</v>
      </c>
      <c r="E10" s="1364" t="s">
        <v>468</v>
      </c>
      <c r="F10" s="1399" t="s">
        <v>469</v>
      </c>
      <c r="G10" s="1364" t="s">
        <v>470</v>
      </c>
      <c r="H10" s="1411" t="s">
        <v>37</v>
      </c>
      <c r="I10" s="1364" t="s">
        <v>471</v>
      </c>
    </row>
    <row r="11" spans="1:9" ht="30.75" customHeight="1" x14ac:dyDescent="0.25">
      <c r="A11" s="1364"/>
      <c r="B11" s="1364"/>
      <c r="C11" s="1364"/>
      <c r="D11" s="1364"/>
      <c r="E11" s="1364"/>
      <c r="F11" s="1400"/>
      <c r="G11" s="1364"/>
      <c r="H11" s="1412"/>
      <c r="I11" s="1364"/>
    </row>
    <row r="12" spans="1:9" ht="12" customHeight="1" x14ac:dyDescent="0.25">
      <c r="A12" s="1392" t="s">
        <v>718</v>
      </c>
      <c r="B12" s="1392"/>
      <c r="C12" s="1392"/>
      <c r="D12" s="964"/>
      <c r="E12" s="965">
        <f>SUM(E13:E15)</f>
        <v>283841</v>
      </c>
      <c r="F12" s="965">
        <f t="shared" ref="F12:G12" si="0">SUM(F13:F15)</f>
        <v>209</v>
      </c>
      <c r="G12" s="965">
        <f t="shared" si="0"/>
        <v>284050</v>
      </c>
      <c r="H12" s="965"/>
      <c r="I12" s="966"/>
    </row>
    <row r="13" spans="1:9" s="957" customFormat="1" x14ac:dyDescent="0.25">
      <c r="A13" s="1395">
        <v>1</v>
      </c>
      <c r="B13" s="1405" t="s">
        <v>719</v>
      </c>
      <c r="C13" s="1406"/>
      <c r="D13" s="967">
        <v>5250</v>
      </c>
      <c r="E13" s="896">
        <v>272787</v>
      </c>
      <c r="F13" s="890"/>
      <c r="G13" s="896">
        <f>SUM(E13:F13)</f>
        <v>272787</v>
      </c>
      <c r="H13" s="896"/>
      <c r="I13" s="1361" t="s">
        <v>720</v>
      </c>
    </row>
    <row r="14" spans="1:9" s="957" customFormat="1" ht="12" customHeight="1" x14ac:dyDescent="0.25">
      <c r="A14" s="1418"/>
      <c r="B14" s="1419"/>
      <c r="C14" s="1420"/>
      <c r="D14" s="967">
        <v>2239</v>
      </c>
      <c r="E14" s="896">
        <v>300</v>
      </c>
      <c r="F14" s="896"/>
      <c r="G14" s="896">
        <f>SUM(E14:F14)</f>
        <v>300</v>
      </c>
      <c r="H14" s="896"/>
      <c r="I14" s="1361"/>
    </row>
    <row r="15" spans="1:9" s="957" customFormat="1" ht="115.5" customHeight="1" x14ac:dyDescent="0.25">
      <c r="A15" s="1396"/>
      <c r="B15" s="1407"/>
      <c r="C15" s="1408"/>
      <c r="D15" s="967">
        <v>2241</v>
      </c>
      <c r="E15" s="896">
        <v>10754</v>
      </c>
      <c r="F15" s="896">
        <v>209</v>
      </c>
      <c r="G15" s="896">
        <f t="shared" ref="G15" si="1">SUM(E15:F15)</f>
        <v>10963</v>
      </c>
      <c r="H15" s="968" t="s">
        <v>721</v>
      </c>
      <c r="I15" s="1361"/>
    </row>
    <row r="16" spans="1:9" s="957" customFormat="1" x14ac:dyDescent="0.25">
      <c r="A16" s="969"/>
      <c r="B16" s="970"/>
      <c r="C16" s="970"/>
      <c r="D16" s="971"/>
      <c r="E16" s="971"/>
      <c r="F16" s="971"/>
      <c r="G16" s="971"/>
      <c r="H16" s="971"/>
      <c r="I16" s="971"/>
    </row>
    <row r="17" spans="1:9" s="957" customFormat="1" x14ac:dyDescent="0.25">
      <c r="A17" s="1409" t="s">
        <v>463</v>
      </c>
      <c r="B17" s="1409"/>
      <c r="C17" s="972" t="s">
        <v>722</v>
      </c>
      <c r="D17" s="972"/>
      <c r="E17" s="972"/>
      <c r="F17" s="972"/>
      <c r="G17" s="972"/>
      <c r="H17" s="972"/>
      <c r="I17" s="972"/>
    </row>
    <row r="18" spans="1:9" s="957" customFormat="1" x14ac:dyDescent="0.25">
      <c r="A18" s="1409" t="s">
        <v>464</v>
      </c>
      <c r="B18" s="1409"/>
      <c r="C18" s="973" t="s">
        <v>723</v>
      </c>
      <c r="D18" s="973"/>
      <c r="E18" s="973"/>
      <c r="F18" s="973"/>
      <c r="G18" s="973"/>
      <c r="H18" s="973"/>
      <c r="I18" s="973"/>
    </row>
    <row r="19" spans="1:9" s="957" customFormat="1" ht="12" customHeight="1" x14ac:dyDescent="0.25">
      <c r="A19" s="1364" t="s">
        <v>465</v>
      </c>
      <c r="B19" s="1364" t="s">
        <v>466</v>
      </c>
      <c r="C19" s="1364"/>
      <c r="D19" s="1364" t="s">
        <v>467</v>
      </c>
      <c r="E19" s="1364" t="s">
        <v>468</v>
      </c>
      <c r="F19" s="1399" t="s">
        <v>469</v>
      </c>
      <c r="G19" s="1364" t="s">
        <v>470</v>
      </c>
      <c r="H19" s="1411" t="s">
        <v>37</v>
      </c>
      <c r="I19" s="1364" t="s">
        <v>471</v>
      </c>
    </row>
    <row r="20" spans="1:9" s="957" customFormat="1" ht="35.25" customHeight="1" x14ac:dyDescent="0.25">
      <c r="A20" s="1364"/>
      <c r="B20" s="1364"/>
      <c r="C20" s="1364"/>
      <c r="D20" s="1364"/>
      <c r="E20" s="1364"/>
      <c r="F20" s="1400"/>
      <c r="G20" s="1364"/>
      <c r="H20" s="1412"/>
      <c r="I20" s="1364"/>
    </row>
    <row r="21" spans="1:9" s="957" customFormat="1" x14ac:dyDescent="0.25">
      <c r="A21" s="1392" t="s">
        <v>718</v>
      </c>
      <c r="B21" s="1392"/>
      <c r="C21" s="1392"/>
      <c r="D21" s="965"/>
      <c r="E21" s="965">
        <f>SUM(E22:E22)</f>
        <v>46905</v>
      </c>
      <c r="F21" s="965">
        <f t="shared" ref="F21:G21" si="2">SUM(F22:F22)</f>
        <v>0</v>
      </c>
      <c r="G21" s="965">
        <f t="shared" si="2"/>
        <v>46905</v>
      </c>
      <c r="H21" s="965"/>
      <c r="I21" s="896"/>
    </row>
    <row r="22" spans="1:9" s="957" customFormat="1" ht="12" customHeight="1" x14ac:dyDescent="0.25">
      <c r="A22" s="974">
        <v>1</v>
      </c>
      <c r="B22" s="1363" t="s">
        <v>724</v>
      </c>
      <c r="C22" s="1363"/>
      <c r="D22" s="967">
        <v>5250</v>
      </c>
      <c r="E22" s="896">
        <v>46905</v>
      </c>
      <c r="F22" s="896"/>
      <c r="G22" s="896">
        <f t="shared" ref="G22" si="3">SUM(E22:F22)</f>
        <v>46905</v>
      </c>
      <c r="H22" s="896"/>
      <c r="I22" s="927" t="s">
        <v>725</v>
      </c>
    </row>
    <row r="23" spans="1:9" s="957" customFormat="1" x14ac:dyDescent="0.25">
      <c r="A23" s="975"/>
      <c r="B23" s="970"/>
      <c r="C23" s="970"/>
      <c r="D23" s="976"/>
      <c r="E23" s="977"/>
      <c r="F23" s="977"/>
      <c r="G23" s="977"/>
      <c r="H23" s="977"/>
      <c r="I23" s="978"/>
    </row>
    <row r="24" spans="1:9" s="957" customFormat="1" x14ac:dyDescent="0.25">
      <c r="A24" s="1409" t="s">
        <v>463</v>
      </c>
      <c r="B24" s="1409"/>
      <c r="C24" s="972" t="s">
        <v>726</v>
      </c>
      <c r="D24" s="972"/>
      <c r="E24" s="972"/>
      <c r="F24" s="972"/>
      <c r="G24" s="972"/>
      <c r="H24" s="972"/>
      <c r="I24" s="972"/>
    </row>
    <row r="25" spans="1:9" s="957" customFormat="1" x14ac:dyDescent="0.25">
      <c r="A25" s="1409" t="s">
        <v>464</v>
      </c>
      <c r="B25" s="1409"/>
      <c r="C25" s="973" t="s">
        <v>727</v>
      </c>
      <c r="D25" s="973"/>
      <c r="E25" s="973"/>
      <c r="F25" s="973"/>
      <c r="G25" s="973"/>
      <c r="H25" s="973"/>
      <c r="I25" s="973"/>
    </row>
    <row r="26" spans="1:9" s="957" customFormat="1" ht="12" customHeight="1" x14ac:dyDescent="0.25">
      <c r="A26" s="1364" t="s">
        <v>465</v>
      </c>
      <c r="B26" s="1364" t="s">
        <v>466</v>
      </c>
      <c r="C26" s="1364"/>
      <c r="D26" s="1364" t="s">
        <v>467</v>
      </c>
      <c r="E26" s="1364" t="s">
        <v>468</v>
      </c>
      <c r="F26" s="1399" t="s">
        <v>469</v>
      </c>
      <c r="G26" s="1364" t="s">
        <v>470</v>
      </c>
      <c r="H26" s="1411" t="s">
        <v>37</v>
      </c>
      <c r="I26" s="1364" t="s">
        <v>471</v>
      </c>
    </row>
    <row r="27" spans="1:9" s="957" customFormat="1" ht="36.75" customHeight="1" x14ac:dyDescent="0.25">
      <c r="A27" s="1364"/>
      <c r="B27" s="1364"/>
      <c r="C27" s="1364"/>
      <c r="D27" s="1364"/>
      <c r="E27" s="1364"/>
      <c r="F27" s="1400"/>
      <c r="G27" s="1364"/>
      <c r="H27" s="1412"/>
      <c r="I27" s="1364"/>
    </row>
    <row r="28" spans="1:9" s="957" customFormat="1" x14ac:dyDescent="0.25">
      <c r="A28" s="1392" t="s">
        <v>718</v>
      </c>
      <c r="B28" s="1392"/>
      <c r="C28" s="1392"/>
      <c r="D28" s="965"/>
      <c r="E28" s="965">
        <f>SUM(E29:E43)</f>
        <v>710778</v>
      </c>
      <c r="F28" s="965">
        <f t="shared" ref="F28:G28" si="4">SUM(F29:F43)</f>
        <v>0</v>
      </c>
      <c r="G28" s="965">
        <f t="shared" si="4"/>
        <v>710778</v>
      </c>
      <c r="H28" s="965"/>
      <c r="I28" s="966"/>
    </row>
    <row r="29" spans="1:9" s="957" customFormat="1" x14ac:dyDescent="0.25">
      <c r="A29" s="979">
        <v>1</v>
      </c>
      <c r="B29" s="1405" t="s">
        <v>728</v>
      </c>
      <c r="C29" s="1406"/>
      <c r="D29" s="967">
        <v>5240</v>
      </c>
      <c r="E29" s="980">
        <v>48746</v>
      </c>
      <c r="F29" s="981"/>
      <c r="G29" s="896">
        <f t="shared" ref="G29:G43" si="5">SUM(E29:F29)</f>
        <v>48746</v>
      </c>
      <c r="H29" s="896"/>
      <c r="I29" s="982" t="s">
        <v>729</v>
      </c>
    </row>
    <row r="30" spans="1:9" s="957" customFormat="1" x14ac:dyDescent="0.2">
      <c r="A30" s="1414">
        <v>2</v>
      </c>
      <c r="B30" s="1363" t="s">
        <v>730</v>
      </c>
      <c r="C30" s="1363"/>
      <c r="D30" s="967">
        <v>5250</v>
      </c>
      <c r="E30" s="896">
        <v>189105</v>
      </c>
      <c r="F30" s="890"/>
      <c r="G30" s="896">
        <f t="shared" si="5"/>
        <v>189105</v>
      </c>
      <c r="H30" s="983"/>
      <c r="I30" s="1361" t="s">
        <v>731</v>
      </c>
    </row>
    <row r="31" spans="1:9" s="957" customFormat="1" x14ac:dyDescent="0.25">
      <c r="A31" s="1414"/>
      <c r="B31" s="1363"/>
      <c r="C31" s="1363"/>
      <c r="D31" s="967">
        <v>2241</v>
      </c>
      <c r="E31" s="896">
        <v>22214</v>
      </c>
      <c r="F31" s="890"/>
      <c r="G31" s="896">
        <f t="shared" si="5"/>
        <v>22214</v>
      </c>
      <c r="H31" s="968"/>
      <c r="I31" s="1361"/>
    </row>
    <row r="32" spans="1:9" s="957" customFormat="1" x14ac:dyDescent="0.25">
      <c r="A32" s="984">
        <v>3</v>
      </c>
      <c r="B32" s="1363" t="s">
        <v>732</v>
      </c>
      <c r="C32" s="1363"/>
      <c r="D32" s="967">
        <v>2241</v>
      </c>
      <c r="E32" s="896">
        <v>68015</v>
      </c>
      <c r="F32" s="890"/>
      <c r="G32" s="896">
        <f t="shared" si="5"/>
        <v>68015</v>
      </c>
      <c r="H32" s="896"/>
      <c r="I32" s="927" t="s">
        <v>733</v>
      </c>
    </row>
    <row r="33" spans="1:9" s="957" customFormat="1" x14ac:dyDescent="0.25">
      <c r="A33" s="974">
        <v>4</v>
      </c>
      <c r="B33" s="1363" t="s">
        <v>734</v>
      </c>
      <c r="C33" s="1363"/>
      <c r="D33" s="967">
        <v>2239</v>
      </c>
      <c r="E33" s="896">
        <v>5374</v>
      </c>
      <c r="F33" s="890"/>
      <c r="G33" s="896">
        <f t="shared" si="5"/>
        <v>5374</v>
      </c>
      <c r="H33" s="896"/>
      <c r="I33" s="927" t="s">
        <v>735</v>
      </c>
    </row>
    <row r="34" spans="1:9" s="957" customFormat="1" ht="26.25" customHeight="1" x14ac:dyDescent="0.25">
      <c r="A34" s="974">
        <v>5</v>
      </c>
      <c r="B34" s="1363" t="s">
        <v>736</v>
      </c>
      <c r="C34" s="1363"/>
      <c r="D34" s="985">
        <v>5250</v>
      </c>
      <c r="E34" s="986">
        <v>197756</v>
      </c>
      <c r="F34" s="986"/>
      <c r="G34" s="896">
        <f t="shared" si="5"/>
        <v>197756</v>
      </c>
      <c r="H34" s="986"/>
      <c r="I34" s="927" t="s">
        <v>737</v>
      </c>
    </row>
    <row r="35" spans="1:9" s="957" customFormat="1" ht="24" customHeight="1" x14ac:dyDescent="0.25">
      <c r="A35" s="974">
        <v>6</v>
      </c>
      <c r="B35" s="1363" t="s">
        <v>738</v>
      </c>
      <c r="C35" s="1363"/>
      <c r="D35" s="967">
        <v>5240</v>
      </c>
      <c r="E35" s="896">
        <v>3097</v>
      </c>
      <c r="F35" s="890"/>
      <c r="G35" s="896">
        <f t="shared" si="5"/>
        <v>3097</v>
      </c>
      <c r="H35" s="896"/>
      <c r="I35" s="927" t="s">
        <v>739</v>
      </c>
    </row>
    <row r="36" spans="1:9" s="957" customFormat="1" x14ac:dyDescent="0.25">
      <c r="A36" s="974">
        <v>7</v>
      </c>
      <c r="B36" s="1363" t="s">
        <v>740</v>
      </c>
      <c r="C36" s="1363"/>
      <c r="D36" s="967">
        <v>5250</v>
      </c>
      <c r="E36" s="896">
        <v>23317</v>
      </c>
      <c r="F36" s="896"/>
      <c r="G36" s="896">
        <f t="shared" si="5"/>
        <v>23317</v>
      </c>
      <c r="H36" s="896"/>
      <c r="I36" s="927" t="s">
        <v>731</v>
      </c>
    </row>
    <row r="37" spans="1:9" s="957" customFormat="1" x14ac:dyDescent="0.25">
      <c r="A37" s="974">
        <v>8</v>
      </c>
      <c r="B37" s="1363" t="s">
        <v>741</v>
      </c>
      <c r="C37" s="1363"/>
      <c r="D37" s="967">
        <v>2241</v>
      </c>
      <c r="E37" s="896">
        <v>5000</v>
      </c>
      <c r="F37" s="896"/>
      <c r="G37" s="896">
        <f t="shared" si="5"/>
        <v>5000</v>
      </c>
      <c r="H37" s="896"/>
      <c r="I37" s="927" t="s">
        <v>733</v>
      </c>
    </row>
    <row r="38" spans="1:9" s="957" customFormat="1" x14ac:dyDescent="0.25">
      <c r="A38" s="974">
        <v>9</v>
      </c>
      <c r="B38" s="1363" t="s">
        <v>742</v>
      </c>
      <c r="C38" s="1363"/>
      <c r="D38" s="967">
        <v>5250</v>
      </c>
      <c r="E38" s="896">
        <v>14520</v>
      </c>
      <c r="F38" s="896"/>
      <c r="G38" s="896">
        <f t="shared" si="5"/>
        <v>14520</v>
      </c>
      <c r="H38" s="968"/>
      <c r="I38" s="927" t="s">
        <v>743</v>
      </c>
    </row>
    <row r="39" spans="1:9" s="957" customFormat="1" x14ac:dyDescent="0.25">
      <c r="A39" s="974">
        <v>10</v>
      </c>
      <c r="B39" s="1363" t="s">
        <v>744</v>
      </c>
      <c r="C39" s="1363"/>
      <c r="D39" s="967">
        <v>5240</v>
      </c>
      <c r="E39" s="896">
        <v>99536</v>
      </c>
      <c r="F39" s="890"/>
      <c r="G39" s="896">
        <f t="shared" si="5"/>
        <v>99536</v>
      </c>
      <c r="H39" s="987"/>
      <c r="I39" s="927" t="s">
        <v>745</v>
      </c>
    </row>
    <row r="40" spans="1:9" s="957" customFormat="1" x14ac:dyDescent="0.25">
      <c r="A40" s="1414">
        <v>11</v>
      </c>
      <c r="B40" s="1363" t="s">
        <v>746</v>
      </c>
      <c r="C40" s="1363"/>
      <c r="D40" s="967">
        <v>2241</v>
      </c>
      <c r="E40" s="896">
        <v>0</v>
      </c>
      <c r="F40" s="896"/>
      <c r="G40" s="896">
        <f t="shared" si="5"/>
        <v>0</v>
      </c>
      <c r="H40" s="896"/>
      <c r="I40" s="1395" t="s">
        <v>733</v>
      </c>
    </row>
    <row r="41" spans="1:9" s="957" customFormat="1" x14ac:dyDescent="0.25">
      <c r="A41" s="1414"/>
      <c r="B41" s="1363"/>
      <c r="C41" s="1363"/>
      <c r="D41" s="967">
        <v>2244</v>
      </c>
      <c r="E41" s="896">
        <v>31373</v>
      </c>
      <c r="F41" s="890"/>
      <c r="G41" s="896">
        <f t="shared" si="5"/>
        <v>31373</v>
      </c>
      <c r="H41" s="896"/>
      <c r="I41" s="1396"/>
    </row>
    <row r="42" spans="1:9" s="957" customFormat="1" x14ac:dyDescent="0.25">
      <c r="A42" s="974">
        <v>12</v>
      </c>
      <c r="B42" s="1363" t="s">
        <v>747</v>
      </c>
      <c r="C42" s="1363"/>
      <c r="D42" s="967">
        <v>2241</v>
      </c>
      <c r="E42" s="896">
        <v>1728</v>
      </c>
      <c r="F42" s="890"/>
      <c r="G42" s="896">
        <f t="shared" si="5"/>
        <v>1728</v>
      </c>
      <c r="H42" s="988"/>
      <c r="I42" s="927" t="s">
        <v>748</v>
      </c>
    </row>
    <row r="43" spans="1:9" s="957" customFormat="1" x14ac:dyDescent="0.25">
      <c r="A43" s="974">
        <v>13</v>
      </c>
      <c r="B43" s="1363" t="s">
        <v>749</v>
      </c>
      <c r="C43" s="1363"/>
      <c r="D43" s="967">
        <v>2241</v>
      </c>
      <c r="E43" s="896">
        <v>997</v>
      </c>
      <c r="F43" s="890"/>
      <c r="G43" s="896">
        <f t="shared" si="5"/>
        <v>997</v>
      </c>
      <c r="H43" s="988"/>
      <c r="I43" s="927" t="s">
        <v>748</v>
      </c>
    </row>
    <row r="44" spans="1:9" s="957" customFormat="1" x14ac:dyDescent="0.25">
      <c r="A44" s="989"/>
      <c r="B44" s="990"/>
      <c r="C44" s="990"/>
      <c r="D44" s="991"/>
      <c r="E44" s="992"/>
      <c r="F44" s="992"/>
      <c r="G44" s="992"/>
      <c r="H44" s="992"/>
      <c r="I44" s="992"/>
    </row>
    <row r="45" spans="1:9" s="957" customFormat="1" x14ac:dyDescent="0.25">
      <c r="A45" s="1413" t="s">
        <v>463</v>
      </c>
      <c r="B45" s="1413"/>
      <c r="C45" s="1413" t="s">
        <v>750</v>
      </c>
      <c r="D45" s="1413"/>
      <c r="E45" s="1413"/>
      <c r="F45" s="1413"/>
      <c r="G45" s="1413"/>
      <c r="H45" s="1413"/>
      <c r="I45" s="1413"/>
    </row>
    <row r="46" spans="1:9" s="957" customFormat="1" x14ac:dyDescent="0.25">
      <c r="A46" s="1410" t="s">
        <v>464</v>
      </c>
      <c r="B46" s="1410"/>
      <c r="C46" s="993" t="s">
        <v>751</v>
      </c>
      <c r="D46" s="994"/>
      <c r="E46" s="994"/>
      <c r="F46" s="994"/>
      <c r="G46" s="994"/>
      <c r="H46" s="994"/>
      <c r="I46" s="994"/>
    </row>
    <row r="47" spans="1:9" s="957" customFormat="1" ht="12" customHeight="1" x14ac:dyDescent="0.25">
      <c r="A47" s="1364" t="s">
        <v>465</v>
      </c>
      <c r="B47" s="1364" t="s">
        <v>466</v>
      </c>
      <c r="C47" s="1364"/>
      <c r="D47" s="1364" t="s">
        <v>467</v>
      </c>
      <c r="E47" s="1364" t="s">
        <v>468</v>
      </c>
      <c r="F47" s="1399" t="s">
        <v>469</v>
      </c>
      <c r="G47" s="1364" t="s">
        <v>470</v>
      </c>
      <c r="H47" s="1411" t="s">
        <v>37</v>
      </c>
      <c r="I47" s="1364" t="s">
        <v>471</v>
      </c>
    </row>
    <row r="48" spans="1:9" s="957" customFormat="1" ht="33" customHeight="1" x14ac:dyDescent="0.25">
      <c r="A48" s="1364"/>
      <c r="B48" s="1364"/>
      <c r="C48" s="1364"/>
      <c r="D48" s="1364"/>
      <c r="E48" s="1364"/>
      <c r="F48" s="1400"/>
      <c r="G48" s="1364"/>
      <c r="H48" s="1412"/>
      <c r="I48" s="1364"/>
    </row>
    <row r="49" spans="1:9" s="957" customFormat="1" x14ac:dyDescent="0.25">
      <c r="A49" s="1392" t="s">
        <v>718</v>
      </c>
      <c r="B49" s="1392"/>
      <c r="C49" s="1392"/>
      <c r="D49" s="965"/>
      <c r="E49" s="965">
        <f>SUM(E50:E56)</f>
        <v>237096</v>
      </c>
      <c r="F49" s="965">
        <f>SUM(F50:F56)</f>
        <v>0</v>
      </c>
      <c r="G49" s="965">
        <f>SUM(G50:G56)</f>
        <v>237096</v>
      </c>
      <c r="H49" s="965"/>
      <c r="I49" s="995"/>
    </row>
    <row r="50" spans="1:9" s="957" customFormat="1" x14ac:dyDescent="0.25">
      <c r="A50" s="974">
        <v>1</v>
      </c>
      <c r="B50" s="1363" t="s">
        <v>752</v>
      </c>
      <c r="C50" s="1363"/>
      <c r="D50" s="967">
        <v>5250</v>
      </c>
      <c r="E50" s="896">
        <v>0</v>
      </c>
      <c r="F50" s="890"/>
      <c r="G50" s="896">
        <f t="shared" ref="G50:G56" si="6">SUM(E50:F50)</f>
        <v>0</v>
      </c>
      <c r="H50" s="996"/>
      <c r="I50" s="927" t="s">
        <v>753</v>
      </c>
    </row>
    <row r="51" spans="1:9" s="957" customFormat="1" x14ac:dyDescent="0.25">
      <c r="A51" s="974">
        <v>2</v>
      </c>
      <c r="B51" s="1363" t="s">
        <v>754</v>
      </c>
      <c r="C51" s="1363"/>
      <c r="D51" s="967">
        <v>5250</v>
      </c>
      <c r="E51" s="896">
        <v>21086</v>
      </c>
      <c r="F51" s="890"/>
      <c r="G51" s="896">
        <f t="shared" si="6"/>
        <v>21086</v>
      </c>
      <c r="H51" s="997"/>
      <c r="I51" s="927" t="s">
        <v>753</v>
      </c>
    </row>
    <row r="52" spans="1:9" s="957" customFormat="1" x14ac:dyDescent="0.25">
      <c r="A52" s="979">
        <v>3</v>
      </c>
      <c r="B52" s="1405" t="s">
        <v>755</v>
      </c>
      <c r="C52" s="1406"/>
      <c r="D52" s="998">
        <v>5250</v>
      </c>
      <c r="E52" s="999">
        <f>57501+14950</f>
        <v>72451</v>
      </c>
      <c r="F52" s="1000"/>
      <c r="G52" s="896">
        <f t="shared" si="6"/>
        <v>72451</v>
      </c>
      <c r="H52" s="996"/>
      <c r="I52" s="927" t="s">
        <v>756</v>
      </c>
    </row>
    <row r="53" spans="1:9" s="957" customFormat="1" ht="12" customHeight="1" x14ac:dyDescent="0.25">
      <c r="A53" s="979">
        <v>4</v>
      </c>
      <c r="B53" s="1405" t="s">
        <v>757</v>
      </c>
      <c r="C53" s="1406"/>
      <c r="D53" s="967">
        <v>5250</v>
      </c>
      <c r="E53" s="1001">
        <v>18392</v>
      </c>
      <c r="F53" s="1001"/>
      <c r="G53" s="896">
        <f t="shared" si="6"/>
        <v>18392</v>
      </c>
      <c r="H53" s="996"/>
      <c r="I53" s="982" t="s">
        <v>756</v>
      </c>
    </row>
    <row r="54" spans="1:9" s="957" customFormat="1" x14ac:dyDescent="0.25">
      <c r="A54" s="979">
        <v>5</v>
      </c>
      <c r="B54" s="1405" t="s">
        <v>758</v>
      </c>
      <c r="C54" s="1406"/>
      <c r="D54" s="967">
        <v>5250</v>
      </c>
      <c r="E54" s="896">
        <v>118656</v>
      </c>
      <c r="F54" s="890"/>
      <c r="G54" s="896">
        <f t="shared" si="6"/>
        <v>118656</v>
      </c>
      <c r="H54" s="968"/>
      <c r="I54" s="927" t="s">
        <v>756</v>
      </c>
    </row>
    <row r="55" spans="1:9" s="957" customFormat="1" x14ac:dyDescent="0.25">
      <c r="A55" s="979">
        <v>6</v>
      </c>
      <c r="B55" s="1405" t="s">
        <v>759</v>
      </c>
      <c r="C55" s="1406"/>
      <c r="D55" s="967">
        <v>5250</v>
      </c>
      <c r="E55" s="896">
        <v>5384</v>
      </c>
      <c r="F55" s="890"/>
      <c r="G55" s="896">
        <f t="shared" si="6"/>
        <v>5384</v>
      </c>
      <c r="H55" s="896"/>
      <c r="I55" s="982" t="s">
        <v>756</v>
      </c>
    </row>
    <row r="56" spans="1:9" s="957" customFormat="1" ht="12" customHeight="1" x14ac:dyDescent="0.25">
      <c r="A56" s="979">
        <v>7</v>
      </c>
      <c r="B56" s="1405" t="s">
        <v>760</v>
      </c>
      <c r="C56" s="1406"/>
      <c r="D56" s="967">
        <v>2241</v>
      </c>
      <c r="E56" s="896">
        <f>223+904</f>
        <v>1127</v>
      </c>
      <c r="F56" s="890"/>
      <c r="G56" s="896">
        <f t="shared" si="6"/>
        <v>1127</v>
      </c>
      <c r="H56" s="968"/>
      <c r="I56" s="927" t="s">
        <v>761</v>
      </c>
    </row>
    <row r="57" spans="1:9" s="957" customFormat="1" x14ac:dyDescent="0.25">
      <c r="A57" s="1002"/>
      <c r="B57" s="1003"/>
      <c r="C57" s="1003"/>
      <c r="D57" s="1004"/>
      <c r="E57" s="1005"/>
      <c r="F57" s="1005"/>
      <c r="G57" s="1005"/>
      <c r="H57" s="1005"/>
      <c r="I57" s="1006"/>
    </row>
    <row r="58" spans="1:9" s="957" customFormat="1" x14ac:dyDescent="0.25">
      <c r="A58" s="1413" t="s">
        <v>463</v>
      </c>
      <c r="B58" s="1413"/>
      <c r="C58" s="1007" t="s">
        <v>762</v>
      </c>
      <c r="D58" s="1007"/>
      <c r="E58" s="1007"/>
      <c r="F58" s="1007"/>
      <c r="G58" s="1007"/>
      <c r="H58" s="1007"/>
      <c r="I58" s="1007"/>
    </row>
    <row r="59" spans="1:9" s="957" customFormat="1" x14ac:dyDescent="0.25">
      <c r="A59" s="1410" t="s">
        <v>464</v>
      </c>
      <c r="B59" s="1410"/>
      <c r="C59" s="993" t="s">
        <v>763</v>
      </c>
      <c r="D59" s="993"/>
      <c r="E59" s="993"/>
      <c r="F59" s="993"/>
      <c r="G59" s="993"/>
      <c r="H59" s="993"/>
      <c r="I59" s="993"/>
    </row>
    <row r="60" spans="1:9" s="957" customFormat="1" ht="12" customHeight="1" x14ac:dyDescent="0.25">
      <c r="A60" s="1364" t="s">
        <v>465</v>
      </c>
      <c r="B60" s="1364" t="s">
        <v>466</v>
      </c>
      <c r="C60" s="1364"/>
      <c r="D60" s="1364" t="s">
        <v>467</v>
      </c>
      <c r="E60" s="1364" t="s">
        <v>468</v>
      </c>
      <c r="F60" s="1399" t="s">
        <v>469</v>
      </c>
      <c r="G60" s="1364" t="s">
        <v>470</v>
      </c>
      <c r="H60" s="1411" t="s">
        <v>37</v>
      </c>
      <c r="I60" s="1364" t="s">
        <v>471</v>
      </c>
    </row>
    <row r="61" spans="1:9" s="957" customFormat="1" ht="34.5" customHeight="1" x14ac:dyDescent="0.25">
      <c r="A61" s="1364"/>
      <c r="B61" s="1364"/>
      <c r="C61" s="1364"/>
      <c r="D61" s="1364"/>
      <c r="E61" s="1364"/>
      <c r="F61" s="1400"/>
      <c r="G61" s="1364"/>
      <c r="H61" s="1412"/>
      <c r="I61" s="1364"/>
    </row>
    <row r="62" spans="1:9" s="957" customFormat="1" x14ac:dyDescent="0.25">
      <c r="A62" s="1392" t="s">
        <v>718</v>
      </c>
      <c r="B62" s="1392"/>
      <c r="C62" s="1392"/>
      <c r="D62" s="965"/>
      <c r="E62" s="965">
        <f>SUM(E63:E63)</f>
        <v>29097</v>
      </c>
      <c r="F62" s="965">
        <f t="shared" ref="F62:G62" si="7">SUM(F63:F63)</f>
        <v>0</v>
      </c>
      <c r="G62" s="965">
        <f t="shared" si="7"/>
        <v>29097</v>
      </c>
      <c r="H62" s="965"/>
      <c r="I62" s="927"/>
    </row>
    <row r="63" spans="1:9" s="957" customFormat="1" x14ac:dyDescent="0.25">
      <c r="A63" s="974">
        <v>1</v>
      </c>
      <c r="B63" s="1363" t="s">
        <v>764</v>
      </c>
      <c r="C63" s="1363"/>
      <c r="D63" s="967">
        <v>5250</v>
      </c>
      <c r="E63" s="896">
        <v>29097</v>
      </c>
      <c r="F63" s="896"/>
      <c r="G63" s="896">
        <f t="shared" ref="G63" si="8">SUM(E63:F63)</f>
        <v>29097</v>
      </c>
      <c r="H63" s="896"/>
      <c r="I63" s="927" t="s">
        <v>765</v>
      </c>
    </row>
    <row r="64" spans="1:9" s="957" customFormat="1" x14ac:dyDescent="0.25">
      <c r="A64" s="975"/>
      <c r="B64" s="970"/>
      <c r="C64" s="970"/>
      <c r="D64" s="976"/>
      <c r="E64" s="977"/>
      <c r="F64" s="977"/>
      <c r="G64" s="977"/>
      <c r="H64" s="977"/>
      <c r="I64" s="977"/>
    </row>
    <row r="65" spans="1:9" s="957" customFormat="1" x14ac:dyDescent="0.25">
      <c r="A65" s="1409" t="s">
        <v>463</v>
      </c>
      <c r="B65" s="1409"/>
      <c r="C65" s="972" t="s">
        <v>766</v>
      </c>
      <c r="D65" s="972"/>
      <c r="E65" s="972"/>
      <c r="F65" s="972"/>
      <c r="G65" s="972"/>
      <c r="H65" s="972"/>
      <c r="I65" s="972"/>
    </row>
    <row r="66" spans="1:9" s="957" customFormat="1" x14ac:dyDescent="0.25">
      <c r="A66" s="1409" t="s">
        <v>464</v>
      </c>
      <c r="B66" s="1409"/>
      <c r="C66" s="973" t="s">
        <v>767</v>
      </c>
      <c r="D66" s="973"/>
      <c r="E66" s="973"/>
      <c r="F66" s="973"/>
      <c r="G66" s="973"/>
      <c r="H66" s="973"/>
      <c r="I66" s="973"/>
    </row>
    <row r="67" spans="1:9" s="957" customFormat="1" ht="12" customHeight="1" x14ac:dyDescent="0.25">
      <c r="A67" s="1364" t="s">
        <v>465</v>
      </c>
      <c r="B67" s="1364" t="s">
        <v>466</v>
      </c>
      <c r="C67" s="1364"/>
      <c r="D67" s="1364" t="s">
        <v>467</v>
      </c>
      <c r="E67" s="1364" t="s">
        <v>468</v>
      </c>
      <c r="F67" s="1399" t="s">
        <v>469</v>
      </c>
      <c r="G67" s="1364" t="s">
        <v>470</v>
      </c>
      <c r="H67" s="1411" t="s">
        <v>37</v>
      </c>
      <c r="I67" s="1364" t="s">
        <v>471</v>
      </c>
    </row>
    <row r="68" spans="1:9" s="957" customFormat="1" ht="37.5" customHeight="1" x14ac:dyDescent="0.25">
      <c r="A68" s="1364"/>
      <c r="B68" s="1364"/>
      <c r="C68" s="1364"/>
      <c r="D68" s="1364"/>
      <c r="E68" s="1364"/>
      <c r="F68" s="1400"/>
      <c r="G68" s="1364"/>
      <c r="H68" s="1412"/>
      <c r="I68" s="1364"/>
    </row>
    <row r="69" spans="1:9" s="957" customFormat="1" x14ac:dyDescent="0.25">
      <c r="A69" s="1392" t="s">
        <v>718</v>
      </c>
      <c r="B69" s="1392"/>
      <c r="C69" s="1392"/>
      <c r="D69" s="965"/>
      <c r="E69" s="965">
        <f>SUM(E70:E70)</f>
        <v>244410</v>
      </c>
      <c r="F69" s="965">
        <f t="shared" ref="F69:G69" si="9">SUM(F70:F70)</f>
        <v>0</v>
      </c>
      <c r="G69" s="965">
        <f t="shared" si="9"/>
        <v>244410</v>
      </c>
      <c r="H69" s="965"/>
      <c r="I69" s="1008"/>
    </row>
    <row r="70" spans="1:9" s="957" customFormat="1" x14ac:dyDescent="0.25">
      <c r="A70" s="974">
        <v>1</v>
      </c>
      <c r="B70" s="1363" t="s">
        <v>768</v>
      </c>
      <c r="C70" s="1363"/>
      <c r="D70" s="967">
        <v>5250</v>
      </c>
      <c r="E70" s="896">
        <v>244410</v>
      </c>
      <c r="F70" s="890"/>
      <c r="G70" s="896">
        <f t="shared" ref="G70" si="10">SUM(E70:F70)</f>
        <v>244410</v>
      </c>
      <c r="H70" s="968"/>
      <c r="I70" s="927" t="s">
        <v>769</v>
      </c>
    </row>
    <row r="71" spans="1:9" s="957" customFormat="1" x14ac:dyDescent="0.25">
      <c r="A71" s="1009"/>
      <c r="B71" s="1003"/>
      <c r="C71" s="1003"/>
      <c r="D71" s="1004"/>
      <c r="E71" s="1005"/>
      <c r="F71" s="1005"/>
      <c r="G71" s="1005"/>
      <c r="H71" s="1005"/>
      <c r="I71" s="1004"/>
    </row>
    <row r="72" spans="1:9" s="957" customFormat="1" x14ac:dyDescent="0.25">
      <c r="A72" s="1413" t="s">
        <v>463</v>
      </c>
      <c r="B72" s="1413"/>
      <c r="C72" s="1007" t="s">
        <v>770</v>
      </c>
      <c r="D72" s="1007"/>
      <c r="E72" s="1007"/>
      <c r="F72" s="1007"/>
      <c r="G72" s="1007"/>
      <c r="H72" s="1007"/>
      <c r="I72" s="1007"/>
    </row>
    <row r="73" spans="1:9" s="957" customFormat="1" x14ac:dyDescent="0.25">
      <c r="A73" s="1410" t="s">
        <v>464</v>
      </c>
      <c r="B73" s="1410"/>
      <c r="C73" s="993" t="s">
        <v>771</v>
      </c>
      <c r="D73" s="993"/>
      <c r="E73" s="993"/>
      <c r="F73" s="993"/>
      <c r="G73" s="993"/>
      <c r="H73" s="993"/>
      <c r="I73" s="993"/>
    </row>
    <row r="74" spans="1:9" s="957" customFormat="1" ht="12" customHeight="1" x14ac:dyDescent="0.25">
      <c r="A74" s="1364" t="s">
        <v>465</v>
      </c>
      <c r="B74" s="1364" t="s">
        <v>466</v>
      </c>
      <c r="C74" s="1364"/>
      <c r="D74" s="1364" t="s">
        <v>467</v>
      </c>
      <c r="E74" s="1364" t="s">
        <v>468</v>
      </c>
      <c r="F74" s="1399" t="s">
        <v>469</v>
      </c>
      <c r="G74" s="1364" t="s">
        <v>470</v>
      </c>
      <c r="H74" s="1411" t="s">
        <v>37</v>
      </c>
      <c r="I74" s="1364" t="s">
        <v>471</v>
      </c>
    </row>
    <row r="75" spans="1:9" s="957" customFormat="1" ht="36.75" customHeight="1" x14ac:dyDescent="0.25">
      <c r="A75" s="1364"/>
      <c r="B75" s="1364"/>
      <c r="C75" s="1364"/>
      <c r="D75" s="1364"/>
      <c r="E75" s="1364"/>
      <c r="F75" s="1400"/>
      <c r="G75" s="1364"/>
      <c r="H75" s="1412"/>
      <c r="I75" s="1364"/>
    </row>
    <row r="76" spans="1:9" s="957" customFormat="1" x14ac:dyDescent="0.25">
      <c r="A76" s="1392" t="s">
        <v>718</v>
      </c>
      <c r="B76" s="1392"/>
      <c r="C76" s="1392"/>
      <c r="D76" s="965"/>
      <c r="E76" s="965">
        <f>SUM(E77:E77)</f>
        <v>109240</v>
      </c>
      <c r="F76" s="965">
        <f t="shared" ref="F76:G76" si="11">SUM(F77:F77)</f>
        <v>0</v>
      </c>
      <c r="G76" s="965">
        <f t="shared" si="11"/>
        <v>109240</v>
      </c>
      <c r="H76" s="965"/>
      <c r="I76" s="927"/>
    </row>
    <row r="77" spans="1:9" s="957" customFormat="1" x14ac:dyDescent="0.25">
      <c r="A77" s="974">
        <v>1</v>
      </c>
      <c r="B77" s="1363" t="s">
        <v>772</v>
      </c>
      <c r="C77" s="1363"/>
      <c r="D77" s="967">
        <v>5250</v>
      </c>
      <c r="E77" s="896">
        <v>109240</v>
      </c>
      <c r="F77" s="890"/>
      <c r="G77" s="896">
        <f t="shared" ref="G77" si="12">SUM(E77:F77)</f>
        <v>109240</v>
      </c>
      <c r="H77" s="1010"/>
      <c r="I77" s="927" t="s">
        <v>769</v>
      </c>
    </row>
    <row r="78" spans="1:9" s="957" customFormat="1" x14ac:dyDescent="0.25">
      <c r="A78" s="1011"/>
      <c r="B78" s="1011"/>
      <c r="C78" s="1011"/>
      <c r="D78" s="971"/>
      <c r="E78" s="971"/>
      <c r="F78" s="971"/>
      <c r="G78" s="971"/>
      <c r="H78" s="971"/>
      <c r="I78" s="1011"/>
    </row>
    <row r="79" spans="1:9" s="957" customFormat="1" x14ac:dyDescent="0.25">
      <c r="A79" s="1409" t="s">
        <v>463</v>
      </c>
      <c r="B79" s="1409"/>
      <c r="C79" s="972" t="s">
        <v>773</v>
      </c>
      <c r="D79" s="972"/>
      <c r="E79" s="976"/>
      <c r="F79" s="976"/>
      <c r="G79" s="976"/>
      <c r="H79" s="976"/>
      <c r="I79" s="976"/>
    </row>
    <row r="80" spans="1:9" s="957" customFormat="1" x14ac:dyDescent="0.25">
      <c r="A80" s="1409" t="s">
        <v>464</v>
      </c>
      <c r="B80" s="1409"/>
      <c r="C80" s="973" t="s">
        <v>774</v>
      </c>
      <c r="D80" s="973"/>
      <c r="E80" s="973"/>
      <c r="F80" s="973"/>
      <c r="G80" s="973"/>
      <c r="H80" s="973"/>
      <c r="I80" s="973"/>
    </row>
    <row r="81" spans="1:9" s="957" customFormat="1" ht="12" customHeight="1" x14ac:dyDescent="0.25">
      <c r="A81" s="1364" t="s">
        <v>465</v>
      </c>
      <c r="B81" s="1364" t="s">
        <v>466</v>
      </c>
      <c r="C81" s="1364"/>
      <c r="D81" s="1364" t="s">
        <v>467</v>
      </c>
      <c r="E81" s="1364" t="s">
        <v>468</v>
      </c>
      <c r="F81" s="1399" t="s">
        <v>469</v>
      </c>
      <c r="G81" s="1364" t="s">
        <v>470</v>
      </c>
      <c r="H81" s="1411" t="s">
        <v>37</v>
      </c>
      <c r="I81" s="1364" t="s">
        <v>471</v>
      </c>
    </row>
    <row r="82" spans="1:9" s="957" customFormat="1" ht="36" customHeight="1" x14ac:dyDescent="0.25">
      <c r="A82" s="1364"/>
      <c r="B82" s="1364"/>
      <c r="C82" s="1364"/>
      <c r="D82" s="1364"/>
      <c r="E82" s="1364"/>
      <c r="F82" s="1400"/>
      <c r="G82" s="1364"/>
      <c r="H82" s="1412"/>
      <c r="I82" s="1364"/>
    </row>
    <row r="83" spans="1:9" s="957" customFormat="1" x14ac:dyDescent="0.25">
      <c r="A83" s="1392" t="s">
        <v>718</v>
      </c>
      <c r="B83" s="1392"/>
      <c r="C83" s="1392"/>
      <c r="D83" s="965"/>
      <c r="E83" s="965">
        <f>SUM(E84:E93)</f>
        <v>261322</v>
      </c>
      <c r="F83" s="965">
        <f>SUM(F84:F93)</f>
        <v>0</v>
      </c>
      <c r="G83" s="965">
        <f>SUM(G84:G93)</f>
        <v>261322</v>
      </c>
      <c r="H83" s="965"/>
      <c r="I83" s="927"/>
    </row>
    <row r="84" spans="1:9" s="957" customFormat="1" ht="12" customHeight="1" x14ac:dyDescent="0.25">
      <c r="A84" s="1012">
        <v>1</v>
      </c>
      <c r="B84" s="1363" t="s">
        <v>760</v>
      </c>
      <c r="C84" s="1363"/>
      <c r="D84" s="967">
        <v>2241</v>
      </c>
      <c r="E84" s="964">
        <v>52937</v>
      </c>
      <c r="F84" s="964"/>
      <c r="G84" s="896">
        <f t="shared" ref="G84:G93" si="13">SUM(E84:F84)</f>
        <v>52937</v>
      </c>
      <c r="H84" s="964"/>
      <c r="I84" s="1013" t="s">
        <v>775</v>
      </c>
    </row>
    <row r="85" spans="1:9" s="957" customFormat="1" ht="15" customHeight="1" x14ac:dyDescent="0.25">
      <c r="A85" s="1012">
        <v>2</v>
      </c>
      <c r="B85" s="1363" t="s">
        <v>776</v>
      </c>
      <c r="C85" s="1363"/>
      <c r="D85" s="967">
        <v>5250</v>
      </c>
      <c r="E85" s="980">
        <v>9000</v>
      </c>
      <c r="F85" s="980"/>
      <c r="G85" s="896">
        <f t="shared" si="13"/>
        <v>9000</v>
      </c>
      <c r="H85" s="980"/>
      <c r="I85" s="1014" t="s">
        <v>775</v>
      </c>
    </row>
    <row r="86" spans="1:9" s="957" customFormat="1" ht="12" customHeight="1" x14ac:dyDescent="0.25">
      <c r="A86" s="1012">
        <v>3</v>
      </c>
      <c r="B86" s="1363" t="s">
        <v>777</v>
      </c>
      <c r="C86" s="1363"/>
      <c r="D86" s="967">
        <v>2241</v>
      </c>
      <c r="E86" s="999">
        <f>11299+3031</f>
        <v>14330</v>
      </c>
      <c r="F86" s="999"/>
      <c r="G86" s="896">
        <f t="shared" si="13"/>
        <v>14330</v>
      </c>
      <c r="H86" s="999"/>
      <c r="I86" s="1013" t="s">
        <v>775</v>
      </c>
    </row>
    <row r="87" spans="1:9" s="957" customFormat="1" x14ac:dyDescent="0.25">
      <c r="A87" s="1012">
        <v>4</v>
      </c>
      <c r="B87" s="1363" t="s">
        <v>778</v>
      </c>
      <c r="C87" s="1363"/>
      <c r="D87" s="967">
        <v>5250</v>
      </c>
      <c r="E87" s="896">
        <v>41421</v>
      </c>
      <c r="F87" s="890"/>
      <c r="G87" s="896">
        <f t="shared" si="13"/>
        <v>41421</v>
      </c>
      <c r="H87" s="997"/>
      <c r="I87" s="1013" t="s">
        <v>775</v>
      </c>
    </row>
    <row r="88" spans="1:9" s="957" customFormat="1" ht="12" customHeight="1" x14ac:dyDescent="0.25">
      <c r="A88" s="1012">
        <v>5</v>
      </c>
      <c r="B88" s="1363" t="s">
        <v>779</v>
      </c>
      <c r="C88" s="1363"/>
      <c r="D88" s="967">
        <v>5250</v>
      </c>
      <c r="E88" s="999">
        <v>40959</v>
      </c>
      <c r="F88" s="1000"/>
      <c r="G88" s="896">
        <f t="shared" si="13"/>
        <v>40959</v>
      </c>
      <c r="H88" s="1015"/>
      <c r="I88" s="1013" t="s">
        <v>775</v>
      </c>
    </row>
    <row r="89" spans="1:9" s="957" customFormat="1" ht="12" customHeight="1" x14ac:dyDescent="0.2">
      <c r="A89" s="1364">
        <v>6</v>
      </c>
      <c r="B89" s="1363" t="s">
        <v>780</v>
      </c>
      <c r="C89" s="1363"/>
      <c r="D89" s="967">
        <v>5250</v>
      </c>
      <c r="E89" s="999">
        <v>27000</v>
      </c>
      <c r="F89" s="999"/>
      <c r="G89" s="896">
        <f t="shared" si="13"/>
        <v>27000</v>
      </c>
      <c r="H89" s="1016"/>
      <c r="I89" s="1375" t="s">
        <v>775</v>
      </c>
    </row>
    <row r="90" spans="1:9" s="957" customFormat="1" ht="12" customHeight="1" x14ac:dyDescent="0.2">
      <c r="A90" s="1364"/>
      <c r="B90" s="1363"/>
      <c r="C90" s="1363"/>
      <c r="D90" s="967">
        <v>2241</v>
      </c>
      <c r="E90" s="964">
        <v>21593</v>
      </c>
      <c r="F90" s="964"/>
      <c r="G90" s="896">
        <f t="shared" si="13"/>
        <v>21593</v>
      </c>
      <c r="H90" s="1017"/>
      <c r="I90" s="1375"/>
    </row>
    <row r="91" spans="1:9" s="957" customFormat="1" x14ac:dyDescent="0.25">
      <c r="A91" s="974">
        <v>7</v>
      </c>
      <c r="B91" s="1363" t="s">
        <v>781</v>
      </c>
      <c r="C91" s="1363"/>
      <c r="D91" s="967">
        <v>5250</v>
      </c>
      <c r="E91" s="999">
        <v>4277</v>
      </c>
      <c r="F91" s="1000"/>
      <c r="G91" s="896">
        <f t="shared" si="13"/>
        <v>4277</v>
      </c>
      <c r="H91" s="1015"/>
      <c r="I91" s="927" t="s">
        <v>775</v>
      </c>
    </row>
    <row r="92" spans="1:9" s="957" customFormat="1" ht="12" customHeight="1" x14ac:dyDescent="0.25">
      <c r="A92" s="974">
        <v>8</v>
      </c>
      <c r="B92" s="1363" t="s">
        <v>782</v>
      </c>
      <c r="C92" s="1363"/>
      <c r="D92" s="967">
        <v>5250</v>
      </c>
      <c r="E92" s="999">
        <v>25581</v>
      </c>
      <c r="F92" s="1000"/>
      <c r="G92" s="896">
        <f t="shared" si="13"/>
        <v>25581</v>
      </c>
      <c r="H92" s="1015"/>
      <c r="I92" s="927" t="s">
        <v>775</v>
      </c>
    </row>
    <row r="93" spans="1:9" s="957" customFormat="1" ht="12" customHeight="1" x14ac:dyDescent="0.25">
      <c r="A93" s="1012">
        <v>9</v>
      </c>
      <c r="B93" s="1363" t="s">
        <v>783</v>
      </c>
      <c r="C93" s="1363"/>
      <c r="D93" s="967">
        <v>5250</v>
      </c>
      <c r="E93" s="999">
        <v>24224</v>
      </c>
      <c r="F93" s="1000"/>
      <c r="G93" s="896">
        <f t="shared" si="13"/>
        <v>24224</v>
      </c>
      <c r="H93" s="1015"/>
      <c r="I93" s="1013" t="s">
        <v>775</v>
      </c>
    </row>
    <row r="94" spans="1:9" s="957" customFormat="1" x14ac:dyDescent="0.25">
      <c r="A94" s="1002"/>
      <c r="B94" s="1003"/>
      <c r="C94" s="1003"/>
      <c r="D94" s="1018"/>
      <c r="E94" s="977"/>
      <c r="F94" s="977"/>
      <c r="G94" s="977"/>
      <c r="H94" s="977"/>
      <c r="I94" s="1019"/>
    </row>
    <row r="95" spans="1:9" s="957" customFormat="1" x14ac:dyDescent="0.25">
      <c r="A95" s="1409" t="s">
        <v>463</v>
      </c>
      <c r="B95" s="1409"/>
      <c r="C95" s="972" t="s">
        <v>784</v>
      </c>
      <c r="D95" s="972"/>
      <c r="E95" s="972"/>
      <c r="F95" s="972"/>
      <c r="G95" s="972"/>
      <c r="H95" s="972"/>
    </row>
    <row r="96" spans="1:9" s="957" customFormat="1" x14ac:dyDescent="0.25">
      <c r="A96" s="1409" t="s">
        <v>464</v>
      </c>
      <c r="B96" s="1409"/>
      <c r="C96" s="973" t="s">
        <v>354</v>
      </c>
      <c r="D96" s="973"/>
      <c r="E96" s="973"/>
      <c r="F96" s="973"/>
      <c r="G96" s="973"/>
      <c r="H96" s="973"/>
    </row>
    <row r="97" spans="1:9" s="957" customFormat="1" ht="12" customHeight="1" x14ac:dyDescent="0.25">
      <c r="A97" s="1364" t="s">
        <v>465</v>
      </c>
      <c r="B97" s="1364" t="s">
        <v>466</v>
      </c>
      <c r="C97" s="1364"/>
      <c r="D97" s="1364" t="s">
        <v>467</v>
      </c>
      <c r="E97" s="1364" t="s">
        <v>468</v>
      </c>
      <c r="F97" s="1399" t="s">
        <v>469</v>
      </c>
      <c r="G97" s="1364" t="s">
        <v>470</v>
      </c>
      <c r="H97" s="1411" t="s">
        <v>37</v>
      </c>
      <c r="I97" s="1364" t="s">
        <v>471</v>
      </c>
    </row>
    <row r="98" spans="1:9" s="957" customFormat="1" ht="33.75" customHeight="1" x14ac:dyDescent="0.25">
      <c r="A98" s="1364"/>
      <c r="B98" s="1364"/>
      <c r="C98" s="1364"/>
      <c r="D98" s="1364"/>
      <c r="E98" s="1364"/>
      <c r="F98" s="1400"/>
      <c r="G98" s="1364"/>
      <c r="H98" s="1412"/>
      <c r="I98" s="1364"/>
    </row>
    <row r="99" spans="1:9" s="957" customFormat="1" x14ac:dyDescent="0.25">
      <c r="A99" s="1392" t="s">
        <v>718</v>
      </c>
      <c r="B99" s="1392"/>
      <c r="C99" s="1392"/>
      <c r="D99" s="965"/>
      <c r="E99" s="965">
        <f>SUM(E100:E114)</f>
        <v>465674</v>
      </c>
      <c r="F99" s="965">
        <f>SUM(F100:F114)</f>
        <v>0</v>
      </c>
      <c r="G99" s="965">
        <f>SUM(G100:G114)</f>
        <v>465674</v>
      </c>
      <c r="H99" s="965"/>
      <c r="I99" s="927"/>
    </row>
    <row r="100" spans="1:9" s="957" customFormat="1" ht="12" customHeight="1" x14ac:dyDescent="0.25">
      <c r="A100" s="974">
        <v>1</v>
      </c>
      <c r="B100" s="1363" t="s">
        <v>760</v>
      </c>
      <c r="C100" s="1363"/>
      <c r="D100" s="967">
        <v>2241</v>
      </c>
      <c r="E100" s="896">
        <v>101297</v>
      </c>
      <c r="F100" s="896"/>
      <c r="G100" s="896">
        <f t="shared" ref="G100:G113" si="14">SUM(E100:F100)</f>
        <v>101297</v>
      </c>
      <c r="H100" s="896"/>
      <c r="I100" s="927" t="s">
        <v>785</v>
      </c>
    </row>
    <row r="101" spans="1:9" s="957" customFormat="1" x14ac:dyDescent="0.25">
      <c r="A101" s="1012">
        <v>2</v>
      </c>
      <c r="B101" s="1363" t="s">
        <v>786</v>
      </c>
      <c r="C101" s="1363"/>
      <c r="D101" s="967">
        <v>5250</v>
      </c>
      <c r="E101" s="999">
        <v>10360</v>
      </c>
      <c r="F101" s="999"/>
      <c r="G101" s="896">
        <f t="shared" si="14"/>
        <v>10360</v>
      </c>
      <c r="H101" s="999"/>
      <c r="I101" s="927" t="s">
        <v>785</v>
      </c>
    </row>
    <row r="102" spans="1:9" s="957" customFormat="1" ht="12" customHeight="1" x14ac:dyDescent="0.25">
      <c r="A102" s="974">
        <v>3</v>
      </c>
      <c r="B102" s="1363" t="s">
        <v>787</v>
      </c>
      <c r="C102" s="1363"/>
      <c r="D102" s="967">
        <v>5250</v>
      </c>
      <c r="E102" s="999">
        <v>29883</v>
      </c>
      <c r="F102" s="999"/>
      <c r="G102" s="896">
        <f t="shared" si="14"/>
        <v>29883</v>
      </c>
      <c r="H102" s="999"/>
      <c r="I102" s="927" t="s">
        <v>785</v>
      </c>
    </row>
    <row r="103" spans="1:9" s="957" customFormat="1" x14ac:dyDescent="0.25">
      <c r="A103" s="984">
        <v>4</v>
      </c>
      <c r="B103" s="1363" t="s">
        <v>788</v>
      </c>
      <c r="C103" s="1363"/>
      <c r="D103" s="967">
        <v>5250</v>
      </c>
      <c r="E103" s="999">
        <v>48115</v>
      </c>
      <c r="F103" s="1000"/>
      <c r="G103" s="896">
        <f t="shared" si="14"/>
        <v>48115</v>
      </c>
      <c r="H103" s="1020"/>
      <c r="I103" s="927" t="s">
        <v>785</v>
      </c>
    </row>
    <row r="104" spans="1:9" s="957" customFormat="1" ht="12" customHeight="1" x14ac:dyDescent="0.25">
      <c r="A104" s="974">
        <v>5</v>
      </c>
      <c r="B104" s="1363" t="s">
        <v>789</v>
      </c>
      <c r="C104" s="1363"/>
      <c r="D104" s="967">
        <v>5250</v>
      </c>
      <c r="E104" s="896">
        <v>2854</v>
      </c>
      <c r="F104" s="896"/>
      <c r="G104" s="896">
        <f t="shared" si="14"/>
        <v>2854</v>
      </c>
      <c r="H104" s="896"/>
      <c r="I104" s="927" t="s">
        <v>785</v>
      </c>
    </row>
    <row r="105" spans="1:9" s="957" customFormat="1" x14ac:dyDescent="0.25">
      <c r="A105" s="974">
        <v>6</v>
      </c>
      <c r="B105" s="1363" t="s">
        <v>790</v>
      </c>
      <c r="C105" s="1363"/>
      <c r="D105" s="967">
        <v>5250</v>
      </c>
      <c r="E105" s="896">
        <v>12721</v>
      </c>
      <c r="F105" s="896"/>
      <c r="G105" s="896">
        <f t="shared" si="14"/>
        <v>12721</v>
      </c>
      <c r="H105" s="896"/>
      <c r="I105" s="927" t="s">
        <v>785</v>
      </c>
    </row>
    <row r="106" spans="1:9" s="957" customFormat="1" x14ac:dyDescent="0.25">
      <c r="A106" s="974">
        <v>7</v>
      </c>
      <c r="B106" s="1363" t="s">
        <v>791</v>
      </c>
      <c r="C106" s="1363"/>
      <c r="D106" s="967">
        <v>5250</v>
      </c>
      <c r="E106" s="896">
        <v>34327</v>
      </c>
      <c r="F106" s="890"/>
      <c r="G106" s="896">
        <f t="shared" si="14"/>
        <v>34327</v>
      </c>
      <c r="H106" s="997"/>
      <c r="I106" s="927" t="s">
        <v>785</v>
      </c>
    </row>
    <row r="107" spans="1:9" s="957" customFormat="1" x14ac:dyDescent="0.25">
      <c r="A107" s="984">
        <v>8</v>
      </c>
      <c r="B107" s="1363" t="s">
        <v>792</v>
      </c>
      <c r="C107" s="1363"/>
      <c r="D107" s="967">
        <v>5250</v>
      </c>
      <c r="E107" s="896">
        <v>53785</v>
      </c>
      <c r="F107" s="890"/>
      <c r="G107" s="896">
        <f t="shared" si="14"/>
        <v>53785</v>
      </c>
      <c r="H107" s="1020"/>
      <c r="I107" s="927" t="s">
        <v>785</v>
      </c>
    </row>
    <row r="108" spans="1:9" s="957" customFormat="1" x14ac:dyDescent="0.25">
      <c r="A108" s="984">
        <v>9</v>
      </c>
      <c r="B108" s="1363" t="s">
        <v>793</v>
      </c>
      <c r="C108" s="1363"/>
      <c r="D108" s="967">
        <v>5250</v>
      </c>
      <c r="E108" s="896">
        <v>25484</v>
      </c>
      <c r="F108" s="890"/>
      <c r="G108" s="896">
        <f t="shared" si="14"/>
        <v>25484</v>
      </c>
      <c r="H108" s="997"/>
      <c r="I108" s="927" t="s">
        <v>785</v>
      </c>
    </row>
    <row r="109" spans="1:9" s="957" customFormat="1" ht="39.75" customHeight="1" x14ac:dyDescent="0.25">
      <c r="A109" s="979">
        <v>10</v>
      </c>
      <c r="B109" s="1405" t="s">
        <v>794</v>
      </c>
      <c r="C109" s="1406"/>
      <c r="D109" s="967">
        <v>5250</v>
      </c>
      <c r="E109" s="896">
        <v>0</v>
      </c>
      <c r="F109" s="890"/>
      <c r="G109" s="896">
        <f t="shared" si="14"/>
        <v>0</v>
      </c>
      <c r="H109" s="968"/>
      <c r="I109" s="982" t="s">
        <v>785</v>
      </c>
    </row>
    <row r="110" spans="1:9" s="957" customFormat="1" ht="12" customHeight="1" x14ac:dyDescent="0.25">
      <c r="A110" s="974">
        <v>11</v>
      </c>
      <c r="B110" s="1363" t="s">
        <v>795</v>
      </c>
      <c r="C110" s="1363"/>
      <c r="D110" s="967">
        <v>5250</v>
      </c>
      <c r="E110" s="896">
        <v>24879</v>
      </c>
      <c r="F110" s="896"/>
      <c r="G110" s="896">
        <f t="shared" si="14"/>
        <v>24879</v>
      </c>
      <c r="H110" s="968"/>
      <c r="I110" s="927" t="s">
        <v>785</v>
      </c>
    </row>
    <row r="111" spans="1:9" s="957" customFormat="1" x14ac:dyDescent="0.25">
      <c r="A111" s="974">
        <v>12</v>
      </c>
      <c r="B111" s="1363" t="s">
        <v>796</v>
      </c>
      <c r="C111" s="1363"/>
      <c r="D111" s="967">
        <v>5250</v>
      </c>
      <c r="E111" s="896">
        <v>90772</v>
      </c>
      <c r="F111" s="890"/>
      <c r="G111" s="896">
        <f t="shared" si="14"/>
        <v>90772</v>
      </c>
      <c r="H111" s="1015"/>
      <c r="I111" s="927" t="s">
        <v>785</v>
      </c>
    </row>
    <row r="112" spans="1:9" s="957" customFormat="1" x14ac:dyDescent="0.25">
      <c r="A112" s="1021">
        <v>13</v>
      </c>
      <c r="B112" s="1405" t="s">
        <v>797</v>
      </c>
      <c r="C112" s="1406"/>
      <c r="D112" s="967">
        <v>5250</v>
      </c>
      <c r="E112" s="1001">
        <v>16833</v>
      </c>
      <c r="F112" s="1022"/>
      <c r="G112" s="896">
        <f t="shared" si="14"/>
        <v>16833</v>
      </c>
      <c r="H112" s="1020"/>
      <c r="I112" s="982" t="s">
        <v>785</v>
      </c>
    </row>
    <row r="113" spans="1:9" s="957" customFormat="1" x14ac:dyDescent="0.25">
      <c r="A113" s="984">
        <v>14</v>
      </c>
      <c r="B113" s="1363" t="s">
        <v>798</v>
      </c>
      <c r="C113" s="1363"/>
      <c r="D113" s="967">
        <v>5250</v>
      </c>
      <c r="E113" s="896">
        <v>13294</v>
      </c>
      <c r="F113" s="890"/>
      <c r="G113" s="896">
        <f t="shared" si="14"/>
        <v>13294</v>
      </c>
      <c r="H113" s="997"/>
      <c r="I113" s="927" t="s">
        <v>785</v>
      </c>
    </row>
    <row r="114" spans="1:9" s="957" customFormat="1" x14ac:dyDescent="0.25">
      <c r="A114" s="984">
        <v>15</v>
      </c>
      <c r="B114" s="1363" t="s">
        <v>799</v>
      </c>
      <c r="C114" s="1363"/>
      <c r="D114" s="967">
        <v>5250</v>
      </c>
      <c r="E114" s="896">
        <v>1070</v>
      </c>
      <c r="F114" s="896"/>
      <c r="G114" s="896">
        <f>SUM(E114:F114)</f>
        <v>1070</v>
      </c>
      <c r="H114" s="968"/>
      <c r="I114" s="927" t="s">
        <v>785</v>
      </c>
    </row>
    <row r="115" spans="1:9" s="957" customFormat="1" x14ac:dyDescent="0.25">
      <c r="A115" s="1023"/>
      <c r="B115" s="970"/>
      <c r="C115" s="970"/>
      <c r="D115" s="1024"/>
      <c r="E115" s="977"/>
      <c r="F115" s="977"/>
      <c r="G115" s="977"/>
      <c r="H115" s="1025"/>
      <c r="I115" s="978"/>
    </row>
    <row r="116" spans="1:9" s="957" customFormat="1" x14ac:dyDescent="0.25">
      <c r="A116" s="1409" t="s">
        <v>463</v>
      </c>
      <c r="B116" s="1409"/>
      <c r="C116" s="972" t="s">
        <v>800</v>
      </c>
      <c r="D116" s="972"/>
      <c r="E116" s="972"/>
      <c r="F116" s="972"/>
      <c r="G116" s="972"/>
      <c r="H116" s="972"/>
      <c r="I116" s="972"/>
    </row>
    <row r="117" spans="1:9" s="957" customFormat="1" x14ac:dyDescent="0.25">
      <c r="A117" s="1410" t="s">
        <v>464</v>
      </c>
      <c r="B117" s="1410"/>
      <c r="C117" s="973" t="s">
        <v>801</v>
      </c>
      <c r="D117" s="973"/>
      <c r="E117" s="973"/>
      <c r="F117" s="973"/>
      <c r="G117" s="973"/>
      <c r="H117" s="973"/>
      <c r="I117" s="973"/>
    </row>
    <row r="118" spans="1:9" s="957" customFormat="1" ht="12" customHeight="1" x14ac:dyDescent="0.25">
      <c r="A118" s="1398" t="s">
        <v>465</v>
      </c>
      <c r="B118" s="1398" t="s">
        <v>466</v>
      </c>
      <c r="C118" s="1398"/>
      <c r="D118" s="1364" t="s">
        <v>467</v>
      </c>
      <c r="E118" s="1398" t="s">
        <v>468</v>
      </c>
      <c r="F118" s="1399" t="s">
        <v>469</v>
      </c>
      <c r="G118" s="1398" t="s">
        <v>470</v>
      </c>
      <c r="H118" s="1401" t="s">
        <v>37</v>
      </c>
      <c r="I118" s="1364" t="s">
        <v>471</v>
      </c>
    </row>
    <row r="119" spans="1:9" s="957" customFormat="1" ht="35.25" customHeight="1" x14ac:dyDescent="0.25">
      <c r="A119" s="1398"/>
      <c r="B119" s="1398"/>
      <c r="C119" s="1398"/>
      <c r="D119" s="1364"/>
      <c r="E119" s="1398"/>
      <c r="F119" s="1400"/>
      <c r="G119" s="1398"/>
      <c r="H119" s="1402"/>
      <c r="I119" s="1364"/>
    </row>
    <row r="120" spans="1:9" s="957" customFormat="1" x14ac:dyDescent="0.25">
      <c r="A120" s="1392" t="s">
        <v>718</v>
      </c>
      <c r="B120" s="1392"/>
      <c r="C120" s="1392"/>
      <c r="D120" s="995"/>
      <c r="E120" s="965">
        <f>SUM(E121:E124)</f>
        <v>24888</v>
      </c>
      <c r="F120" s="965">
        <f t="shared" ref="F120:G120" si="15">SUM(F121:F124)</f>
        <v>0</v>
      </c>
      <c r="G120" s="965">
        <f t="shared" si="15"/>
        <v>24888</v>
      </c>
      <c r="H120" s="965"/>
      <c r="I120" s="1008"/>
    </row>
    <row r="121" spans="1:9" s="957" customFormat="1" x14ac:dyDescent="0.25">
      <c r="A121" s="1393">
        <v>1</v>
      </c>
      <c r="B121" s="1405" t="s">
        <v>802</v>
      </c>
      <c r="C121" s="1406"/>
      <c r="D121" s="967">
        <v>5250</v>
      </c>
      <c r="E121" s="896">
        <f>16269+3679</f>
        <v>19948</v>
      </c>
      <c r="F121" s="896"/>
      <c r="G121" s="896">
        <f t="shared" ref="G121:G124" si="16">SUM(E121:F121)</f>
        <v>19948</v>
      </c>
      <c r="H121" s="896"/>
      <c r="I121" s="1395" t="s">
        <v>803</v>
      </c>
    </row>
    <row r="122" spans="1:9" s="957" customFormat="1" x14ac:dyDescent="0.25">
      <c r="A122" s="1394"/>
      <c r="B122" s="1407"/>
      <c r="C122" s="1408"/>
      <c r="D122" s="967">
        <v>2241</v>
      </c>
      <c r="E122" s="1001">
        <v>436</v>
      </c>
      <c r="F122" s="1022"/>
      <c r="G122" s="896">
        <f t="shared" si="16"/>
        <v>436</v>
      </c>
      <c r="H122" s="1026"/>
      <c r="I122" s="1396"/>
    </row>
    <row r="123" spans="1:9" s="957" customFormat="1" ht="12" customHeight="1" x14ac:dyDescent="0.25">
      <c r="A123" s="974">
        <v>2</v>
      </c>
      <c r="B123" s="1363" t="s">
        <v>804</v>
      </c>
      <c r="C123" s="1363"/>
      <c r="D123" s="967">
        <v>5250</v>
      </c>
      <c r="E123" s="1001">
        <v>4504</v>
      </c>
      <c r="F123" s="1001"/>
      <c r="G123" s="896">
        <f t="shared" si="16"/>
        <v>4504</v>
      </c>
      <c r="H123" s="1001"/>
      <c r="I123" s="982" t="s">
        <v>803</v>
      </c>
    </row>
    <row r="124" spans="1:9" s="957" customFormat="1" x14ac:dyDescent="0.25">
      <c r="A124" s="974">
        <v>3</v>
      </c>
      <c r="B124" s="1363" t="s">
        <v>760</v>
      </c>
      <c r="C124" s="1363"/>
      <c r="D124" s="967">
        <v>2241</v>
      </c>
      <c r="E124" s="896">
        <v>0</v>
      </c>
      <c r="F124" s="890"/>
      <c r="G124" s="896">
        <f t="shared" si="16"/>
        <v>0</v>
      </c>
      <c r="H124" s="968"/>
      <c r="I124" s="927" t="s">
        <v>803</v>
      </c>
    </row>
    <row r="125" spans="1:9" s="916" customFormat="1" x14ac:dyDescent="0.2">
      <c r="A125" s="1027"/>
      <c r="B125" s="1028"/>
      <c r="C125" s="1028"/>
      <c r="D125" s="1029"/>
      <c r="E125" s="1030"/>
      <c r="F125" s="1030"/>
      <c r="G125" s="1030"/>
      <c r="H125" s="1030"/>
      <c r="I125" s="1030"/>
    </row>
    <row r="126" spans="1:9" s="916" customFormat="1" x14ac:dyDescent="0.2">
      <c r="A126" s="1403" t="s">
        <v>463</v>
      </c>
      <c r="B126" s="1403"/>
      <c r="C126" s="1031" t="s">
        <v>712</v>
      </c>
      <c r="D126" s="1031"/>
      <c r="E126" s="1031"/>
      <c r="F126" s="1031"/>
      <c r="G126" s="1031"/>
      <c r="H126" s="1031"/>
      <c r="I126" s="1031"/>
    </row>
    <row r="127" spans="1:9" s="916" customFormat="1" x14ac:dyDescent="0.2">
      <c r="A127" s="1404" t="s">
        <v>464</v>
      </c>
      <c r="B127" s="1404"/>
      <c r="C127" s="1032" t="s">
        <v>805</v>
      </c>
      <c r="D127" s="1032"/>
      <c r="E127" s="1032"/>
      <c r="F127" s="1032"/>
      <c r="G127" s="1032"/>
      <c r="H127" s="1032"/>
      <c r="I127" s="1032"/>
    </row>
    <row r="128" spans="1:9" s="916" customFormat="1" ht="12" customHeight="1" x14ac:dyDescent="0.2">
      <c r="A128" s="1398" t="s">
        <v>465</v>
      </c>
      <c r="B128" s="1398" t="s">
        <v>466</v>
      </c>
      <c r="C128" s="1398"/>
      <c r="D128" s="1364" t="s">
        <v>467</v>
      </c>
      <c r="E128" s="1398" t="s">
        <v>468</v>
      </c>
      <c r="F128" s="1399" t="s">
        <v>469</v>
      </c>
      <c r="G128" s="1398" t="s">
        <v>470</v>
      </c>
      <c r="H128" s="1401" t="s">
        <v>37</v>
      </c>
      <c r="I128" s="1364" t="s">
        <v>471</v>
      </c>
    </row>
    <row r="129" spans="1:9" s="916" customFormat="1" ht="34.5" customHeight="1" x14ac:dyDescent="0.2">
      <c r="A129" s="1398"/>
      <c r="B129" s="1398"/>
      <c r="C129" s="1398"/>
      <c r="D129" s="1364"/>
      <c r="E129" s="1398"/>
      <c r="F129" s="1400"/>
      <c r="G129" s="1398"/>
      <c r="H129" s="1402"/>
      <c r="I129" s="1364"/>
    </row>
    <row r="130" spans="1:9" s="916" customFormat="1" x14ac:dyDescent="0.2">
      <c r="A130" s="1392" t="s">
        <v>718</v>
      </c>
      <c r="B130" s="1392"/>
      <c r="C130" s="1392"/>
      <c r="D130" s="995"/>
      <c r="E130" s="965">
        <f>SUM(E131:E132)</f>
        <v>22846</v>
      </c>
      <c r="F130" s="965">
        <f>SUM(F131:F132)</f>
        <v>2866</v>
      </c>
      <c r="G130" s="965">
        <f>SUM(G131:G132)</f>
        <v>25712</v>
      </c>
      <c r="H130" s="965"/>
      <c r="I130" s="927"/>
    </row>
    <row r="131" spans="1:9" s="916" customFormat="1" x14ac:dyDescent="0.2">
      <c r="A131" s="1393">
        <v>1</v>
      </c>
      <c r="B131" s="1363" t="s">
        <v>806</v>
      </c>
      <c r="C131" s="1363"/>
      <c r="D131" s="967">
        <v>5250</v>
      </c>
      <c r="E131" s="896">
        <v>20519</v>
      </c>
      <c r="F131" s="890"/>
      <c r="G131" s="896">
        <f t="shared" ref="G131:G132" si="17">SUM(E131:F131)</f>
        <v>20519</v>
      </c>
      <c r="H131" s="1033"/>
      <c r="I131" s="1395" t="s">
        <v>807</v>
      </c>
    </row>
    <row r="132" spans="1:9" s="916" customFormat="1" ht="158.25" customHeight="1" x14ac:dyDescent="0.2">
      <c r="A132" s="1394"/>
      <c r="B132" s="1363"/>
      <c r="C132" s="1363"/>
      <c r="D132" s="967">
        <v>2241</v>
      </c>
      <c r="E132" s="896">
        <v>2327</v>
      </c>
      <c r="F132" s="896">
        <f>2697+169</f>
        <v>2866</v>
      </c>
      <c r="G132" s="896">
        <f t="shared" si="17"/>
        <v>5193</v>
      </c>
      <c r="H132" s="1034" t="s">
        <v>808</v>
      </c>
      <c r="I132" s="1396"/>
    </row>
    <row r="133" spans="1:9" s="916" customFormat="1" x14ac:dyDescent="0.2">
      <c r="A133" s="1027"/>
      <c r="B133" s="1028"/>
      <c r="C133" s="1028"/>
      <c r="D133" s="1029"/>
      <c r="E133" s="1030"/>
      <c r="F133" s="1030"/>
      <c r="G133" s="1030"/>
      <c r="H133" s="1030"/>
      <c r="I133" s="1030"/>
    </row>
    <row r="134" spans="1:9" x14ac:dyDescent="0.25">
      <c r="A134" s="1397" t="s">
        <v>809</v>
      </c>
      <c r="B134" s="1397"/>
      <c r="C134" s="1397"/>
      <c r="D134" s="1397"/>
      <c r="E134" s="1397"/>
      <c r="F134" s="1397"/>
      <c r="G134" s="1397"/>
      <c r="H134" s="1397"/>
      <c r="I134" s="1397"/>
    </row>
    <row r="135" spans="1:9" x14ac:dyDescent="0.25">
      <c r="A135" s="1035" t="s">
        <v>810</v>
      </c>
      <c r="B135" s="1035"/>
      <c r="C135" s="1036"/>
      <c r="D135" s="1036"/>
      <c r="E135" s="1036"/>
      <c r="F135" s="1036"/>
      <c r="G135" s="1036"/>
      <c r="H135" s="1036"/>
      <c r="I135" s="1037"/>
    </row>
    <row r="136" spans="1:9" x14ac:dyDescent="0.25">
      <c r="A136" s="1035" t="s">
        <v>811</v>
      </c>
      <c r="B136" s="1035"/>
      <c r="C136" s="1036"/>
      <c r="D136" s="1036"/>
      <c r="E136" s="1036"/>
      <c r="F136" s="1036"/>
      <c r="G136" s="1036"/>
      <c r="H136" s="1036"/>
      <c r="I136" s="1037"/>
    </row>
    <row r="137" spans="1:9" x14ac:dyDescent="0.25">
      <c r="A137" s="1035"/>
      <c r="B137" s="1035"/>
      <c r="C137" s="1036"/>
      <c r="D137" s="1036"/>
      <c r="E137" s="1036"/>
      <c r="F137" s="1036"/>
      <c r="G137" s="1036"/>
      <c r="H137" s="1036"/>
      <c r="I137" s="1037"/>
    </row>
    <row r="138" spans="1:9" s="1040" customFormat="1" ht="18.75" x14ac:dyDescent="0.3">
      <c r="A138" s="1038"/>
      <c r="B138" s="1038"/>
      <c r="C138" s="1038"/>
      <c r="D138" s="1038"/>
      <c r="E138" s="1038"/>
      <c r="F138" s="1039"/>
      <c r="G138" s="1038"/>
      <c r="H138" s="1038"/>
      <c r="I138" s="1038"/>
    </row>
    <row r="139" spans="1:9" x14ac:dyDescent="0.25">
      <c r="B139" s="1035"/>
    </row>
    <row r="140" spans="1:9" s="957" customFormat="1" x14ac:dyDescent="0.25">
      <c r="A140" s="956"/>
      <c r="B140" s="1035"/>
    </row>
  </sheetData>
  <sheetProtection algorithmName="SHA-512" hashValue="G2xlGJEEsJieBZXxRRsQ8jNL3c+c7X1VBnkSyt9iRDQlcFq8qqiDBq5PdhWlaiU/wGua1G9YOzytHWZGo3C7rA==" saltValue="5++G3raCJ0rDQQlGd1LkEA==" spinCount="100000" sheet="1" objects="1" scenarios="1"/>
  <mergeCells count="194">
    <mergeCell ref="A3:B3"/>
    <mergeCell ref="A4:B4"/>
    <mergeCell ref="A5:I5"/>
    <mergeCell ref="A7:B7"/>
    <mergeCell ref="A8:B8"/>
    <mergeCell ref="C8:I8"/>
    <mergeCell ref="A12:C12"/>
    <mergeCell ref="A13:A15"/>
    <mergeCell ref="B13:C15"/>
    <mergeCell ref="I13:I15"/>
    <mergeCell ref="A17:B17"/>
    <mergeCell ref="A18:B18"/>
    <mergeCell ref="A9:B9"/>
    <mergeCell ref="C9:I9"/>
    <mergeCell ref="A10:A11"/>
    <mergeCell ref="B10:C11"/>
    <mergeCell ref="D10:D11"/>
    <mergeCell ref="E10:E11"/>
    <mergeCell ref="F10:F11"/>
    <mergeCell ref="G10:G11"/>
    <mergeCell ref="H10:H11"/>
    <mergeCell ref="I10:I11"/>
    <mergeCell ref="H19:H20"/>
    <mergeCell ref="I19:I20"/>
    <mergeCell ref="A21:C21"/>
    <mergeCell ref="B22:C22"/>
    <mergeCell ref="A24:B24"/>
    <mergeCell ref="A25:B25"/>
    <mergeCell ref="A19:A20"/>
    <mergeCell ref="B19:C20"/>
    <mergeCell ref="D19:D20"/>
    <mergeCell ref="E19:E20"/>
    <mergeCell ref="F19:F20"/>
    <mergeCell ref="G19:G20"/>
    <mergeCell ref="H26:H27"/>
    <mergeCell ref="I26:I27"/>
    <mergeCell ref="A28:C28"/>
    <mergeCell ref="B29:C29"/>
    <mergeCell ref="A30:A31"/>
    <mergeCell ref="B30:C31"/>
    <mergeCell ref="I30:I31"/>
    <mergeCell ref="A26:A27"/>
    <mergeCell ref="B26:C27"/>
    <mergeCell ref="D26:D27"/>
    <mergeCell ref="E26:E27"/>
    <mergeCell ref="F26:F27"/>
    <mergeCell ref="G26:G27"/>
    <mergeCell ref="B38:C38"/>
    <mergeCell ref="B39:C39"/>
    <mergeCell ref="A40:A41"/>
    <mergeCell ref="B40:C41"/>
    <mergeCell ref="I40:I41"/>
    <mergeCell ref="B42:C42"/>
    <mergeCell ref="B32:C32"/>
    <mergeCell ref="B33:C33"/>
    <mergeCell ref="B34:C34"/>
    <mergeCell ref="B35:C35"/>
    <mergeCell ref="B36:C36"/>
    <mergeCell ref="B37:C37"/>
    <mergeCell ref="B43:C43"/>
    <mergeCell ref="A45:B45"/>
    <mergeCell ref="C45:I45"/>
    <mergeCell ref="A46:B46"/>
    <mergeCell ref="A47:A48"/>
    <mergeCell ref="B47:C48"/>
    <mergeCell ref="D47:D48"/>
    <mergeCell ref="E47:E48"/>
    <mergeCell ref="F47:F48"/>
    <mergeCell ref="G47:G48"/>
    <mergeCell ref="B53:C53"/>
    <mergeCell ref="B54:C54"/>
    <mergeCell ref="B55:C55"/>
    <mergeCell ref="B56:C56"/>
    <mergeCell ref="A58:B58"/>
    <mergeCell ref="A59:B59"/>
    <mergeCell ref="H47:H48"/>
    <mergeCell ref="I47:I48"/>
    <mergeCell ref="A49:C49"/>
    <mergeCell ref="B50:C50"/>
    <mergeCell ref="B51:C51"/>
    <mergeCell ref="B52:C52"/>
    <mergeCell ref="H60:H61"/>
    <mergeCell ref="I60:I61"/>
    <mergeCell ref="A62:C62"/>
    <mergeCell ref="B63:C63"/>
    <mergeCell ref="A65:B65"/>
    <mergeCell ref="A66:B66"/>
    <mergeCell ref="A60:A61"/>
    <mergeCell ref="B60:C61"/>
    <mergeCell ref="D60:D61"/>
    <mergeCell ref="E60:E61"/>
    <mergeCell ref="F60:F61"/>
    <mergeCell ref="G60:G61"/>
    <mergeCell ref="H67:H68"/>
    <mergeCell ref="I67:I68"/>
    <mergeCell ref="A69:C69"/>
    <mergeCell ref="B70:C70"/>
    <mergeCell ref="A72:B72"/>
    <mergeCell ref="A73:B73"/>
    <mergeCell ref="A67:A68"/>
    <mergeCell ref="B67:C68"/>
    <mergeCell ref="D67:D68"/>
    <mergeCell ref="E67:E68"/>
    <mergeCell ref="F67:F68"/>
    <mergeCell ref="G67:G68"/>
    <mergeCell ref="H74:H75"/>
    <mergeCell ref="I74:I75"/>
    <mergeCell ref="A76:C76"/>
    <mergeCell ref="B77:C77"/>
    <mergeCell ref="A79:B79"/>
    <mergeCell ref="A80:B80"/>
    <mergeCell ref="A74:A75"/>
    <mergeCell ref="B74:C75"/>
    <mergeCell ref="D74:D75"/>
    <mergeCell ref="E74:E75"/>
    <mergeCell ref="F74:F75"/>
    <mergeCell ref="G74:G75"/>
    <mergeCell ref="B87:C87"/>
    <mergeCell ref="B88:C88"/>
    <mergeCell ref="A89:A90"/>
    <mergeCell ref="B89:C90"/>
    <mergeCell ref="I89:I90"/>
    <mergeCell ref="B91:C91"/>
    <mergeCell ref="H81:H82"/>
    <mergeCell ref="I81:I82"/>
    <mergeCell ref="A83:C83"/>
    <mergeCell ref="B84:C84"/>
    <mergeCell ref="B85:C85"/>
    <mergeCell ref="B86:C86"/>
    <mergeCell ref="A81:A82"/>
    <mergeCell ref="B81:C82"/>
    <mergeCell ref="D81:D82"/>
    <mergeCell ref="E81:E82"/>
    <mergeCell ref="F81:F82"/>
    <mergeCell ref="G81:G82"/>
    <mergeCell ref="G97:G98"/>
    <mergeCell ref="H97:H98"/>
    <mergeCell ref="I97:I98"/>
    <mergeCell ref="B92:C92"/>
    <mergeCell ref="B93:C93"/>
    <mergeCell ref="A95:B95"/>
    <mergeCell ref="A96:B96"/>
    <mergeCell ref="A97:A98"/>
    <mergeCell ref="B97:C98"/>
    <mergeCell ref="A99:C99"/>
    <mergeCell ref="B100:C100"/>
    <mergeCell ref="B101:C101"/>
    <mergeCell ref="B102:C102"/>
    <mergeCell ref="B103:C103"/>
    <mergeCell ref="B104:C104"/>
    <mergeCell ref="D97:D98"/>
    <mergeCell ref="E97:E98"/>
    <mergeCell ref="F97:F98"/>
    <mergeCell ref="B111:C111"/>
    <mergeCell ref="B112:C112"/>
    <mergeCell ref="B113:C113"/>
    <mergeCell ref="B114:C114"/>
    <mergeCell ref="A116:B116"/>
    <mergeCell ref="A117:B117"/>
    <mergeCell ref="B105:C105"/>
    <mergeCell ref="B106:C106"/>
    <mergeCell ref="B107:C107"/>
    <mergeCell ref="B108:C108"/>
    <mergeCell ref="B109:C109"/>
    <mergeCell ref="B110:C110"/>
    <mergeCell ref="B123:C123"/>
    <mergeCell ref="B124:C124"/>
    <mergeCell ref="A126:B126"/>
    <mergeCell ref="A127:B127"/>
    <mergeCell ref="A128:A129"/>
    <mergeCell ref="B128:C129"/>
    <mergeCell ref="H118:H119"/>
    <mergeCell ref="I118:I119"/>
    <mergeCell ref="A120:C120"/>
    <mergeCell ref="A121:A122"/>
    <mergeCell ref="B121:C122"/>
    <mergeCell ref="I121:I122"/>
    <mergeCell ref="A118:A119"/>
    <mergeCell ref="B118:C119"/>
    <mergeCell ref="D118:D119"/>
    <mergeCell ref="E118:E119"/>
    <mergeCell ref="F118:F119"/>
    <mergeCell ref="G118:G119"/>
    <mergeCell ref="A130:C130"/>
    <mergeCell ref="A131:A132"/>
    <mergeCell ref="B131:C132"/>
    <mergeCell ref="I131:I132"/>
    <mergeCell ref="A134:I134"/>
    <mergeCell ref="D128:D129"/>
    <mergeCell ref="E128:E129"/>
    <mergeCell ref="F128:F129"/>
    <mergeCell ref="G128:G129"/>
    <mergeCell ref="H128:H129"/>
    <mergeCell ref="I128:I129"/>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Roman,Regular"&amp;9 163.pielikums Jūrmalas pilsētas domes
2019.gada 21.februāra saistošajiem noteikumiem Nr.8
(protokols Nr.2, 34.punkts) </firstHeader>
    <firstFooter>&amp;L&amp;9&amp;D; &amp;T&amp;R&amp;9&amp;P (&amp;N)</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3" sqref="S3"/>
    </sheetView>
  </sheetViews>
  <sheetFormatPr defaultRowHeight="12" outlineLevelCol="1" x14ac:dyDescent="0.25"/>
  <cols>
    <col min="1" max="1" width="10.140625" style="340" customWidth="1"/>
    <col min="2" max="2" width="28" style="340" customWidth="1"/>
    <col min="3" max="3" width="9" style="340" customWidth="1"/>
    <col min="4" max="4" width="10" style="340" hidden="1" customWidth="1" outlineLevel="1"/>
    <col min="5" max="5" width="7.7109375" style="340" hidden="1" customWidth="1" outlineLevel="1"/>
    <col min="6" max="6" width="8.42578125" style="340" bestFit="1"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393</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394</v>
      </c>
      <c r="D3" s="1296"/>
      <c r="E3" s="1296"/>
      <c r="F3" s="1296"/>
      <c r="G3" s="1296"/>
      <c r="H3" s="1296"/>
      <c r="I3" s="1296"/>
      <c r="J3" s="1296"/>
      <c r="K3" s="1296"/>
      <c r="L3" s="1296"/>
      <c r="M3" s="1296"/>
      <c r="N3" s="1296"/>
      <c r="O3" s="1296"/>
      <c r="P3" s="1297"/>
      <c r="Q3" s="525"/>
    </row>
    <row r="4" spans="1:17" ht="12.75" customHeight="1" x14ac:dyDescent="0.25">
      <c r="A4" s="5" t="s">
        <v>4</v>
      </c>
      <c r="B4" s="6"/>
      <c r="C4" s="1296" t="s">
        <v>395</v>
      </c>
      <c r="D4" s="1296"/>
      <c r="E4" s="1296"/>
      <c r="F4" s="1296"/>
      <c r="G4" s="1296"/>
      <c r="H4" s="1296"/>
      <c r="I4" s="1296"/>
      <c r="J4" s="1296"/>
      <c r="K4" s="1296"/>
      <c r="L4" s="1296"/>
      <c r="M4" s="1296"/>
      <c r="N4" s="1296"/>
      <c r="O4" s="1296"/>
      <c r="P4" s="1297"/>
      <c r="Q4" s="525"/>
    </row>
    <row r="5" spans="1:17" ht="12.75" customHeight="1" x14ac:dyDescent="0.25">
      <c r="A5" s="7" t="s">
        <v>6</v>
      </c>
      <c r="B5" s="8"/>
      <c r="C5" s="1291" t="s">
        <v>396</v>
      </c>
      <c r="D5" s="1291"/>
      <c r="E5" s="1291"/>
      <c r="F5" s="1291"/>
      <c r="G5" s="1291"/>
      <c r="H5" s="1291"/>
      <c r="I5" s="1291"/>
      <c r="J5" s="1291"/>
      <c r="K5" s="1291"/>
      <c r="L5" s="1291"/>
      <c r="M5" s="1291"/>
      <c r="N5" s="1291"/>
      <c r="O5" s="1291"/>
      <c r="P5" s="1292"/>
      <c r="Q5" s="525"/>
    </row>
    <row r="6" spans="1:17" ht="12.75" customHeight="1" x14ac:dyDescent="0.25">
      <c r="A6" s="7" t="s">
        <v>8</v>
      </c>
      <c r="B6" s="8"/>
      <c r="C6" s="1291" t="s">
        <v>397</v>
      </c>
      <c r="D6" s="1291"/>
      <c r="E6" s="1291"/>
      <c r="F6" s="1291"/>
      <c r="G6" s="1291"/>
      <c r="H6" s="1291"/>
      <c r="I6" s="1291"/>
      <c r="J6" s="1291"/>
      <c r="K6" s="1291"/>
      <c r="L6" s="1291"/>
      <c r="M6" s="1291"/>
      <c r="N6" s="1291"/>
      <c r="O6" s="1291"/>
      <c r="P6" s="1292"/>
      <c r="Q6" s="525"/>
    </row>
    <row r="7" spans="1:17" ht="21.75" customHeight="1" x14ac:dyDescent="0.25">
      <c r="A7" s="7" t="s">
        <v>10</v>
      </c>
      <c r="B7" s="8"/>
      <c r="C7" s="1296" t="s">
        <v>398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399</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400</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2227960</v>
      </c>
      <c r="D20" s="33">
        <f>SUM(D21,D24,D25,D41,D43)</f>
        <v>2203547</v>
      </c>
      <c r="E20" s="432">
        <f t="shared" ref="E20:F20" si="0">SUM(E21,E24,E25,E41,E43)</f>
        <v>0</v>
      </c>
      <c r="F20" s="483">
        <f t="shared" si="0"/>
        <v>2203547</v>
      </c>
      <c r="G20" s="33">
        <f>SUM(G21,G24,G43)</f>
        <v>0</v>
      </c>
      <c r="H20" s="35">
        <f t="shared" ref="H20:I20" si="1">SUM(H21,H24,H43)</f>
        <v>0</v>
      </c>
      <c r="I20" s="36">
        <f t="shared" si="1"/>
        <v>0</v>
      </c>
      <c r="J20" s="35">
        <f>SUM(J21,J26,J43)</f>
        <v>24413</v>
      </c>
      <c r="K20" s="34">
        <f t="shared" ref="K20:L20" si="2">SUM(K21,K26,K43)</f>
        <v>0</v>
      </c>
      <c r="L20" s="36">
        <f t="shared" si="2"/>
        <v>24413</v>
      </c>
      <c r="M20" s="32">
        <f>SUM(M21,M45)</f>
        <v>0</v>
      </c>
      <c r="N20" s="34">
        <f t="shared" ref="N20:O20" si="3">SUM(N21,N45)</f>
        <v>0</v>
      </c>
      <c r="O20" s="36">
        <f t="shared" si="3"/>
        <v>0</v>
      </c>
      <c r="P20" s="650"/>
    </row>
    <row r="21" spans="1:16" ht="12.75" thickTop="1" x14ac:dyDescent="0.25">
      <c r="A21" s="38"/>
      <c r="B21" s="39" t="s">
        <v>41</v>
      </c>
      <c r="C21" s="40">
        <f t="shared" ref="C21:C84" si="4">F21+I21+L21+O21</f>
        <v>274</v>
      </c>
      <c r="D21" s="41">
        <f>SUM(D22:D23)</f>
        <v>0</v>
      </c>
      <c r="E21" s="433">
        <f t="shared" ref="E21" si="5">SUM(E22:E23)</f>
        <v>0</v>
      </c>
      <c r="F21" s="484">
        <f>SUM(F22:F23)</f>
        <v>0</v>
      </c>
      <c r="G21" s="41">
        <f>SUM(G22:G23)</f>
        <v>0</v>
      </c>
      <c r="H21" s="43">
        <f t="shared" ref="H21:I21" si="6">SUM(H22:H23)</f>
        <v>0</v>
      </c>
      <c r="I21" s="44">
        <f t="shared" si="6"/>
        <v>0</v>
      </c>
      <c r="J21" s="43">
        <f>SUM(J22:J23)</f>
        <v>274</v>
      </c>
      <c r="K21" s="42">
        <f t="shared" ref="K21:L21" si="7">SUM(K22:K23)</f>
        <v>0</v>
      </c>
      <c r="L21" s="44">
        <f t="shared" si="7"/>
        <v>274</v>
      </c>
      <c r="M21" s="40">
        <f>SUM(M22:M23)</f>
        <v>0</v>
      </c>
      <c r="N21" s="42">
        <f t="shared" ref="N21:O21" si="8">SUM(N22:N23)</f>
        <v>0</v>
      </c>
      <c r="O21" s="44">
        <f t="shared" si="8"/>
        <v>0</v>
      </c>
      <c r="P21" s="651"/>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652"/>
    </row>
    <row r="23" spans="1:16" x14ac:dyDescent="0.25">
      <c r="A23" s="97"/>
      <c r="B23" s="119" t="s">
        <v>43</v>
      </c>
      <c r="C23" s="369">
        <f t="shared" si="4"/>
        <v>274</v>
      </c>
      <c r="D23" s="370"/>
      <c r="E23" s="482"/>
      <c r="F23" s="509">
        <f>D23+E23</f>
        <v>0</v>
      </c>
      <c r="G23" s="370"/>
      <c r="H23" s="372"/>
      <c r="I23" s="166">
        <f>G23+H23</f>
        <v>0</v>
      </c>
      <c r="J23" s="372">
        <v>274</v>
      </c>
      <c r="K23" s="371"/>
      <c r="L23" s="166">
        <f>J23+K23</f>
        <v>274</v>
      </c>
      <c r="M23" s="373"/>
      <c r="N23" s="371"/>
      <c r="O23" s="166">
        <f>M23+N23</f>
        <v>0</v>
      </c>
      <c r="P23" s="653"/>
    </row>
    <row r="24" spans="1:16" s="656" customFormat="1" ht="24.75" thickBot="1" x14ac:dyDescent="0.3">
      <c r="A24" s="347">
        <v>19300</v>
      </c>
      <c r="B24" s="347" t="s">
        <v>44</v>
      </c>
      <c r="C24" s="348">
        <f>F24+I24</f>
        <v>2203547</v>
      </c>
      <c r="D24" s="349">
        <v>2203547</v>
      </c>
      <c r="E24" s="654"/>
      <c r="F24" s="487">
        <f>D24+E24</f>
        <v>2203547</v>
      </c>
      <c r="G24" s="349"/>
      <c r="H24" s="350"/>
      <c r="I24" s="351">
        <f>G24+H24</f>
        <v>0</v>
      </c>
      <c r="J24" s="352" t="s">
        <v>45</v>
      </c>
      <c r="K24" s="353" t="s">
        <v>45</v>
      </c>
      <c r="L24" s="355" t="s">
        <v>45</v>
      </c>
      <c r="M24" s="354" t="s">
        <v>45</v>
      </c>
      <c r="N24" s="353" t="s">
        <v>45</v>
      </c>
      <c r="O24" s="355" t="s">
        <v>45</v>
      </c>
      <c r="P24" s="65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657"/>
    </row>
    <row r="26" spans="1:16" s="27" customFormat="1" ht="36.75" thickTop="1" x14ac:dyDescent="0.25">
      <c r="A26" s="75">
        <v>21300</v>
      </c>
      <c r="B26" s="75" t="s">
        <v>47</v>
      </c>
      <c r="C26" s="76">
        <f>L26</f>
        <v>18839</v>
      </c>
      <c r="D26" s="78" t="s">
        <v>45</v>
      </c>
      <c r="E26" s="438" t="s">
        <v>45</v>
      </c>
      <c r="F26" s="489" t="s">
        <v>45</v>
      </c>
      <c r="G26" s="78" t="s">
        <v>45</v>
      </c>
      <c r="H26" s="79" t="s">
        <v>45</v>
      </c>
      <c r="I26" s="80" t="s">
        <v>45</v>
      </c>
      <c r="J26" s="84">
        <f>SUM(J27,J31,J33,J36)</f>
        <v>18839</v>
      </c>
      <c r="K26" s="85">
        <f t="shared" ref="K26:L26" si="9">SUM(K27,K31,K33,K36)</f>
        <v>0</v>
      </c>
      <c r="L26" s="208">
        <f t="shared" si="9"/>
        <v>18839</v>
      </c>
      <c r="M26" s="82" t="s">
        <v>45</v>
      </c>
      <c r="N26" s="81" t="s">
        <v>45</v>
      </c>
      <c r="O26" s="80" t="s">
        <v>45</v>
      </c>
      <c r="P26" s="657"/>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657"/>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652"/>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653"/>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653"/>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657"/>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658"/>
    </row>
    <row r="33" spans="1:16" s="27" customFormat="1" hidden="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657"/>
    </row>
    <row r="34" spans="1:16" hidden="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652"/>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653"/>
    </row>
    <row r="36" spans="1:16" s="27" customFormat="1" ht="36" x14ac:dyDescent="0.25">
      <c r="A36" s="86">
        <v>21390</v>
      </c>
      <c r="B36" s="75" t="s">
        <v>57</v>
      </c>
      <c r="C36" s="76">
        <f t="shared" si="10"/>
        <v>18839</v>
      </c>
      <c r="D36" s="78" t="s">
        <v>45</v>
      </c>
      <c r="E36" s="438" t="s">
        <v>45</v>
      </c>
      <c r="F36" s="489" t="s">
        <v>45</v>
      </c>
      <c r="G36" s="78" t="s">
        <v>45</v>
      </c>
      <c r="H36" s="79" t="s">
        <v>45</v>
      </c>
      <c r="I36" s="80" t="s">
        <v>45</v>
      </c>
      <c r="J36" s="84">
        <f>SUM(J37:J40)</f>
        <v>18839</v>
      </c>
      <c r="K36" s="85">
        <f t="shared" ref="K36:L36" si="14">SUM(K37:K40)</f>
        <v>0</v>
      </c>
      <c r="L36" s="208">
        <f t="shared" si="14"/>
        <v>18839</v>
      </c>
      <c r="M36" s="82" t="s">
        <v>45</v>
      </c>
      <c r="N36" s="81" t="s">
        <v>45</v>
      </c>
      <c r="O36" s="80" t="s">
        <v>45</v>
      </c>
      <c r="P36" s="657"/>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652"/>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653"/>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653"/>
    </row>
    <row r="40" spans="1:16" ht="24" x14ac:dyDescent="0.25">
      <c r="A40" s="120">
        <v>21399</v>
      </c>
      <c r="B40" s="121" t="s">
        <v>61</v>
      </c>
      <c r="C40" s="122">
        <f t="shared" si="10"/>
        <v>18839</v>
      </c>
      <c r="D40" s="123" t="s">
        <v>45</v>
      </c>
      <c r="E40" s="477" t="s">
        <v>45</v>
      </c>
      <c r="F40" s="521" t="s">
        <v>45</v>
      </c>
      <c r="G40" s="123" t="s">
        <v>45</v>
      </c>
      <c r="H40" s="125" t="s">
        <v>45</v>
      </c>
      <c r="I40" s="126" t="s">
        <v>45</v>
      </c>
      <c r="J40" s="127">
        <v>18839</v>
      </c>
      <c r="K40" s="128"/>
      <c r="L40" s="522">
        <f>J40+K40</f>
        <v>18839</v>
      </c>
      <c r="M40" s="129" t="s">
        <v>45</v>
      </c>
      <c r="N40" s="124" t="s">
        <v>45</v>
      </c>
      <c r="O40" s="126" t="s">
        <v>45</v>
      </c>
      <c r="P40" s="659"/>
    </row>
    <row r="41" spans="1:16" s="27" customFormat="1" ht="24" hidden="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660"/>
    </row>
    <row r="42" spans="1:16" s="27" customFormat="1" ht="24" hidden="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661"/>
    </row>
    <row r="43" spans="1:16" s="27" customFormat="1" ht="24" x14ac:dyDescent="0.25">
      <c r="A43" s="86">
        <v>21490</v>
      </c>
      <c r="B43" s="75" t="s">
        <v>64</v>
      </c>
      <c r="C43" s="143">
        <f>F43+I43+L43</f>
        <v>5300</v>
      </c>
      <c r="D43" s="144">
        <f>D44</f>
        <v>0</v>
      </c>
      <c r="E43" s="480">
        <f t="shared" ref="E43:L43" si="16">E44</f>
        <v>0</v>
      </c>
      <c r="F43" s="524">
        <f t="shared" si="16"/>
        <v>0</v>
      </c>
      <c r="G43" s="144">
        <f t="shared" si="16"/>
        <v>0</v>
      </c>
      <c r="H43" s="146">
        <f t="shared" si="16"/>
        <v>0</v>
      </c>
      <c r="I43" s="147">
        <f t="shared" si="16"/>
        <v>0</v>
      </c>
      <c r="J43" s="146">
        <f t="shared" si="16"/>
        <v>5300</v>
      </c>
      <c r="K43" s="145">
        <f t="shared" si="16"/>
        <v>0</v>
      </c>
      <c r="L43" s="147">
        <f t="shared" si="16"/>
        <v>5300</v>
      </c>
      <c r="M43" s="82" t="s">
        <v>45</v>
      </c>
      <c r="N43" s="81" t="s">
        <v>45</v>
      </c>
      <c r="O43" s="80" t="s">
        <v>45</v>
      </c>
      <c r="P43" s="657"/>
    </row>
    <row r="44" spans="1:16" s="27" customFormat="1" ht="24" x14ac:dyDescent="0.25">
      <c r="A44" s="119">
        <v>21499</v>
      </c>
      <c r="B44" s="98" t="s">
        <v>65</v>
      </c>
      <c r="C44" s="148">
        <f>F44+I44+L44</f>
        <v>5300</v>
      </c>
      <c r="D44" s="149"/>
      <c r="E44" s="481"/>
      <c r="F44" s="516">
        <f>D44+E44</f>
        <v>0</v>
      </c>
      <c r="G44" s="149"/>
      <c r="H44" s="151"/>
      <c r="I44" s="152">
        <f>G44+H44</f>
        <v>0</v>
      </c>
      <c r="J44" s="151">
        <v>5300</v>
      </c>
      <c r="K44" s="150"/>
      <c r="L44" s="152">
        <f>J44+K44</f>
        <v>5300</v>
      </c>
      <c r="M44" s="117" t="s">
        <v>45</v>
      </c>
      <c r="N44" s="112" t="s">
        <v>45</v>
      </c>
      <c r="O44" s="114" t="s">
        <v>45</v>
      </c>
      <c r="P44" s="658"/>
    </row>
    <row r="45" spans="1:16" ht="24" hidden="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657"/>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660"/>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660"/>
    </row>
    <row r="48" spans="1:16" x14ac:dyDescent="0.25">
      <c r="A48" s="162"/>
      <c r="B48" s="157"/>
      <c r="C48" s="163"/>
      <c r="D48" s="164"/>
      <c r="E48" s="449"/>
      <c r="F48" s="500"/>
      <c r="G48" s="164"/>
      <c r="H48" s="165"/>
      <c r="I48" s="166"/>
      <c r="J48" s="167"/>
      <c r="K48" s="159"/>
      <c r="L48" s="160"/>
      <c r="M48" s="158"/>
      <c r="N48" s="159"/>
      <c r="O48" s="160"/>
      <c r="P48" s="660"/>
    </row>
    <row r="49" spans="1:16" s="27" customFormat="1" x14ac:dyDescent="0.25">
      <c r="A49" s="662"/>
      <c r="B49" s="663" t="s">
        <v>69</v>
      </c>
      <c r="C49" s="664"/>
      <c r="D49" s="665"/>
      <c r="E49" s="666"/>
      <c r="F49" s="667"/>
      <c r="G49" s="665"/>
      <c r="H49" s="668"/>
      <c r="I49" s="669"/>
      <c r="J49" s="668"/>
      <c r="K49" s="670"/>
      <c r="L49" s="669"/>
      <c r="M49" s="671"/>
      <c r="N49" s="670"/>
      <c r="O49" s="669"/>
      <c r="P49" s="672"/>
    </row>
    <row r="50" spans="1:16" s="27" customFormat="1" ht="12.75" thickBot="1" x14ac:dyDescent="0.3">
      <c r="A50" s="673"/>
      <c r="B50" s="674" t="s">
        <v>70</v>
      </c>
      <c r="C50" s="675">
        <f t="shared" si="4"/>
        <v>2227960</v>
      </c>
      <c r="D50" s="676">
        <f>SUM(D51,D283)</f>
        <v>2203547</v>
      </c>
      <c r="E50" s="677">
        <f t="shared" ref="E50:F50" si="19">SUM(E51,E283)</f>
        <v>0</v>
      </c>
      <c r="F50" s="678">
        <f t="shared" si="19"/>
        <v>2203547</v>
      </c>
      <c r="G50" s="676">
        <f>SUM(G51,G283)</f>
        <v>0</v>
      </c>
      <c r="H50" s="679">
        <f t="shared" ref="H50:I50" si="20">SUM(H51,H283)</f>
        <v>0</v>
      </c>
      <c r="I50" s="680">
        <f t="shared" si="20"/>
        <v>0</v>
      </c>
      <c r="J50" s="679">
        <f>SUM(J51,J283)</f>
        <v>24413</v>
      </c>
      <c r="K50" s="681">
        <f t="shared" ref="K50:L50" si="21">SUM(K51,K283)</f>
        <v>0</v>
      </c>
      <c r="L50" s="680">
        <f t="shared" si="21"/>
        <v>24413</v>
      </c>
      <c r="M50" s="675">
        <f>SUM(M51,M283)</f>
        <v>0</v>
      </c>
      <c r="N50" s="681">
        <f t="shared" ref="N50:O50" si="22">SUM(N51,N283)</f>
        <v>0</v>
      </c>
      <c r="O50" s="680">
        <f t="shared" si="22"/>
        <v>0</v>
      </c>
      <c r="P50" s="682"/>
    </row>
    <row r="51" spans="1:16" s="27" customFormat="1" ht="36.75" thickTop="1" x14ac:dyDescent="0.25">
      <c r="A51" s="683"/>
      <c r="B51" s="684" t="s">
        <v>71</v>
      </c>
      <c r="C51" s="685">
        <f t="shared" si="4"/>
        <v>2225119</v>
      </c>
      <c r="D51" s="686">
        <f>SUM(D52,D194)</f>
        <v>2203547</v>
      </c>
      <c r="E51" s="687">
        <f t="shared" ref="E51:F51" si="23">SUM(E52,E194)</f>
        <v>0</v>
      </c>
      <c r="F51" s="688">
        <f t="shared" si="23"/>
        <v>2203547</v>
      </c>
      <c r="G51" s="686">
        <f>SUM(G52,G194)</f>
        <v>0</v>
      </c>
      <c r="H51" s="689">
        <f t="shared" ref="H51:I51" si="24">SUM(H52,H194)</f>
        <v>0</v>
      </c>
      <c r="I51" s="690">
        <f t="shared" si="24"/>
        <v>0</v>
      </c>
      <c r="J51" s="689">
        <f>SUM(J52,J194)</f>
        <v>21572</v>
      </c>
      <c r="K51" s="691">
        <f t="shared" ref="K51:L51" si="25">SUM(K52,K194)</f>
        <v>0</v>
      </c>
      <c r="L51" s="690">
        <f t="shared" si="25"/>
        <v>21572</v>
      </c>
      <c r="M51" s="685">
        <f>SUM(M52,M194)</f>
        <v>0</v>
      </c>
      <c r="N51" s="691">
        <f t="shared" ref="N51:O51" si="26">SUM(N52,N194)</f>
        <v>0</v>
      </c>
      <c r="O51" s="690">
        <f t="shared" si="26"/>
        <v>0</v>
      </c>
      <c r="P51" s="692"/>
    </row>
    <row r="52" spans="1:16" s="27" customFormat="1" ht="24" x14ac:dyDescent="0.25">
      <c r="A52" s="693"/>
      <c r="B52" s="662" t="s">
        <v>72</v>
      </c>
      <c r="C52" s="664">
        <f t="shared" si="4"/>
        <v>2094799</v>
      </c>
      <c r="D52" s="694">
        <f>SUM(D53,D75,D173,D187)</f>
        <v>2078427</v>
      </c>
      <c r="E52" s="695">
        <f t="shared" ref="E52:F52" si="27">SUM(E53,E75,E173,E187)</f>
        <v>0</v>
      </c>
      <c r="F52" s="667">
        <f t="shared" si="27"/>
        <v>2078427</v>
      </c>
      <c r="G52" s="694">
        <f>SUM(G53,G75,G173,G187)</f>
        <v>0</v>
      </c>
      <c r="H52" s="696">
        <f t="shared" ref="H52:I52" si="28">SUM(H53,H75,H173,H187)</f>
        <v>0</v>
      </c>
      <c r="I52" s="669">
        <f t="shared" si="28"/>
        <v>0</v>
      </c>
      <c r="J52" s="696">
        <f>SUM(J53,J75,J173,J187)</f>
        <v>16372</v>
      </c>
      <c r="K52" s="697">
        <f t="shared" ref="K52:L52" si="29">SUM(K53,K75,K173,K187)</f>
        <v>0</v>
      </c>
      <c r="L52" s="669">
        <f t="shared" si="29"/>
        <v>16372</v>
      </c>
      <c r="M52" s="664">
        <f>SUM(M53,M75,M173,M187)</f>
        <v>0</v>
      </c>
      <c r="N52" s="697">
        <f t="shared" ref="N52:O52" si="30">SUM(N53,N75,N173,N187)</f>
        <v>0</v>
      </c>
      <c r="O52" s="669">
        <f t="shared" si="30"/>
        <v>0</v>
      </c>
      <c r="P52" s="672"/>
    </row>
    <row r="53" spans="1:16" s="27" customFormat="1" x14ac:dyDescent="0.25">
      <c r="A53" s="698">
        <v>1000</v>
      </c>
      <c r="B53" s="698" t="s">
        <v>73</v>
      </c>
      <c r="C53" s="699">
        <f t="shared" si="4"/>
        <v>1692529</v>
      </c>
      <c r="D53" s="700">
        <f>SUM(D54,D67)</f>
        <v>1687406</v>
      </c>
      <c r="E53" s="701">
        <f t="shared" ref="E53:F53" si="31">SUM(E54,E67)</f>
        <v>0</v>
      </c>
      <c r="F53" s="702">
        <f t="shared" si="31"/>
        <v>1687406</v>
      </c>
      <c r="G53" s="700">
        <f>SUM(G54,G67)</f>
        <v>0</v>
      </c>
      <c r="H53" s="703">
        <f t="shared" ref="H53:I53" si="32">SUM(H54,H67)</f>
        <v>0</v>
      </c>
      <c r="I53" s="704">
        <f t="shared" si="32"/>
        <v>0</v>
      </c>
      <c r="J53" s="703">
        <f>SUM(J54,J67)</f>
        <v>5123</v>
      </c>
      <c r="K53" s="705">
        <f t="shared" ref="K53:L53" si="33">SUM(K54,K67)</f>
        <v>0</v>
      </c>
      <c r="L53" s="704">
        <f t="shared" si="33"/>
        <v>5123</v>
      </c>
      <c r="M53" s="699">
        <f>SUM(M54,M67)</f>
        <v>0</v>
      </c>
      <c r="N53" s="705">
        <f t="shared" ref="N53:O53" si="34">SUM(N54,N67)</f>
        <v>0</v>
      </c>
      <c r="O53" s="704">
        <f t="shared" si="34"/>
        <v>0</v>
      </c>
      <c r="P53" s="706"/>
    </row>
    <row r="54" spans="1:16" x14ac:dyDescent="0.25">
      <c r="A54" s="380">
        <v>1100</v>
      </c>
      <c r="B54" s="580" t="s">
        <v>74</v>
      </c>
      <c r="C54" s="381">
        <f t="shared" si="4"/>
        <v>1292744</v>
      </c>
      <c r="D54" s="581">
        <f>SUM(D55,D58,D66)</f>
        <v>1288616</v>
      </c>
      <c r="E54" s="582">
        <f t="shared" ref="E54:F54" si="35">SUM(E55,E58,E66)</f>
        <v>0</v>
      </c>
      <c r="F54" s="488">
        <f t="shared" si="35"/>
        <v>1288616</v>
      </c>
      <c r="G54" s="581">
        <f>SUM(G55,G58,G66)</f>
        <v>0</v>
      </c>
      <c r="H54" s="584">
        <f t="shared" ref="H54:I54" si="36">SUM(H55,H58,H66)</f>
        <v>0</v>
      </c>
      <c r="I54" s="586">
        <f t="shared" si="36"/>
        <v>0</v>
      </c>
      <c r="J54" s="584">
        <f>SUM(J55,J58,J66)</f>
        <v>4128</v>
      </c>
      <c r="K54" s="585">
        <f t="shared" ref="K54:L54" si="37">SUM(K55,K58,K66)</f>
        <v>0</v>
      </c>
      <c r="L54" s="586">
        <f t="shared" si="37"/>
        <v>4128</v>
      </c>
      <c r="M54" s="707">
        <f>SUM(M55,M58,M66)</f>
        <v>0</v>
      </c>
      <c r="N54" s="708">
        <f t="shared" ref="N54:O54" si="38">SUM(N55,N58,N66)</f>
        <v>0</v>
      </c>
      <c r="O54" s="709">
        <f t="shared" si="38"/>
        <v>0</v>
      </c>
      <c r="P54" s="710"/>
    </row>
    <row r="55" spans="1:16" x14ac:dyDescent="0.25">
      <c r="A55" s="419">
        <v>1110</v>
      </c>
      <c r="B55" s="420" t="s">
        <v>75</v>
      </c>
      <c r="C55" s="421">
        <f t="shared" si="4"/>
        <v>1050269</v>
      </c>
      <c r="D55" s="596">
        <f>SUM(D56:D57)</f>
        <v>1046141</v>
      </c>
      <c r="E55" s="597">
        <f t="shared" ref="E55:F55" si="39">SUM(E56:E57)</f>
        <v>0</v>
      </c>
      <c r="F55" s="510">
        <f t="shared" si="39"/>
        <v>1046141</v>
      </c>
      <c r="G55" s="596">
        <f>SUM(G56:G57)</f>
        <v>0</v>
      </c>
      <c r="H55" s="599">
        <f t="shared" ref="H55:I55" si="40">SUM(H56:H57)</f>
        <v>0</v>
      </c>
      <c r="I55" s="425">
        <f t="shared" si="40"/>
        <v>0</v>
      </c>
      <c r="J55" s="599">
        <f>SUM(J56:J57)</f>
        <v>4128</v>
      </c>
      <c r="K55" s="600">
        <f t="shared" ref="K55:L55" si="41">SUM(K56:K57)</f>
        <v>0</v>
      </c>
      <c r="L55" s="425">
        <f t="shared" si="41"/>
        <v>4128</v>
      </c>
      <c r="M55" s="421">
        <f>SUM(M56:M57)</f>
        <v>0</v>
      </c>
      <c r="N55" s="600">
        <f t="shared" ref="N55:O55" si="42">SUM(N56:N57)</f>
        <v>0</v>
      </c>
      <c r="O55" s="425">
        <f t="shared" si="42"/>
        <v>0</v>
      </c>
      <c r="P55" s="711"/>
    </row>
    <row r="56" spans="1:16" hidden="1" x14ac:dyDescent="0.25">
      <c r="A56" s="256">
        <v>1111</v>
      </c>
      <c r="B56" s="257" t="s">
        <v>76</v>
      </c>
      <c r="C56" s="258">
        <f t="shared" si="4"/>
        <v>0</v>
      </c>
      <c r="D56" s="259"/>
      <c r="E56" s="462"/>
      <c r="F56" s="511">
        <f t="shared" ref="F56:F57" si="43">D56+E56</f>
        <v>0</v>
      </c>
      <c r="G56" s="259"/>
      <c r="H56" s="261"/>
      <c r="I56" s="262">
        <f t="shared" ref="I56:I57" si="44">G56+H56</f>
        <v>0</v>
      </c>
      <c r="J56" s="261"/>
      <c r="K56" s="260"/>
      <c r="L56" s="262">
        <f t="shared" ref="L56:L57" si="45">J56+K56</f>
        <v>0</v>
      </c>
      <c r="M56" s="263"/>
      <c r="N56" s="260"/>
      <c r="O56" s="262">
        <f>M56+N56</f>
        <v>0</v>
      </c>
      <c r="P56" s="712"/>
    </row>
    <row r="57" spans="1:16" ht="24" x14ac:dyDescent="0.25">
      <c r="A57" s="56">
        <v>1119</v>
      </c>
      <c r="B57" s="223" t="s">
        <v>77</v>
      </c>
      <c r="C57" s="224">
        <f t="shared" si="4"/>
        <v>1050269</v>
      </c>
      <c r="D57" s="225">
        <v>1046141</v>
      </c>
      <c r="E57" s="460"/>
      <c r="F57" s="486">
        <f t="shared" si="43"/>
        <v>1046141</v>
      </c>
      <c r="G57" s="225"/>
      <c r="H57" s="227"/>
      <c r="I57" s="228">
        <f t="shared" si="44"/>
        <v>0</v>
      </c>
      <c r="J57" s="227">
        <v>4128</v>
      </c>
      <c r="K57" s="226"/>
      <c r="L57" s="228">
        <f t="shared" si="45"/>
        <v>4128</v>
      </c>
      <c r="M57" s="229"/>
      <c r="N57" s="226"/>
      <c r="O57" s="228">
        <f>M57+N57</f>
        <v>0</v>
      </c>
      <c r="P57" s="377"/>
    </row>
    <row r="58" spans="1:16" x14ac:dyDescent="0.25">
      <c r="A58" s="368">
        <v>1140</v>
      </c>
      <c r="B58" s="223" t="s">
        <v>78</v>
      </c>
      <c r="C58" s="224">
        <f t="shared" si="4"/>
        <v>215662</v>
      </c>
      <c r="D58" s="572">
        <f>SUM(D59:D65)</f>
        <v>215662</v>
      </c>
      <c r="E58" s="573">
        <f t="shared" ref="E58:F58" si="46">SUM(E59:E65)</f>
        <v>0</v>
      </c>
      <c r="F58" s="486">
        <f t="shared" si="46"/>
        <v>215662</v>
      </c>
      <c r="G58" s="572">
        <f>SUM(G59:G65)</f>
        <v>0</v>
      </c>
      <c r="H58" s="575">
        <f t="shared" ref="H58:I58" si="47">SUM(H59:H65)</f>
        <v>0</v>
      </c>
      <c r="I58" s="228">
        <f t="shared" si="47"/>
        <v>0</v>
      </c>
      <c r="J58" s="575">
        <f>SUM(J59:J65)</f>
        <v>0</v>
      </c>
      <c r="K58" s="576">
        <f t="shared" ref="K58:L58" si="48">SUM(K59:K65)</f>
        <v>0</v>
      </c>
      <c r="L58" s="228">
        <f t="shared" si="48"/>
        <v>0</v>
      </c>
      <c r="M58" s="224">
        <f>SUM(M59:M65)</f>
        <v>0</v>
      </c>
      <c r="N58" s="576">
        <f t="shared" ref="N58:O58" si="49">SUM(N59:N65)</f>
        <v>0</v>
      </c>
      <c r="O58" s="228">
        <f t="shared" si="49"/>
        <v>0</v>
      </c>
      <c r="P58" s="713"/>
    </row>
    <row r="59" spans="1:16" x14ac:dyDescent="0.25">
      <c r="A59" s="56">
        <v>1141</v>
      </c>
      <c r="B59" s="223" t="s">
        <v>79</v>
      </c>
      <c r="C59" s="224">
        <f t="shared" si="4"/>
        <v>50127</v>
      </c>
      <c r="D59" s="225">
        <v>50127</v>
      </c>
      <c r="E59" s="460"/>
      <c r="F59" s="486">
        <f t="shared" ref="F59:F66" si="50">D59+E59</f>
        <v>50127</v>
      </c>
      <c r="G59" s="225"/>
      <c r="H59" s="227"/>
      <c r="I59" s="228">
        <f t="shared" ref="I59:I66" si="51">G59+H59</f>
        <v>0</v>
      </c>
      <c r="J59" s="227"/>
      <c r="K59" s="226"/>
      <c r="L59" s="228">
        <f t="shared" ref="L59:L66" si="52">J59+K59</f>
        <v>0</v>
      </c>
      <c r="M59" s="229"/>
      <c r="N59" s="226"/>
      <c r="O59" s="228">
        <f t="shared" ref="O59:O66" si="53">M59+N59</f>
        <v>0</v>
      </c>
      <c r="P59" s="713"/>
    </row>
    <row r="60" spans="1:16" ht="24.75" customHeight="1" x14ac:dyDescent="0.25">
      <c r="A60" s="56">
        <v>1142</v>
      </c>
      <c r="B60" s="223" t="s">
        <v>80</v>
      </c>
      <c r="C60" s="224">
        <f t="shared" si="4"/>
        <v>89985</v>
      </c>
      <c r="D60" s="225">
        <v>89985</v>
      </c>
      <c r="E60" s="460"/>
      <c r="F60" s="486">
        <f t="shared" si="50"/>
        <v>89985</v>
      </c>
      <c r="G60" s="225"/>
      <c r="H60" s="227"/>
      <c r="I60" s="228">
        <f t="shared" si="51"/>
        <v>0</v>
      </c>
      <c r="J60" s="227"/>
      <c r="K60" s="226"/>
      <c r="L60" s="228">
        <f>J60+K60</f>
        <v>0</v>
      </c>
      <c r="M60" s="229"/>
      <c r="N60" s="226"/>
      <c r="O60" s="228">
        <f t="shared" si="53"/>
        <v>0</v>
      </c>
      <c r="P60" s="713"/>
    </row>
    <row r="61" spans="1:16" ht="24" hidden="1" x14ac:dyDescent="0.25">
      <c r="A61" s="56">
        <v>1145</v>
      </c>
      <c r="B61" s="223" t="s">
        <v>81</v>
      </c>
      <c r="C61" s="224">
        <f t="shared" si="4"/>
        <v>0</v>
      </c>
      <c r="D61" s="225"/>
      <c r="E61" s="460"/>
      <c r="F61" s="486">
        <f t="shared" si="50"/>
        <v>0</v>
      </c>
      <c r="G61" s="225"/>
      <c r="H61" s="227"/>
      <c r="I61" s="228">
        <f t="shared" si="51"/>
        <v>0</v>
      </c>
      <c r="J61" s="227"/>
      <c r="K61" s="226"/>
      <c r="L61" s="228">
        <f t="shared" si="52"/>
        <v>0</v>
      </c>
      <c r="M61" s="229"/>
      <c r="N61" s="226"/>
      <c r="O61" s="228">
        <f>M61+N61</f>
        <v>0</v>
      </c>
      <c r="P61" s="713"/>
    </row>
    <row r="62" spans="1:16" ht="27.75" hidden="1" customHeight="1" x14ac:dyDescent="0.25">
      <c r="A62" s="56">
        <v>1146</v>
      </c>
      <c r="B62" s="223" t="s">
        <v>82</v>
      </c>
      <c r="C62" s="224">
        <f t="shared" si="4"/>
        <v>0</v>
      </c>
      <c r="D62" s="225"/>
      <c r="E62" s="460"/>
      <c r="F62" s="486">
        <f t="shared" si="50"/>
        <v>0</v>
      </c>
      <c r="G62" s="225"/>
      <c r="H62" s="227"/>
      <c r="I62" s="228">
        <f t="shared" si="51"/>
        <v>0</v>
      </c>
      <c r="J62" s="227"/>
      <c r="K62" s="226"/>
      <c r="L62" s="228">
        <f t="shared" si="52"/>
        <v>0</v>
      </c>
      <c r="M62" s="229"/>
      <c r="N62" s="226"/>
      <c r="O62" s="228">
        <f t="shared" si="53"/>
        <v>0</v>
      </c>
      <c r="P62" s="713"/>
    </row>
    <row r="63" spans="1:16" x14ac:dyDescent="0.25">
      <c r="A63" s="56">
        <v>1147</v>
      </c>
      <c r="B63" s="223" t="s">
        <v>83</v>
      </c>
      <c r="C63" s="224">
        <f t="shared" si="4"/>
        <v>23216</v>
      </c>
      <c r="D63" s="225">
        <v>23216</v>
      </c>
      <c r="E63" s="460"/>
      <c r="F63" s="486">
        <f t="shared" si="50"/>
        <v>23216</v>
      </c>
      <c r="G63" s="225"/>
      <c r="H63" s="227"/>
      <c r="I63" s="228">
        <f t="shared" si="51"/>
        <v>0</v>
      </c>
      <c r="J63" s="227"/>
      <c r="K63" s="226"/>
      <c r="L63" s="228">
        <f t="shared" si="52"/>
        <v>0</v>
      </c>
      <c r="M63" s="229"/>
      <c r="N63" s="226"/>
      <c r="O63" s="228">
        <f t="shared" si="53"/>
        <v>0</v>
      </c>
      <c r="P63" s="713"/>
    </row>
    <row r="64" spans="1:16" x14ac:dyDescent="0.25">
      <c r="A64" s="56">
        <v>1148</v>
      </c>
      <c r="B64" s="223" t="s">
        <v>84</v>
      </c>
      <c r="C64" s="224">
        <f t="shared" si="4"/>
        <v>52334</v>
      </c>
      <c r="D64" s="225">
        <v>52334</v>
      </c>
      <c r="E64" s="460"/>
      <c r="F64" s="486">
        <f t="shared" si="50"/>
        <v>52334</v>
      </c>
      <c r="G64" s="225"/>
      <c r="H64" s="227"/>
      <c r="I64" s="228">
        <f t="shared" si="51"/>
        <v>0</v>
      </c>
      <c r="J64" s="227"/>
      <c r="K64" s="226"/>
      <c r="L64" s="228">
        <f t="shared" si="52"/>
        <v>0</v>
      </c>
      <c r="M64" s="229"/>
      <c r="N64" s="226"/>
      <c r="O64" s="228">
        <f t="shared" si="53"/>
        <v>0</v>
      </c>
      <c r="P64" s="377"/>
    </row>
    <row r="65" spans="1:16" ht="36" hidden="1" x14ac:dyDescent="0.25">
      <c r="A65" s="56">
        <v>1149</v>
      </c>
      <c r="B65" s="223" t="s">
        <v>85</v>
      </c>
      <c r="C65" s="224">
        <f>F65+I65+L65+O65</f>
        <v>0</v>
      </c>
      <c r="D65" s="225"/>
      <c r="E65" s="460"/>
      <c r="F65" s="486">
        <f t="shared" si="50"/>
        <v>0</v>
      </c>
      <c r="G65" s="225"/>
      <c r="H65" s="227"/>
      <c r="I65" s="228">
        <f t="shared" si="51"/>
        <v>0</v>
      </c>
      <c r="J65" s="227"/>
      <c r="K65" s="226"/>
      <c r="L65" s="228">
        <f t="shared" si="52"/>
        <v>0</v>
      </c>
      <c r="M65" s="229"/>
      <c r="N65" s="226"/>
      <c r="O65" s="228">
        <f t="shared" si="53"/>
        <v>0</v>
      </c>
      <c r="P65" s="713"/>
    </row>
    <row r="66" spans="1:16" ht="36" x14ac:dyDescent="0.25">
      <c r="A66" s="419">
        <v>1150</v>
      </c>
      <c r="B66" s="420" t="s">
        <v>87</v>
      </c>
      <c r="C66" s="421">
        <f>F66+I66+L66+O66</f>
        <v>26813</v>
      </c>
      <c r="D66" s="422">
        <v>26813</v>
      </c>
      <c r="E66" s="461"/>
      <c r="F66" s="510">
        <f t="shared" si="50"/>
        <v>26813</v>
      </c>
      <c r="G66" s="422"/>
      <c r="H66" s="424"/>
      <c r="I66" s="425">
        <f t="shared" si="51"/>
        <v>0</v>
      </c>
      <c r="J66" s="424"/>
      <c r="K66" s="423"/>
      <c r="L66" s="425">
        <f t="shared" si="52"/>
        <v>0</v>
      </c>
      <c r="M66" s="426"/>
      <c r="N66" s="423"/>
      <c r="O66" s="425">
        <f t="shared" si="53"/>
        <v>0</v>
      </c>
      <c r="P66" s="714"/>
    </row>
    <row r="67" spans="1:16" ht="24" x14ac:dyDescent="0.25">
      <c r="A67" s="380">
        <v>1200</v>
      </c>
      <c r="B67" s="580" t="s">
        <v>88</v>
      </c>
      <c r="C67" s="381">
        <f t="shared" si="4"/>
        <v>399785</v>
      </c>
      <c r="D67" s="581">
        <f>SUM(D68:D69)</f>
        <v>398790</v>
      </c>
      <c r="E67" s="582">
        <f t="shared" ref="E67:F67" si="54">SUM(E68:E69)</f>
        <v>0</v>
      </c>
      <c r="F67" s="488">
        <f t="shared" si="54"/>
        <v>398790</v>
      </c>
      <c r="G67" s="581">
        <f>SUM(G68:G69)</f>
        <v>0</v>
      </c>
      <c r="H67" s="584">
        <f t="shared" ref="H67:I67" si="55">SUM(H68:H69)</f>
        <v>0</v>
      </c>
      <c r="I67" s="586">
        <f t="shared" si="55"/>
        <v>0</v>
      </c>
      <c r="J67" s="584">
        <f>SUM(J68:J69)</f>
        <v>995</v>
      </c>
      <c r="K67" s="585">
        <f t="shared" ref="K67:L67" si="56">SUM(K68:K69)</f>
        <v>0</v>
      </c>
      <c r="L67" s="586">
        <f t="shared" si="56"/>
        <v>995</v>
      </c>
      <c r="M67" s="381">
        <f>SUM(M68:M69)</f>
        <v>0</v>
      </c>
      <c r="N67" s="585">
        <f t="shared" ref="N67:O67" si="57">SUM(N68:N69)</f>
        <v>0</v>
      </c>
      <c r="O67" s="586">
        <f t="shared" si="57"/>
        <v>0</v>
      </c>
      <c r="P67" s="715"/>
    </row>
    <row r="68" spans="1:16" ht="24.75" customHeight="1" x14ac:dyDescent="0.25">
      <c r="A68" s="428">
        <v>1210</v>
      </c>
      <c r="B68" s="257" t="s">
        <v>89</v>
      </c>
      <c r="C68" s="258">
        <f t="shared" si="4"/>
        <v>326389</v>
      </c>
      <c r="D68" s="259">
        <v>325394</v>
      </c>
      <c r="E68" s="462"/>
      <c r="F68" s="511">
        <f>D68+E68</f>
        <v>325394</v>
      </c>
      <c r="G68" s="259"/>
      <c r="H68" s="261"/>
      <c r="I68" s="262">
        <f>G68+H68</f>
        <v>0</v>
      </c>
      <c r="J68" s="261">
        <v>995</v>
      </c>
      <c r="K68" s="260"/>
      <c r="L68" s="262">
        <f>J68+K68</f>
        <v>995</v>
      </c>
      <c r="M68" s="263"/>
      <c r="N68" s="260"/>
      <c r="O68" s="262">
        <f>M68+N68</f>
        <v>0</v>
      </c>
      <c r="P68" s="716"/>
    </row>
    <row r="69" spans="1:16" ht="24" x14ac:dyDescent="0.25">
      <c r="A69" s="368">
        <v>1220</v>
      </c>
      <c r="B69" s="223" t="s">
        <v>90</v>
      </c>
      <c r="C69" s="224">
        <f t="shared" si="4"/>
        <v>73396</v>
      </c>
      <c r="D69" s="572">
        <f>SUM(D70:D74)</f>
        <v>73396</v>
      </c>
      <c r="E69" s="573">
        <f t="shared" ref="E69:F69" si="58">SUM(E70:E74)</f>
        <v>0</v>
      </c>
      <c r="F69" s="486">
        <f t="shared" si="58"/>
        <v>73396</v>
      </c>
      <c r="G69" s="572">
        <f>SUM(G70:G74)</f>
        <v>0</v>
      </c>
      <c r="H69" s="575">
        <f t="shared" ref="H69:I69" si="59">SUM(H70:H74)</f>
        <v>0</v>
      </c>
      <c r="I69" s="228">
        <f t="shared" si="59"/>
        <v>0</v>
      </c>
      <c r="J69" s="575">
        <f>SUM(J70:J74)</f>
        <v>0</v>
      </c>
      <c r="K69" s="576">
        <f t="shared" ref="K69:L69" si="60">SUM(K70:K74)</f>
        <v>0</v>
      </c>
      <c r="L69" s="228">
        <f t="shared" si="60"/>
        <v>0</v>
      </c>
      <c r="M69" s="224">
        <f>SUM(M70:M74)</f>
        <v>0</v>
      </c>
      <c r="N69" s="576">
        <f t="shared" ref="N69:O69" si="61">SUM(N70:N74)</f>
        <v>0</v>
      </c>
      <c r="O69" s="228">
        <f t="shared" si="61"/>
        <v>0</v>
      </c>
      <c r="P69" s="713"/>
    </row>
    <row r="70" spans="1:16" ht="48" x14ac:dyDescent="0.25">
      <c r="A70" s="56">
        <v>1221</v>
      </c>
      <c r="B70" s="223" t="s">
        <v>91</v>
      </c>
      <c r="C70" s="224">
        <f t="shared" si="4"/>
        <v>53349</v>
      </c>
      <c r="D70" s="225">
        <v>53599</v>
      </c>
      <c r="E70" s="460">
        <v>-250</v>
      </c>
      <c r="F70" s="486">
        <f t="shared" ref="F70:F74" si="62">D70+E70</f>
        <v>53349</v>
      </c>
      <c r="G70" s="225"/>
      <c r="H70" s="227"/>
      <c r="I70" s="228">
        <f t="shared" ref="I70:I74" si="63">G70+H70</f>
        <v>0</v>
      </c>
      <c r="J70" s="227">
        <v>0</v>
      </c>
      <c r="K70" s="226">
        <v>0</v>
      </c>
      <c r="L70" s="228">
        <f t="shared" ref="L70:L74" si="64">J70+K70</f>
        <v>0</v>
      </c>
      <c r="M70" s="229"/>
      <c r="N70" s="226"/>
      <c r="O70" s="228">
        <f t="shared" ref="O70:O74" si="65">M70+N70</f>
        <v>0</v>
      </c>
      <c r="P70" s="377" t="s">
        <v>401</v>
      </c>
    </row>
    <row r="71" spans="1:16" hidden="1" x14ac:dyDescent="0.25">
      <c r="A71" s="56">
        <v>1223</v>
      </c>
      <c r="B71" s="223" t="s">
        <v>92</v>
      </c>
      <c r="C71" s="224">
        <f t="shared" si="4"/>
        <v>0</v>
      </c>
      <c r="D71" s="225"/>
      <c r="E71" s="460"/>
      <c r="F71" s="486">
        <f t="shared" si="62"/>
        <v>0</v>
      </c>
      <c r="G71" s="225"/>
      <c r="H71" s="227"/>
      <c r="I71" s="228">
        <f t="shared" si="63"/>
        <v>0</v>
      </c>
      <c r="J71" s="227"/>
      <c r="K71" s="226"/>
      <c r="L71" s="228">
        <f t="shared" si="64"/>
        <v>0</v>
      </c>
      <c r="M71" s="229"/>
      <c r="N71" s="226"/>
      <c r="O71" s="228">
        <f t="shared" si="65"/>
        <v>0</v>
      </c>
      <c r="P71" s="713" t="s">
        <v>402</v>
      </c>
    </row>
    <row r="72" spans="1:16" hidden="1" x14ac:dyDescent="0.25">
      <c r="A72" s="56">
        <v>1225</v>
      </c>
      <c r="B72" s="223" t="s">
        <v>93</v>
      </c>
      <c r="C72" s="224">
        <f t="shared" si="4"/>
        <v>0</v>
      </c>
      <c r="D72" s="225"/>
      <c r="E72" s="460"/>
      <c r="F72" s="486">
        <f t="shared" si="62"/>
        <v>0</v>
      </c>
      <c r="G72" s="225"/>
      <c r="H72" s="227"/>
      <c r="I72" s="228">
        <f t="shared" si="63"/>
        <v>0</v>
      </c>
      <c r="J72" s="227"/>
      <c r="K72" s="226"/>
      <c r="L72" s="228">
        <f t="shared" si="64"/>
        <v>0</v>
      </c>
      <c r="M72" s="229"/>
      <c r="N72" s="226"/>
      <c r="O72" s="228">
        <f t="shared" si="65"/>
        <v>0</v>
      </c>
      <c r="P72" s="713"/>
    </row>
    <row r="73" spans="1:16" ht="36" x14ac:dyDescent="0.25">
      <c r="A73" s="56">
        <v>1227</v>
      </c>
      <c r="B73" s="223" t="s">
        <v>94</v>
      </c>
      <c r="C73" s="224">
        <f t="shared" si="4"/>
        <v>19297</v>
      </c>
      <c r="D73" s="225">
        <v>19297</v>
      </c>
      <c r="E73" s="460"/>
      <c r="F73" s="486">
        <f t="shared" si="62"/>
        <v>19297</v>
      </c>
      <c r="G73" s="225"/>
      <c r="H73" s="227"/>
      <c r="I73" s="228">
        <f t="shared" si="63"/>
        <v>0</v>
      </c>
      <c r="J73" s="227"/>
      <c r="K73" s="226"/>
      <c r="L73" s="228">
        <f t="shared" si="64"/>
        <v>0</v>
      </c>
      <c r="M73" s="229"/>
      <c r="N73" s="226"/>
      <c r="O73" s="228">
        <f t="shared" si="65"/>
        <v>0</v>
      </c>
      <c r="P73" s="377"/>
    </row>
    <row r="74" spans="1:16" ht="48" x14ac:dyDescent="0.25">
      <c r="A74" s="56">
        <v>1228</v>
      </c>
      <c r="B74" s="223" t="s">
        <v>96</v>
      </c>
      <c r="C74" s="224">
        <f t="shared" si="4"/>
        <v>750</v>
      </c>
      <c r="D74" s="225">
        <v>500</v>
      </c>
      <c r="E74" s="460">
        <v>250</v>
      </c>
      <c r="F74" s="486">
        <f t="shared" si="62"/>
        <v>750</v>
      </c>
      <c r="G74" s="225"/>
      <c r="H74" s="227"/>
      <c r="I74" s="228">
        <f t="shared" si="63"/>
        <v>0</v>
      </c>
      <c r="J74" s="227"/>
      <c r="K74" s="226"/>
      <c r="L74" s="228">
        <f t="shared" si="64"/>
        <v>0</v>
      </c>
      <c r="M74" s="229"/>
      <c r="N74" s="226"/>
      <c r="O74" s="228">
        <f t="shared" si="65"/>
        <v>0</v>
      </c>
      <c r="P74" s="377" t="s">
        <v>403</v>
      </c>
    </row>
    <row r="75" spans="1:16" x14ac:dyDescent="0.25">
      <c r="A75" s="698">
        <v>2000</v>
      </c>
      <c r="B75" s="698" t="s">
        <v>97</v>
      </c>
      <c r="C75" s="699">
        <f t="shared" si="4"/>
        <v>402270</v>
      </c>
      <c r="D75" s="700">
        <f>SUM(D76,D83,D130,D164,D165,D172)</f>
        <v>391021</v>
      </c>
      <c r="E75" s="701">
        <f t="shared" ref="E75:F75" si="66">SUM(E76,E83,E130,E164,E165,E172)</f>
        <v>0</v>
      </c>
      <c r="F75" s="702">
        <f t="shared" si="66"/>
        <v>391021</v>
      </c>
      <c r="G75" s="700">
        <f>SUM(G76,G83,G130,G164,G165,G172)</f>
        <v>0</v>
      </c>
      <c r="H75" s="703">
        <f t="shared" ref="H75:I75" si="67">SUM(H76,H83,H130,H164,H165,H172)</f>
        <v>0</v>
      </c>
      <c r="I75" s="704">
        <f t="shared" si="67"/>
        <v>0</v>
      </c>
      <c r="J75" s="703">
        <f>SUM(J76,J83,J130,J164,J165,J172)</f>
        <v>11249</v>
      </c>
      <c r="K75" s="705">
        <f t="shared" ref="K75:L75" si="68">SUM(K76,K83,K130,K164,K165,K172)</f>
        <v>0</v>
      </c>
      <c r="L75" s="704">
        <f t="shared" si="68"/>
        <v>11249</v>
      </c>
      <c r="M75" s="699">
        <f>SUM(M76,M83,M130,M164,M165,M172)</f>
        <v>0</v>
      </c>
      <c r="N75" s="705">
        <f t="shared" ref="N75:O75" si="69">SUM(N76,N83,N130,N164,N165,N172)</f>
        <v>0</v>
      </c>
      <c r="O75" s="704">
        <f t="shared" si="69"/>
        <v>0</v>
      </c>
      <c r="P75" s="706"/>
    </row>
    <row r="76" spans="1:16" ht="24" hidden="1" x14ac:dyDescent="0.25">
      <c r="A76" s="380">
        <v>2100</v>
      </c>
      <c r="B76" s="580" t="s">
        <v>98</v>
      </c>
      <c r="C76" s="381">
        <f t="shared" si="4"/>
        <v>0</v>
      </c>
      <c r="D76" s="581">
        <f>SUM(D77,D80)</f>
        <v>0</v>
      </c>
      <c r="E76" s="582">
        <f t="shared" ref="E76:F76" si="70">SUM(E77,E80)</f>
        <v>0</v>
      </c>
      <c r="F76" s="488">
        <f t="shared" si="70"/>
        <v>0</v>
      </c>
      <c r="G76" s="581">
        <f>SUM(G77,G80)</f>
        <v>0</v>
      </c>
      <c r="H76" s="584">
        <f t="shared" ref="H76:I76" si="71">SUM(H77,H80)</f>
        <v>0</v>
      </c>
      <c r="I76" s="586">
        <f t="shared" si="71"/>
        <v>0</v>
      </c>
      <c r="J76" s="584">
        <f>SUM(J77,J80)</f>
        <v>0</v>
      </c>
      <c r="K76" s="585">
        <f t="shared" ref="K76:L76" si="72">SUM(K77,K80)</f>
        <v>0</v>
      </c>
      <c r="L76" s="586">
        <f t="shared" si="72"/>
        <v>0</v>
      </c>
      <c r="M76" s="381">
        <f>SUM(M77,M80)</f>
        <v>0</v>
      </c>
      <c r="N76" s="585">
        <f t="shared" ref="N76:O76" si="73">SUM(N77,N80)</f>
        <v>0</v>
      </c>
      <c r="O76" s="586">
        <f t="shared" si="73"/>
        <v>0</v>
      </c>
      <c r="P76" s="715"/>
    </row>
    <row r="77" spans="1:16" ht="24" hidden="1" x14ac:dyDescent="0.25">
      <c r="A77" s="428">
        <v>2110</v>
      </c>
      <c r="B77" s="257" t="s">
        <v>99</v>
      </c>
      <c r="C77" s="258">
        <f t="shared" si="4"/>
        <v>0</v>
      </c>
      <c r="D77" s="717">
        <f>SUM(D78:D79)</f>
        <v>0</v>
      </c>
      <c r="E77" s="718">
        <f t="shared" ref="E77:F77" si="74">SUM(E78:E79)</f>
        <v>0</v>
      </c>
      <c r="F77" s="511">
        <f t="shared" si="74"/>
        <v>0</v>
      </c>
      <c r="G77" s="717">
        <f>SUM(G78:G79)</f>
        <v>0</v>
      </c>
      <c r="H77" s="719">
        <f t="shared" ref="H77:I77" si="75">SUM(H78:H79)</f>
        <v>0</v>
      </c>
      <c r="I77" s="262">
        <f t="shared" si="75"/>
        <v>0</v>
      </c>
      <c r="J77" s="719">
        <f>SUM(J78:J79)</f>
        <v>0</v>
      </c>
      <c r="K77" s="720">
        <f t="shared" ref="K77:L77" si="76">SUM(K78:K79)</f>
        <v>0</v>
      </c>
      <c r="L77" s="262">
        <f t="shared" si="76"/>
        <v>0</v>
      </c>
      <c r="M77" s="258">
        <f>SUM(M78:M79)</f>
        <v>0</v>
      </c>
      <c r="N77" s="720">
        <f t="shared" ref="N77:O77" si="77">SUM(N78:N79)</f>
        <v>0</v>
      </c>
      <c r="O77" s="262">
        <f t="shared" si="77"/>
        <v>0</v>
      </c>
      <c r="P77" s="712"/>
    </row>
    <row r="78" spans="1:16" hidden="1" x14ac:dyDescent="0.25">
      <c r="A78" s="56">
        <v>2111</v>
      </c>
      <c r="B78" s="223" t="s">
        <v>100</v>
      </c>
      <c r="C78" s="224">
        <f t="shared" si="4"/>
        <v>0</v>
      </c>
      <c r="D78" s="225"/>
      <c r="E78" s="460"/>
      <c r="F78" s="486">
        <f t="shared" ref="F78:F79" si="78">D78+E78</f>
        <v>0</v>
      </c>
      <c r="G78" s="225"/>
      <c r="H78" s="227"/>
      <c r="I78" s="228">
        <f t="shared" ref="I78:I79" si="79">G78+H78</f>
        <v>0</v>
      </c>
      <c r="J78" s="227"/>
      <c r="K78" s="226"/>
      <c r="L78" s="228">
        <f t="shared" ref="L78:L79" si="80">J78+K78</f>
        <v>0</v>
      </c>
      <c r="M78" s="229"/>
      <c r="N78" s="226"/>
      <c r="O78" s="228">
        <f t="shared" ref="O78:O79" si="81">M78+N78</f>
        <v>0</v>
      </c>
      <c r="P78" s="713"/>
    </row>
    <row r="79" spans="1:16" ht="24" hidden="1" x14ac:dyDescent="0.25">
      <c r="A79" s="56">
        <v>2112</v>
      </c>
      <c r="B79" s="223" t="s">
        <v>101</v>
      </c>
      <c r="C79" s="224">
        <f t="shared" si="4"/>
        <v>0</v>
      </c>
      <c r="D79" s="225"/>
      <c r="E79" s="460"/>
      <c r="F79" s="486">
        <f t="shared" si="78"/>
        <v>0</v>
      </c>
      <c r="G79" s="225"/>
      <c r="H79" s="227"/>
      <c r="I79" s="228">
        <f t="shared" si="79"/>
        <v>0</v>
      </c>
      <c r="J79" s="227"/>
      <c r="K79" s="226"/>
      <c r="L79" s="228">
        <f t="shared" si="80"/>
        <v>0</v>
      </c>
      <c r="M79" s="229"/>
      <c r="N79" s="226"/>
      <c r="O79" s="228">
        <f t="shared" si="81"/>
        <v>0</v>
      </c>
      <c r="P79" s="713"/>
    </row>
    <row r="80" spans="1:16" ht="24" hidden="1" x14ac:dyDescent="0.25">
      <c r="A80" s="368">
        <v>2120</v>
      </c>
      <c r="B80" s="223" t="s">
        <v>102</v>
      </c>
      <c r="C80" s="224">
        <f t="shared" si="4"/>
        <v>0</v>
      </c>
      <c r="D80" s="572">
        <f>SUM(D81:D82)</f>
        <v>0</v>
      </c>
      <c r="E80" s="573">
        <f t="shared" ref="E80:F80" si="82">SUM(E81:E82)</f>
        <v>0</v>
      </c>
      <c r="F80" s="486">
        <f t="shared" si="82"/>
        <v>0</v>
      </c>
      <c r="G80" s="572">
        <f>SUM(G81:G82)</f>
        <v>0</v>
      </c>
      <c r="H80" s="575">
        <f t="shared" ref="H80:I80" si="83">SUM(H81:H82)</f>
        <v>0</v>
      </c>
      <c r="I80" s="228">
        <f t="shared" si="83"/>
        <v>0</v>
      </c>
      <c r="J80" s="575">
        <f>SUM(J81:J82)</f>
        <v>0</v>
      </c>
      <c r="K80" s="576">
        <f t="shared" ref="K80:L80" si="84">SUM(K81:K82)</f>
        <v>0</v>
      </c>
      <c r="L80" s="228">
        <f t="shared" si="84"/>
        <v>0</v>
      </c>
      <c r="M80" s="224">
        <f>SUM(M81:M82)</f>
        <v>0</v>
      </c>
      <c r="N80" s="576">
        <f t="shared" ref="N80:O80" si="85">SUM(N81:N82)</f>
        <v>0</v>
      </c>
      <c r="O80" s="228">
        <f t="shared" si="85"/>
        <v>0</v>
      </c>
      <c r="P80" s="713"/>
    </row>
    <row r="81" spans="1:16" hidden="1" x14ac:dyDescent="0.25">
      <c r="A81" s="56">
        <v>2121</v>
      </c>
      <c r="B81" s="223" t="s">
        <v>100</v>
      </c>
      <c r="C81" s="224">
        <f t="shared" si="4"/>
        <v>0</v>
      </c>
      <c r="D81" s="225"/>
      <c r="E81" s="460"/>
      <c r="F81" s="486">
        <f t="shared" ref="F81:F82" si="86">D81+E81</f>
        <v>0</v>
      </c>
      <c r="G81" s="225"/>
      <c r="H81" s="227"/>
      <c r="I81" s="228">
        <f t="shared" ref="I81:I82" si="87">G81+H81</f>
        <v>0</v>
      </c>
      <c r="J81" s="227"/>
      <c r="K81" s="226"/>
      <c r="L81" s="228">
        <f t="shared" ref="L81:L82" si="88">J81+K81</f>
        <v>0</v>
      </c>
      <c r="M81" s="229"/>
      <c r="N81" s="226"/>
      <c r="O81" s="228">
        <f t="shared" ref="O81:O82" si="89">M81+N81</f>
        <v>0</v>
      </c>
      <c r="P81" s="713"/>
    </row>
    <row r="82" spans="1:16" ht="24" hidden="1" x14ac:dyDescent="0.25">
      <c r="A82" s="56">
        <v>2122</v>
      </c>
      <c r="B82" s="223" t="s">
        <v>101</v>
      </c>
      <c r="C82" s="224">
        <f t="shared" si="4"/>
        <v>0</v>
      </c>
      <c r="D82" s="225"/>
      <c r="E82" s="460"/>
      <c r="F82" s="486">
        <f t="shared" si="86"/>
        <v>0</v>
      </c>
      <c r="G82" s="225"/>
      <c r="H82" s="227"/>
      <c r="I82" s="228">
        <f t="shared" si="87"/>
        <v>0</v>
      </c>
      <c r="J82" s="227"/>
      <c r="K82" s="226"/>
      <c r="L82" s="228">
        <f t="shared" si="88"/>
        <v>0</v>
      </c>
      <c r="M82" s="229"/>
      <c r="N82" s="226"/>
      <c r="O82" s="228">
        <f t="shared" si="89"/>
        <v>0</v>
      </c>
      <c r="P82" s="713"/>
    </row>
    <row r="83" spans="1:16" x14ac:dyDescent="0.25">
      <c r="A83" s="380">
        <v>2200</v>
      </c>
      <c r="B83" s="580" t="s">
        <v>103</v>
      </c>
      <c r="C83" s="381">
        <f t="shared" si="4"/>
        <v>293104</v>
      </c>
      <c r="D83" s="581">
        <f>SUM(D84,D89,D95,D103,D112,D116,D122,D128)</f>
        <v>285141</v>
      </c>
      <c r="E83" s="582">
        <f t="shared" ref="E83:F83" si="90">SUM(E84,E89,E95,E103,E112,E116,E122,E128)</f>
        <v>0</v>
      </c>
      <c r="F83" s="488">
        <f t="shared" si="90"/>
        <v>285141</v>
      </c>
      <c r="G83" s="581">
        <f>SUM(G84,G89,G95,G103,G112,G116,G122,G128)</f>
        <v>0</v>
      </c>
      <c r="H83" s="584">
        <f t="shared" ref="H83:I83" si="91">SUM(H84,H89,H95,H103,H112,H116,H122,H128)</f>
        <v>0</v>
      </c>
      <c r="I83" s="586">
        <f t="shared" si="91"/>
        <v>0</v>
      </c>
      <c r="J83" s="584">
        <f>SUM(J84,J89,J95,J103,J112,J116,J122,J128)</f>
        <v>7963</v>
      </c>
      <c r="K83" s="585">
        <f t="shared" ref="K83:L83" si="92">SUM(K84,K89,K95,K103,K112,K116,K122,K128)</f>
        <v>0</v>
      </c>
      <c r="L83" s="586">
        <f t="shared" si="92"/>
        <v>7963</v>
      </c>
      <c r="M83" s="358">
        <f>SUM(M84,M89,M95,M103,M112,M116,M122,M128)</f>
        <v>0</v>
      </c>
      <c r="N83" s="593">
        <f t="shared" ref="N83:O83" si="93">SUM(N84,N89,N95,N103,N112,N116,N122,N128)</f>
        <v>0</v>
      </c>
      <c r="O83" s="594">
        <f t="shared" si="93"/>
        <v>0</v>
      </c>
      <c r="P83" s="721"/>
    </row>
    <row r="84" spans="1:16" ht="24" x14ac:dyDescent="0.25">
      <c r="A84" s="419">
        <v>2210</v>
      </c>
      <c r="B84" s="420" t="s">
        <v>104</v>
      </c>
      <c r="C84" s="421">
        <f t="shared" si="4"/>
        <v>95354</v>
      </c>
      <c r="D84" s="596">
        <f>SUM(D85:D88)</f>
        <v>95254</v>
      </c>
      <c r="E84" s="597">
        <f t="shared" ref="E84:F84" si="94">SUM(E85:E88)</f>
        <v>0</v>
      </c>
      <c r="F84" s="510">
        <f t="shared" si="94"/>
        <v>95254</v>
      </c>
      <c r="G84" s="596">
        <f>SUM(G85:G88)</f>
        <v>0</v>
      </c>
      <c r="H84" s="599">
        <f t="shared" ref="H84:I84" si="95">SUM(H85:H88)</f>
        <v>0</v>
      </c>
      <c r="I84" s="425">
        <f t="shared" si="95"/>
        <v>0</v>
      </c>
      <c r="J84" s="599">
        <f>SUM(J85:J88)</f>
        <v>100</v>
      </c>
      <c r="K84" s="600">
        <f t="shared" ref="K84:L84" si="96">SUM(K85:K88)</f>
        <v>0</v>
      </c>
      <c r="L84" s="425">
        <f t="shared" si="96"/>
        <v>100</v>
      </c>
      <c r="M84" s="421">
        <f>SUM(M85:M88)</f>
        <v>0</v>
      </c>
      <c r="N84" s="600">
        <f t="shared" ref="N84:O84" si="97">SUM(N85:N88)</f>
        <v>0</v>
      </c>
      <c r="O84" s="425">
        <f t="shared" si="97"/>
        <v>0</v>
      </c>
      <c r="P84" s="711"/>
    </row>
    <row r="85" spans="1:16" ht="24" hidden="1" x14ac:dyDescent="0.25">
      <c r="A85" s="256">
        <v>2211</v>
      </c>
      <c r="B85" s="257" t="s">
        <v>105</v>
      </c>
      <c r="C85" s="258">
        <f t="shared" ref="C85:C148" si="98">F85+I85+L85+O85</f>
        <v>0</v>
      </c>
      <c r="D85" s="259"/>
      <c r="E85" s="462"/>
      <c r="F85" s="511">
        <f t="shared" ref="F85:F88" si="99">D85+E85</f>
        <v>0</v>
      </c>
      <c r="G85" s="259"/>
      <c r="H85" s="261"/>
      <c r="I85" s="262">
        <f t="shared" ref="I85:I88" si="100">G85+H85</f>
        <v>0</v>
      </c>
      <c r="J85" s="261"/>
      <c r="K85" s="260"/>
      <c r="L85" s="262">
        <f t="shared" ref="L85:L88" si="101">J85+K85</f>
        <v>0</v>
      </c>
      <c r="M85" s="263"/>
      <c r="N85" s="260"/>
      <c r="O85" s="262">
        <f t="shared" ref="O85:O88" si="102">M85+N85</f>
        <v>0</v>
      </c>
      <c r="P85" s="712"/>
    </row>
    <row r="86" spans="1:16" ht="36" x14ac:dyDescent="0.25">
      <c r="A86" s="56">
        <v>2212</v>
      </c>
      <c r="B86" s="223" t="s">
        <v>106</v>
      </c>
      <c r="C86" s="224">
        <f t="shared" si="98"/>
        <v>5999</v>
      </c>
      <c r="D86" s="225">
        <v>5949</v>
      </c>
      <c r="E86" s="460"/>
      <c r="F86" s="486">
        <f t="shared" si="99"/>
        <v>5949</v>
      </c>
      <c r="G86" s="225"/>
      <c r="H86" s="227"/>
      <c r="I86" s="228">
        <f t="shared" si="100"/>
        <v>0</v>
      </c>
      <c r="J86" s="227">
        <v>50</v>
      </c>
      <c r="K86" s="226"/>
      <c r="L86" s="228">
        <f t="shared" si="101"/>
        <v>50</v>
      </c>
      <c r="M86" s="229"/>
      <c r="N86" s="226"/>
      <c r="O86" s="228">
        <f t="shared" si="102"/>
        <v>0</v>
      </c>
      <c r="P86" s="377"/>
    </row>
    <row r="87" spans="1:16" ht="24" x14ac:dyDescent="0.25">
      <c r="A87" s="56">
        <v>2214</v>
      </c>
      <c r="B87" s="223" t="s">
        <v>107</v>
      </c>
      <c r="C87" s="224">
        <f t="shared" si="98"/>
        <v>3252</v>
      </c>
      <c r="D87" s="225">
        <v>3202</v>
      </c>
      <c r="E87" s="460"/>
      <c r="F87" s="486">
        <f t="shared" si="99"/>
        <v>3202</v>
      </c>
      <c r="G87" s="225"/>
      <c r="H87" s="227"/>
      <c r="I87" s="228">
        <f t="shared" si="100"/>
        <v>0</v>
      </c>
      <c r="J87" s="227">
        <v>50</v>
      </c>
      <c r="K87" s="226"/>
      <c r="L87" s="228">
        <f t="shared" si="101"/>
        <v>50</v>
      </c>
      <c r="M87" s="229"/>
      <c r="N87" s="226"/>
      <c r="O87" s="228">
        <f t="shared" si="102"/>
        <v>0</v>
      </c>
      <c r="P87" s="377"/>
    </row>
    <row r="88" spans="1:16" x14ac:dyDescent="0.25">
      <c r="A88" s="56">
        <v>2219</v>
      </c>
      <c r="B88" s="223" t="s">
        <v>108</v>
      </c>
      <c r="C88" s="224">
        <f t="shared" si="98"/>
        <v>86103</v>
      </c>
      <c r="D88" s="225">
        <v>86103</v>
      </c>
      <c r="E88" s="460"/>
      <c r="F88" s="486">
        <f t="shared" si="99"/>
        <v>86103</v>
      </c>
      <c r="G88" s="225"/>
      <c r="H88" s="227"/>
      <c r="I88" s="228">
        <f t="shared" si="100"/>
        <v>0</v>
      </c>
      <c r="J88" s="227"/>
      <c r="K88" s="226"/>
      <c r="L88" s="228">
        <f t="shared" si="101"/>
        <v>0</v>
      </c>
      <c r="M88" s="229"/>
      <c r="N88" s="226"/>
      <c r="O88" s="228">
        <f t="shared" si="102"/>
        <v>0</v>
      </c>
      <c r="P88" s="377"/>
    </row>
    <row r="89" spans="1:16" ht="24" x14ac:dyDescent="0.25">
      <c r="A89" s="368">
        <v>2220</v>
      </c>
      <c r="B89" s="223" t="s">
        <v>109</v>
      </c>
      <c r="C89" s="224">
        <f t="shared" si="98"/>
        <v>42276</v>
      </c>
      <c r="D89" s="572">
        <f>SUM(D90:D94)</f>
        <v>34604</v>
      </c>
      <c r="E89" s="573">
        <f t="shared" ref="E89:F89" si="103">SUM(E90:E94)</f>
        <v>0</v>
      </c>
      <c r="F89" s="486">
        <f t="shared" si="103"/>
        <v>34604</v>
      </c>
      <c r="G89" s="572">
        <f>SUM(G90:G94)</f>
        <v>0</v>
      </c>
      <c r="H89" s="575">
        <f t="shared" ref="H89:I89" si="104">SUM(H90:H94)</f>
        <v>0</v>
      </c>
      <c r="I89" s="228">
        <f t="shared" si="104"/>
        <v>0</v>
      </c>
      <c r="J89" s="575">
        <f>SUM(J90:J94)</f>
        <v>7672</v>
      </c>
      <c r="K89" s="576">
        <f t="shared" ref="K89:L89" si="105">SUM(K90:K94)</f>
        <v>0</v>
      </c>
      <c r="L89" s="228">
        <f t="shared" si="105"/>
        <v>7672</v>
      </c>
      <c r="M89" s="224">
        <f>SUM(M90:M94)</f>
        <v>0</v>
      </c>
      <c r="N89" s="576">
        <f t="shared" ref="N89:O89" si="106">SUM(N90:N94)</f>
        <v>0</v>
      </c>
      <c r="O89" s="228">
        <f t="shared" si="106"/>
        <v>0</v>
      </c>
      <c r="P89" s="713"/>
    </row>
    <row r="90" spans="1:16" ht="24" x14ac:dyDescent="0.25">
      <c r="A90" s="56">
        <v>2221</v>
      </c>
      <c r="B90" s="223" t="s">
        <v>110</v>
      </c>
      <c r="C90" s="224">
        <f t="shared" si="98"/>
        <v>10828</v>
      </c>
      <c r="D90" s="225">
        <v>10828</v>
      </c>
      <c r="E90" s="460"/>
      <c r="F90" s="486">
        <f t="shared" ref="F90:F94" si="107">D90+E90</f>
        <v>10828</v>
      </c>
      <c r="G90" s="225"/>
      <c r="H90" s="227"/>
      <c r="I90" s="228">
        <f t="shared" ref="I90:I94" si="108">G90+H90</f>
        <v>0</v>
      </c>
      <c r="J90" s="227"/>
      <c r="K90" s="226"/>
      <c r="L90" s="228">
        <f t="shared" ref="L90:L94" si="109">J90+K90</f>
        <v>0</v>
      </c>
      <c r="M90" s="229"/>
      <c r="N90" s="226"/>
      <c r="O90" s="228">
        <f t="shared" ref="O90:O94" si="110">M90+N90</f>
        <v>0</v>
      </c>
      <c r="P90" s="377"/>
    </row>
    <row r="91" spans="1:16" x14ac:dyDescent="0.25">
      <c r="A91" s="56">
        <v>2222</v>
      </c>
      <c r="B91" s="223" t="s">
        <v>112</v>
      </c>
      <c r="C91" s="224">
        <f t="shared" si="98"/>
        <v>4739</v>
      </c>
      <c r="D91" s="225">
        <v>1994</v>
      </c>
      <c r="E91" s="460"/>
      <c r="F91" s="486">
        <f t="shared" si="107"/>
        <v>1994</v>
      </c>
      <c r="G91" s="225"/>
      <c r="H91" s="227"/>
      <c r="I91" s="228">
        <f t="shared" si="108"/>
        <v>0</v>
      </c>
      <c r="J91" s="227">
        <v>2745</v>
      </c>
      <c r="K91" s="226"/>
      <c r="L91" s="228">
        <f t="shared" si="109"/>
        <v>2745</v>
      </c>
      <c r="M91" s="229"/>
      <c r="N91" s="226"/>
      <c r="O91" s="228">
        <f t="shared" si="110"/>
        <v>0</v>
      </c>
      <c r="P91" s="377"/>
    </row>
    <row r="92" spans="1:16" x14ac:dyDescent="0.25">
      <c r="A92" s="56">
        <v>2223</v>
      </c>
      <c r="B92" s="223" t="s">
        <v>113</v>
      </c>
      <c r="C92" s="224">
        <f t="shared" si="98"/>
        <v>25568</v>
      </c>
      <c r="D92" s="225">
        <v>21128</v>
      </c>
      <c r="E92" s="460"/>
      <c r="F92" s="486">
        <f t="shared" si="107"/>
        <v>21128</v>
      </c>
      <c r="G92" s="225"/>
      <c r="H92" s="227"/>
      <c r="I92" s="228">
        <f t="shared" si="108"/>
        <v>0</v>
      </c>
      <c r="J92" s="227">
        <v>4440</v>
      </c>
      <c r="K92" s="226"/>
      <c r="L92" s="228">
        <f t="shared" si="109"/>
        <v>4440</v>
      </c>
      <c r="M92" s="229"/>
      <c r="N92" s="226"/>
      <c r="O92" s="228">
        <f t="shared" si="110"/>
        <v>0</v>
      </c>
      <c r="P92" s="377"/>
    </row>
    <row r="93" spans="1:16" ht="48" x14ac:dyDescent="0.25">
      <c r="A93" s="56">
        <v>2224</v>
      </c>
      <c r="B93" s="223" t="s">
        <v>114</v>
      </c>
      <c r="C93" s="224">
        <f t="shared" si="98"/>
        <v>1141</v>
      </c>
      <c r="D93" s="225">
        <v>654</v>
      </c>
      <c r="E93" s="460"/>
      <c r="F93" s="486">
        <f t="shared" si="107"/>
        <v>654</v>
      </c>
      <c r="G93" s="225"/>
      <c r="H93" s="227"/>
      <c r="I93" s="228">
        <f t="shared" si="108"/>
        <v>0</v>
      </c>
      <c r="J93" s="227">
        <v>487</v>
      </c>
      <c r="K93" s="226"/>
      <c r="L93" s="228">
        <f t="shared" si="109"/>
        <v>487</v>
      </c>
      <c r="M93" s="229"/>
      <c r="N93" s="226"/>
      <c r="O93" s="228">
        <f t="shared" si="110"/>
        <v>0</v>
      </c>
      <c r="P93" s="377"/>
    </row>
    <row r="94" spans="1:16" ht="24" hidden="1" x14ac:dyDescent="0.25">
      <c r="A94" s="56">
        <v>2229</v>
      </c>
      <c r="B94" s="223" t="s">
        <v>115</v>
      </c>
      <c r="C94" s="224">
        <f t="shared" si="98"/>
        <v>0</v>
      </c>
      <c r="D94" s="225"/>
      <c r="E94" s="460"/>
      <c r="F94" s="486">
        <f t="shared" si="107"/>
        <v>0</v>
      </c>
      <c r="G94" s="225"/>
      <c r="H94" s="227"/>
      <c r="I94" s="228">
        <f t="shared" si="108"/>
        <v>0</v>
      </c>
      <c r="J94" s="227"/>
      <c r="K94" s="226"/>
      <c r="L94" s="228">
        <f t="shared" si="109"/>
        <v>0</v>
      </c>
      <c r="M94" s="229"/>
      <c r="N94" s="226"/>
      <c r="O94" s="228">
        <f t="shared" si="110"/>
        <v>0</v>
      </c>
      <c r="P94" s="713"/>
    </row>
    <row r="95" spans="1:16" ht="36" x14ac:dyDescent="0.25">
      <c r="A95" s="368">
        <v>2230</v>
      </c>
      <c r="B95" s="223" t="s">
        <v>116</v>
      </c>
      <c r="C95" s="224">
        <f t="shared" si="98"/>
        <v>3700</v>
      </c>
      <c r="D95" s="572">
        <f>SUM(D96:D102)</f>
        <v>3700</v>
      </c>
      <c r="E95" s="573">
        <f t="shared" ref="E95:F95" si="111">SUM(E96:E102)</f>
        <v>0</v>
      </c>
      <c r="F95" s="486">
        <f t="shared" si="111"/>
        <v>3700</v>
      </c>
      <c r="G95" s="572">
        <f>SUM(G96:G102)</f>
        <v>0</v>
      </c>
      <c r="H95" s="575">
        <f t="shared" ref="H95:I95" si="112">SUM(H96:H102)</f>
        <v>0</v>
      </c>
      <c r="I95" s="228">
        <f t="shared" si="112"/>
        <v>0</v>
      </c>
      <c r="J95" s="575">
        <f>SUM(J96:J102)</f>
        <v>0</v>
      </c>
      <c r="K95" s="576">
        <f t="shared" ref="K95:L95" si="113">SUM(K96:K102)</f>
        <v>0</v>
      </c>
      <c r="L95" s="228">
        <f t="shared" si="113"/>
        <v>0</v>
      </c>
      <c r="M95" s="224">
        <f>SUM(M96:M102)</f>
        <v>0</v>
      </c>
      <c r="N95" s="576">
        <f t="shared" ref="N95:O95" si="114">SUM(N96:N102)</f>
        <v>0</v>
      </c>
      <c r="O95" s="228">
        <f t="shared" si="114"/>
        <v>0</v>
      </c>
      <c r="P95" s="722"/>
    </row>
    <row r="96" spans="1:16" ht="24" hidden="1" x14ac:dyDescent="0.25">
      <c r="A96" s="56">
        <v>2231</v>
      </c>
      <c r="B96" s="223" t="s">
        <v>117</v>
      </c>
      <c r="C96" s="224">
        <f t="shared" si="98"/>
        <v>0</v>
      </c>
      <c r="D96" s="225"/>
      <c r="E96" s="460"/>
      <c r="F96" s="486">
        <f t="shared" ref="F96:F102" si="115">D96+E96</f>
        <v>0</v>
      </c>
      <c r="G96" s="225"/>
      <c r="H96" s="227"/>
      <c r="I96" s="228">
        <f t="shared" ref="I96:I102" si="116">G96+H96</f>
        <v>0</v>
      </c>
      <c r="J96" s="227"/>
      <c r="K96" s="226"/>
      <c r="L96" s="228">
        <f t="shared" ref="L96:L102" si="117">J96+K96</f>
        <v>0</v>
      </c>
      <c r="M96" s="229"/>
      <c r="N96" s="226"/>
      <c r="O96" s="228">
        <f t="shared" ref="O96:O102" si="118">M96+N96</f>
        <v>0</v>
      </c>
      <c r="P96" s="713"/>
    </row>
    <row r="97" spans="1:16" ht="36" hidden="1" x14ac:dyDescent="0.25">
      <c r="A97" s="56">
        <v>2232</v>
      </c>
      <c r="B97" s="223" t="s">
        <v>118</v>
      </c>
      <c r="C97" s="224">
        <f t="shared" si="98"/>
        <v>0</v>
      </c>
      <c r="D97" s="225"/>
      <c r="E97" s="460"/>
      <c r="F97" s="486">
        <f t="shared" si="115"/>
        <v>0</v>
      </c>
      <c r="G97" s="225"/>
      <c r="H97" s="227"/>
      <c r="I97" s="228">
        <f t="shared" si="116"/>
        <v>0</v>
      </c>
      <c r="J97" s="227"/>
      <c r="K97" s="226"/>
      <c r="L97" s="228">
        <f t="shared" si="117"/>
        <v>0</v>
      </c>
      <c r="M97" s="229"/>
      <c r="N97" s="226"/>
      <c r="O97" s="228">
        <f t="shared" si="118"/>
        <v>0</v>
      </c>
      <c r="P97" s="713"/>
    </row>
    <row r="98" spans="1:16" ht="24" x14ac:dyDescent="0.25">
      <c r="A98" s="256">
        <v>2233</v>
      </c>
      <c r="B98" s="257" t="s">
        <v>119</v>
      </c>
      <c r="C98" s="258">
        <f t="shared" si="98"/>
        <v>320</v>
      </c>
      <c r="D98" s="259">
        <v>320</v>
      </c>
      <c r="E98" s="462"/>
      <c r="F98" s="511">
        <f t="shared" si="115"/>
        <v>320</v>
      </c>
      <c r="G98" s="259"/>
      <c r="H98" s="261"/>
      <c r="I98" s="262">
        <f t="shared" si="116"/>
        <v>0</v>
      </c>
      <c r="J98" s="261"/>
      <c r="K98" s="260"/>
      <c r="L98" s="262">
        <f t="shared" si="117"/>
        <v>0</v>
      </c>
      <c r="M98" s="263"/>
      <c r="N98" s="260"/>
      <c r="O98" s="262">
        <f t="shared" si="118"/>
        <v>0</v>
      </c>
      <c r="P98" s="712"/>
    </row>
    <row r="99" spans="1:16" ht="36" hidden="1" x14ac:dyDescent="0.25">
      <c r="A99" s="56">
        <v>2234</v>
      </c>
      <c r="B99" s="223" t="s">
        <v>120</v>
      </c>
      <c r="C99" s="224">
        <f t="shared" si="98"/>
        <v>0</v>
      </c>
      <c r="D99" s="225"/>
      <c r="E99" s="460"/>
      <c r="F99" s="486">
        <f t="shared" si="115"/>
        <v>0</v>
      </c>
      <c r="G99" s="225"/>
      <c r="H99" s="227"/>
      <c r="I99" s="228">
        <f t="shared" si="116"/>
        <v>0</v>
      </c>
      <c r="J99" s="227"/>
      <c r="K99" s="226"/>
      <c r="L99" s="228">
        <f t="shared" si="117"/>
        <v>0</v>
      </c>
      <c r="M99" s="229"/>
      <c r="N99" s="226"/>
      <c r="O99" s="228">
        <f t="shared" si="118"/>
        <v>0</v>
      </c>
      <c r="P99" s="713"/>
    </row>
    <row r="100" spans="1:16" ht="24" x14ac:dyDescent="0.25">
      <c r="A100" s="56">
        <v>2235</v>
      </c>
      <c r="B100" s="223" t="s">
        <v>121</v>
      </c>
      <c r="C100" s="224">
        <f t="shared" si="98"/>
        <v>1200</v>
      </c>
      <c r="D100" s="225">
        <v>1200</v>
      </c>
      <c r="E100" s="460"/>
      <c r="F100" s="486">
        <f t="shared" si="115"/>
        <v>1200</v>
      </c>
      <c r="G100" s="225"/>
      <c r="H100" s="227"/>
      <c r="I100" s="228">
        <f t="shared" si="116"/>
        <v>0</v>
      </c>
      <c r="J100" s="227"/>
      <c r="K100" s="226"/>
      <c r="L100" s="228">
        <f t="shared" si="117"/>
        <v>0</v>
      </c>
      <c r="M100" s="229"/>
      <c r="N100" s="226"/>
      <c r="O100" s="228">
        <f t="shared" si="118"/>
        <v>0</v>
      </c>
      <c r="P100" s="713"/>
    </row>
    <row r="101" spans="1:16" hidden="1" x14ac:dyDescent="0.25">
      <c r="A101" s="56">
        <v>2236</v>
      </c>
      <c r="B101" s="223" t="s">
        <v>122</v>
      </c>
      <c r="C101" s="224">
        <f t="shared" si="98"/>
        <v>0</v>
      </c>
      <c r="D101" s="225"/>
      <c r="E101" s="460"/>
      <c r="F101" s="486">
        <f t="shared" si="115"/>
        <v>0</v>
      </c>
      <c r="G101" s="225"/>
      <c r="H101" s="227"/>
      <c r="I101" s="228">
        <f t="shared" si="116"/>
        <v>0</v>
      </c>
      <c r="J101" s="227"/>
      <c r="K101" s="226"/>
      <c r="L101" s="228">
        <f t="shared" si="117"/>
        <v>0</v>
      </c>
      <c r="M101" s="229"/>
      <c r="N101" s="226"/>
      <c r="O101" s="228">
        <f t="shared" si="118"/>
        <v>0</v>
      </c>
      <c r="P101" s="713"/>
    </row>
    <row r="102" spans="1:16" ht="24" x14ac:dyDescent="0.25">
      <c r="A102" s="56">
        <v>2239</v>
      </c>
      <c r="B102" s="223" t="s">
        <v>123</v>
      </c>
      <c r="C102" s="224">
        <f t="shared" si="98"/>
        <v>2180</v>
      </c>
      <c r="D102" s="225">
        <v>2180</v>
      </c>
      <c r="E102" s="460"/>
      <c r="F102" s="486">
        <f t="shared" si="115"/>
        <v>2180</v>
      </c>
      <c r="G102" s="225"/>
      <c r="H102" s="227"/>
      <c r="I102" s="228">
        <f t="shared" si="116"/>
        <v>0</v>
      </c>
      <c r="J102" s="227"/>
      <c r="K102" s="226"/>
      <c r="L102" s="228">
        <f t="shared" si="117"/>
        <v>0</v>
      </c>
      <c r="M102" s="229"/>
      <c r="N102" s="226"/>
      <c r="O102" s="228">
        <f t="shared" si="118"/>
        <v>0</v>
      </c>
      <c r="P102" s="723"/>
    </row>
    <row r="103" spans="1:16" ht="36" x14ac:dyDescent="0.25">
      <c r="A103" s="368">
        <v>2240</v>
      </c>
      <c r="B103" s="223" t="s">
        <v>124</v>
      </c>
      <c r="C103" s="224">
        <f t="shared" si="98"/>
        <v>42715</v>
      </c>
      <c r="D103" s="572">
        <f>SUM(D104:D111)</f>
        <v>42572</v>
      </c>
      <c r="E103" s="573">
        <f t="shared" ref="E103:F103" si="119">SUM(E104:E111)</f>
        <v>0</v>
      </c>
      <c r="F103" s="486">
        <f t="shared" si="119"/>
        <v>42572</v>
      </c>
      <c r="G103" s="572">
        <f>SUM(G104:G111)</f>
        <v>0</v>
      </c>
      <c r="H103" s="575">
        <f t="shared" ref="H103:I103" si="120">SUM(H104:H111)</f>
        <v>0</v>
      </c>
      <c r="I103" s="228">
        <f t="shared" si="120"/>
        <v>0</v>
      </c>
      <c r="J103" s="575">
        <f>SUM(J104:J111)</f>
        <v>143</v>
      </c>
      <c r="K103" s="576">
        <f t="shared" ref="K103:L103" si="121">SUM(K104:K111)</f>
        <v>0</v>
      </c>
      <c r="L103" s="228">
        <f t="shared" si="121"/>
        <v>143</v>
      </c>
      <c r="M103" s="224">
        <f>SUM(M104:M111)</f>
        <v>0</v>
      </c>
      <c r="N103" s="576">
        <f t="shared" ref="N103:O103" si="122">SUM(N104:N111)</f>
        <v>0</v>
      </c>
      <c r="O103" s="228">
        <f t="shared" si="122"/>
        <v>0</v>
      </c>
      <c r="P103" s="713"/>
    </row>
    <row r="104" spans="1:16" hidden="1" x14ac:dyDescent="0.25">
      <c r="A104" s="56">
        <v>2241</v>
      </c>
      <c r="B104" s="223" t="s">
        <v>125</v>
      </c>
      <c r="C104" s="224">
        <f t="shared" si="98"/>
        <v>0</v>
      </c>
      <c r="D104" s="225"/>
      <c r="E104" s="460"/>
      <c r="F104" s="486">
        <f t="shared" ref="F104:F111" si="123">D104+E104</f>
        <v>0</v>
      </c>
      <c r="G104" s="225"/>
      <c r="H104" s="227"/>
      <c r="I104" s="228">
        <f t="shared" ref="I104:I111" si="124">G104+H104</f>
        <v>0</v>
      </c>
      <c r="J104" s="227"/>
      <c r="K104" s="226"/>
      <c r="L104" s="228">
        <f t="shared" ref="L104:L111" si="125">J104+K104</f>
        <v>0</v>
      </c>
      <c r="M104" s="229"/>
      <c r="N104" s="226"/>
      <c r="O104" s="228">
        <f t="shared" ref="O104:O111" si="126">M104+N104</f>
        <v>0</v>
      </c>
      <c r="P104" s="713"/>
    </row>
    <row r="105" spans="1:16" ht="24" x14ac:dyDescent="0.25">
      <c r="A105" s="56">
        <v>2242</v>
      </c>
      <c r="B105" s="223" t="s">
        <v>126</v>
      </c>
      <c r="C105" s="224">
        <f t="shared" si="98"/>
        <v>20313</v>
      </c>
      <c r="D105" s="225">
        <v>20313</v>
      </c>
      <c r="E105" s="460"/>
      <c r="F105" s="486">
        <f t="shared" si="123"/>
        <v>20313</v>
      </c>
      <c r="G105" s="225"/>
      <c r="H105" s="227"/>
      <c r="I105" s="228">
        <f t="shared" si="124"/>
        <v>0</v>
      </c>
      <c r="J105" s="227"/>
      <c r="K105" s="226"/>
      <c r="L105" s="228">
        <f t="shared" si="125"/>
        <v>0</v>
      </c>
      <c r="M105" s="229"/>
      <c r="N105" s="226"/>
      <c r="O105" s="228">
        <f t="shared" si="126"/>
        <v>0</v>
      </c>
      <c r="P105" s="713"/>
    </row>
    <row r="106" spans="1:16" ht="24" x14ac:dyDescent="0.25">
      <c r="A106" s="56">
        <v>2243</v>
      </c>
      <c r="B106" s="223" t="s">
        <v>127</v>
      </c>
      <c r="C106" s="224">
        <f t="shared" si="98"/>
        <v>3589</v>
      </c>
      <c r="D106" s="225">
        <v>3589</v>
      </c>
      <c r="E106" s="460"/>
      <c r="F106" s="486">
        <f t="shared" si="123"/>
        <v>3589</v>
      </c>
      <c r="G106" s="225"/>
      <c r="H106" s="227"/>
      <c r="I106" s="228">
        <f t="shared" si="124"/>
        <v>0</v>
      </c>
      <c r="J106" s="227"/>
      <c r="K106" s="226"/>
      <c r="L106" s="228">
        <f t="shared" si="125"/>
        <v>0</v>
      </c>
      <c r="M106" s="229"/>
      <c r="N106" s="226"/>
      <c r="O106" s="228">
        <f t="shared" si="126"/>
        <v>0</v>
      </c>
      <c r="P106" s="713"/>
    </row>
    <row r="107" spans="1:16" ht="16.5" customHeight="1" x14ac:dyDescent="0.25">
      <c r="A107" s="56">
        <v>2244</v>
      </c>
      <c r="B107" s="223" t="s">
        <v>128</v>
      </c>
      <c r="C107" s="224">
        <f t="shared" si="98"/>
        <v>10301</v>
      </c>
      <c r="D107" s="225">
        <v>10158</v>
      </c>
      <c r="E107" s="460"/>
      <c r="F107" s="486">
        <f t="shared" si="123"/>
        <v>10158</v>
      </c>
      <c r="G107" s="225"/>
      <c r="H107" s="227"/>
      <c r="I107" s="228">
        <f t="shared" si="124"/>
        <v>0</v>
      </c>
      <c r="J107" s="227">
        <v>143</v>
      </c>
      <c r="K107" s="226"/>
      <c r="L107" s="228">
        <f t="shared" si="125"/>
        <v>143</v>
      </c>
      <c r="M107" s="229"/>
      <c r="N107" s="226"/>
      <c r="O107" s="228">
        <f t="shared" si="126"/>
        <v>0</v>
      </c>
      <c r="P107" s="377"/>
    </row>
    <row r="108" spans="1:16" ht="24" hidden="1" x14ac:dyDescent="0.25">
      <c r="A108" s="56">
        <v>2246</v>
      </c>
      <c r="B108" s="223" t="s">
        <v>129</v>
      </c>
      <c r="C108" s="224">
        <f t="shared" si="98"/>
        <v>0</v>
      </c>
      <c r="D108" s="225"/>
      <c r="E108" s="460"/>
      <c r="F108" s="486">
        <f t="shared" si="123"/>
        <v>0</v>
      </c>
      <c r="G108" s="225"/>
      <c r="H108" s="227"/>
      <c r="I108" s="228">
        <f t="shared" si="124"/>
        <v>0</v>
      </c>
      <c r="J108" s="227"/>
      <c r="K108" s="226"/>
      <c r="L108" s="228">
        <f t="shared" si="125"/>
        <v>0</v>
      </c>
      <c r="M108" s="229"/>
      <c r="N108" s="226"/>
      <c r="O108" s="228">
        <f t="shared" si="126"/>
        <v>0</v>
      </c>
      <c r="P108" s="713"/>
    </row>
    <row r="109" spans="1:16" x14ac:dyDescent="0.25">
      <c r="A109" s="56">
        <v>2247</v>
      </c>
      <c r="B109" s="223" t="s">
        <v>130</v>
      </c>
      <c r="C109" s="224">
        <f t="shared" si="98"/>
        <v>8372</v>
      </c>
      <c r="D109" s="225">
        <v>8372</v>
      </c>
      <c r="E109" s="460"/>
      <c r="F109" s="486">
        <f t="shared" si="123"/>
        <v>8372</v>
      </c>
      <c r="G109" s="225"/>
      <c r="H109" s="227"/>
      <c r="I109" s="228">
        <f t="shared" si="124"/>
        <v>0</v>
      </c>
      <c r="J109" s="227"/>
      <c r="K109" s="226"/>
      <c r="L109" s="228">
        <f t="shared" si="125"/>
        <v>0</v>
      </c>
      <c r="M109" s="229"/>
      <c r="N109" s="226"/>
      <c r="O109" s="228">
        <f t="shared" si="126"/>
        <v>0</v>
      </c>
      <c r="P109" s="377"/>
    </row>
    <row r="110" spans="1:16" ht="24" hidden="1" x14ac:dyDescent="0.25">
      <c r="A110" s="56">
        <v>2248</v>
      </c>
      <c r="B110" s="223" t="s">
        <v>131</v>
      </c>
      <c r="C110" s="224">
        <f t="shared" si="98"/>
        <v>0</v>
      </c>
      <c r="D110" s="225"/>
      <c r="E110" s="460"/>
      <c r="F110" s="486">
        <f t="shared" si="123"/>
        <v>0</v>
      </c>
      <c r="G110" s="225"/>
      <c r="H110" s="227"/>
      <c r="I110" s="228">
        <f t="shared" si="124"/>
        <v>0</v>
      </c>
      <c r="J110" s="227"/>
      <c r="K110" s="226"/>
      <c r="L110" s="228">
        <f t="shared" si="125"/>
        <v>0</v>
      </c>
      <c r="M110" s="229"/>
      <c r="N110" s="226"/>
      <c r="O110" s="228">
        <f t="shared" si="126"/>
        <v>0</v>
      </c>
      <c r="P110" s="377"/>
    </row>
    <row r="111" spans="1:16" ht="24" x14ac:dyDescent="0.25">
      <c r="A111" s="56">
        <v>2249</v>
      </c>
      <c r="B111" s="223" t="s">
        <v>132</v>
      </c>
      <c r="C111" s="224">
        <f t="shared" si="98"/>
        <v>140</v>
      </c>
      <c r="D111" s="225">
        <v>140</v>
      </c>
      <c r="E111" s="460"/>
      <c r="F111" s="486">
        <f t="shared" si="123"/>
        <v>140</v>
      </c>
      <c r="G111" s="225"/>
      <c r="H111" s="227"/>
      <c r="I111" s="228">
        <f t="shared" si="124"/>
        <v>0</v>
      </c>
      <c r="J111" s="227"/>
      <c r="K111" s="226"/>
      <c r="L111" s="228">
        <f t="shared" si="125"/>
        <v>0</v>
      </c>
      <c r="M111" s="229"/>
      <c r="N111" s="226"/>
      <c r="O111" s="228">
        <f t="shared" si="126"/>
        <v>0</v>
      </c>
      <c r="P111" s="713"/>
    </row>
    <row r="112" spans="1:16" x14ac:dyDescent="0.25">
      <c r="A112" s="368">
        <v>2250</v>
      </c>
      <c r="B112" s="223" t="s">
        <v>133</v>
      </c>
      <c r="C112" s="224">
        <f t="shared" si="98"/>
        <v>696</v>
      </c>
      <c r="D112" s="572">
        <f>SUM(D113:D115)</f>
        <v>696</v>
      </c>
      <c r="E112" s="573">
        <f t="shared" ref="E112:F112" si="127">SUM(E113:E115)</f>
        <v>0</v>
      </c>
      <c r="F112" s="486">
        <f t="shared" si="127"/>
        <v>696</v>
      </c>
      <c r="G112" s="572">
        <f>SUM(G113:G115)</f>
        <v>0</v>
      </c>
      <c r="H112" s="575">
        <f t="shared" ref="H112:I112" si="128">SUM(H113:H115)</f>
        <v>0</v>
      </c>
      <c r="I112" s="228">
        <f t="shared" si="128"/>
        <v>0</v>
      </c>
      <c r="J112" s="575">
        <f>SUM(J113:J115)</f>
        <v>0</v>
      </c>
      <c r="K112" s="576">
        <f t="shared" ref="K112:L112" si="129">SUM(K113:K115)</f>
        <v>0</v>
      </c>
      <c r="L112" s="228">
        <f t="shared" si="129"/>
        <v>0</v>
      </c>
      <c r="M112" s="224">
        <f>SUM(M113:M115)</f>
        <v>0</v>
      </c>
      <c r="N112" s="576">
        <f t="shared" ref="N112:O112" si="130">SUM(N113:N115)</f>
        <v>0</v>
      </c>
      <c r="O112" s="228">
        <f t="shared" si="130"/>
        <v>0</v>
      </c>
      <c r="P112" s="713"/>
    </row>
    <row r="113" spans="1:16" x14ac:dyDescent="0.25">
      <c r="A113" s="56">
        <v>2251</v>
      </c>
      <c r="B113" s="223" t="s">
        <v>134</v>
      </c>
      <c r="C113" s="224">
        <f t="shared" si="98"/>
        <v>454</v>
      </c>
      <c r="D113" s="225">
        <v>454</v>
      </c>
      <c r="E113" s="460"/>
      <c r="F113" s="486">
        <f t="shared" ref="F113:F115" si="131">D113+E113</f>
        <v>454</v>
      </c>
      <c r="G113" s="225"/>
      <c r="H113" s="227"/>
      <c r="I113" s="228">
        <f t="shared" ref="I113:I115" si="132">G113+H113</f>
        <v>0</v>
      </c>
      <c r="J113" s="227"/>
      <c r="K113" s="226"/>
      <c r="L113" s="228">
        <f t="shared" ref="L113:L115" si="133">J113+K113</f>
        <v>0</v>
      </c>
      <c r="M113" s="229"/>
      <c r="N113" s="226"/>
      <c r="O113" s="228">
        <f t="shared" ref="O113:O115" si="134">M113+N113</f>
        <v>0</v>
      </c>
      <c r="P113" s="377"/>
    </row>
    <row r="114" spans="1:16" ht="24" hidden="1" x14ac:dyDescent="0.25">
      <c r="A114" s="56">
        <v>2252</v>
      </c>
      <c r="B114" s="223" t="s">
        <v>135</v>
      </c>
      <c r="C114" s="224">
        <f t="shared" si="98"/>
        <v>0</v>
      </c>
      <c r="D114" s="225"/>
      <c r="E114" s="460"/>
      <c r="F114" s="486">
        <f t="shared" si="131"/>
        <v>0</v>
      </c>
      <c r="G114" s="225"/>
      <c r="H114" s="227"/>
      <c r="I114" s="228">
        <f t="shared" si="132"/>
        <v>0</v>
      </c>
      <c r="J114" s="227"/>
      <c r="K114" s="226"/>
      <c r="L114" s="228">
        <f t="shared" si="133"/>
        <v>0</v>
      </c>
      <c r="M114" s="229"/>
      <c r="N114" s="226"/>
      <c r="O114" s="228">
        <f t="shared" si="134"/>
        <v>0</v>
      </c>
      <c r="P114" s="713"/>
    </row>
    <row r="115" spans="1:16" ht="24" x14ac:dyDescent="0.25">
      <c r="A115" s="56">
        <v>2259</v>
      </c>
      <c r="B115" s="223" t="s">
        <v>136</v>
      </c>
      <c r="C115" s="224">
        <f t="shared" si="98"/>
        <v>242</v>
      </c>
      <c r="D115" s="225">
        <v>242</v>
      </c>
      <c r="E115" s="460"/>
      <c r="F115" s="486">
        <f t="shared" si="131"/>
        <v>242</v>
      </c>
      <c r="G115" s="225"/>
      <c r="H115" s="227"/>
      <c r="I115" s="228">
        <f t="shared" si="132"/>
        <v>0</v>
      </c>
      <c r="J115" s="227"/>
      <c r="K115" s="226"/>
      <c r="L115" s="228">
        <f t="shared" si="133"/>
        <v>0</v>
      </c>
      <c r="M115" s="229"/>
      <c r="N115" s="226"/>
      <c r="O115" s="228">
        <f t="shared" si="134"/>
        <v>0</v>
      </c>
      <c r="P115" s="377"/>
    </row>
    <row r="116" spans="1:16" x14ac:dyDescent="0.25">
      <c r="A116" s="368">
        <v>2260</v>
      </c>
      <c r="B116" s="223" t="s">
        <v>137</v>
      </c>
      <c r="C116" s="224">
        <f t="shared" si="98"/>
        <v>108363</v>
      </c>
      <c r="D116" s="572">
        <f>SUM(D117:D121)</f>
        <v>108315</v>
      </c>
      <c r="E116" s="573">
        <f t="shared" ref="E116:F116" si="135">SUM(E117:E121)</f>
        <v>0</v>
      </c>
      <c r="F116" s="486">
        <f t="shared" si="135"/>
        <v>108315</v>
      </c>
      <c r="G116" s="572">
        <f>SUM(G117:G121)</f>
        <v>0</v>
      </c>
      <c r="H116" s="575">
        <f t="shared" ref="H116:I116" si="136">SUM(H117:H121)</f>
        <v>0</v>
      </c>
      <c r="I116" s="228">
        <f t="shared" si="136"/>
        <v>0</v>
      </c>
      <c r="J116" s="575">
        <f>SUM(J117:J121)</f>
        <v>48</v>
      </c>
      <c r="K116" s="576">
        <f t="shared" ref="K116:L116" si="137">SUM(K117:K121)</f>
        <v>0</v>
      </c>
      <c r="L116" s="228">
        <f t="shared" si="137"/>
        <v>48</v>
      </c>
      <c r="M116" s="224">
        <f>SUM(M117:M121)</f>
        <v>0</v>
      </c>
      <c r="N116" s="576">
        <f t="shared" ref="N116:O116" si="138">SUM(N117:N121)</f>
        <v>0</v>
      </c>
      <c r="O116" s="228">
        <f t="shared" si="138"/>
        <v>0</v>
      </c>
      <c r="P116" s="713"/>
    </row>
    <row r="117" spans="1:16" x14ac:dyDescent="0.25">
      <c r="A117" s="56">
        <v>2261</v>
      </c>
      <c r="B117" s="223" t="s">
        <v>138</v>
      </c>
      <c r="C117" s="224">
        <f t="shared" si="98"/>
        <v>105547</v>
      </c>
      <c r="D117" s="225">
        <v>105547</v>
      </c>
      <c r="E117" s="460"/>
      <c r="F117" s="486">
        <f t="shared" ref="F117:F121" si="139">D117+E117</f>
        <v>105547</v>
      </c>
      <c r="G117" s="225"/>
      <c r="H117" s="227"/>
      <c r="I117" s="228">
        <f t="shared" ref="I117:I121" si="140">G117+H117</f>
        <v>0</v>
      </c>
      <c r="J117" s="227"/>
      <c r="K117" s="226"/>
      <c r="L117" s="228">
        <f t="shared" ref="L117:L121" si="141">J117+K117</f>
        <v>0</v>
      </c>
      <c r="M117" s="229"/>
      <c r="N117" s="226"/>
      <c r="O117" s="228">
        <f t="shared" ref="O117:O121" si="142">M117+N117</f>
        <v>0</v>
      </c>
      <c r="P117" s="377"/>
    </row>
    <row r="118" spans="1:16" hidden="1" x14ac:dyDescent="0.25">
      <c r="A118" s="56">
        <v>2262</v>
      </c>
      <c r="B118" s="223" t="s">
        <v>139</v>
      </c>
      <c r="C118" s="224">
        <f t="shared" si="98"/>
        <v>0</v>
      </c>
      <c r="D118" s="225"/>
      <c r="E118" s="460"/>
      <c r="F118" s="486">
        <f t="shared" si="139"/>
        <v>0</v>
      </c>
      <c r="G118" s="225"/>
      <c r="H118" s="227"/>
      <c r="I118" s="228">
        <f t="shared" si="140"/>
        <v>0</v>
      </c>
      <c r="J118" s="227"/>
      <c r="K118" s="226"/>
      <c r="L118" s="228">
        <f t="shared" si="141"/>
        <v>0</v>
      </c>
      <c r="M118" s="229"/>
      <c r="N118" s="226"/>
      <c r="O118" s="228">
        <f t="shared" si="142"/>
        <v>0</v>
      </c>
      <c r="P118" s="713"/>
    </row>
    <row r="119" spans="1:16" x14ac:dyDescent="0.25">
      <c r="A119" s="56">
        <v>2263</v>
      </c>
      <c r="B119" s="223" t="s">
        <v>140</v>
      </c>
      <c r="C119" s="224">
        <f t="shared" si="98"/>
        <v>907</v>
      </c>
      <c r="D119" s="225">
        <v>907</v>
      </c>
      <c r="E119" s="460"/>
      <c r="F119" s="486">
        <f t="shared" si="139"/>
        <v>907</v>
      </c>
      <c r="G119" s="225"/>
      <c r="H119" s="227"/>
      <c r="I119" s="228">
        <f t="shared" si="140"/>
        <v>0</v>
      </c>
      <c r="J119" s="227"/>
      <c r="K119" s="226"/>
      <c r="L119" s="228">
        <f t="shared" si="141"/>
        <v>0</v>
      </c>
      <c r="M119" s="229"/>
      <c r="N119" s="226"/>
      <c r="O119" s="228">
        <f t="shared" si="142"/>
        <v>0</v>
      </c>
      <c r="P119" s="377"/>
    </row>
    <row r="120" spans="1:16" ht="24" hidden="1" x14ac:dyDescent="0.25">
      <c r="A120" s="56">
        <v>2264</v>
      </c>
      <c r="B120" s="223" t="s">
        <v>141</v>
      </c>
      <c r="C120" s="224">
        <f t="shared" si="98"/>
        <v>0</v>
      </c>
      <c r="D120" s="225"/>
      <c r="E120" s="460"/>
      <c r="F120" s="486">
        <f t="shared" si="139"/>
        <v>0</v>
      </c>
      <c r="G120" s="225"/>
      <c r="H120" s="227"/>
      <c r="I120" s="228">
        <f t="shared" si="140"/>
        <v>0</v>
      </c>
      <c r="J120" s="227"/>
      <c r="K120" s="226"/>
      <c r="L120" s="228">
        <f t="shared" si="141"/>
        <v>0</v>
      </c>
      <c r="M120" s="229"/>
      <c r="N120" s="226"/>
      <c r="O120" s="228">
        <f t="shared" si="142"/>
        <v>0</v>
      </c>
      <c r="P120" s="713"/>
    </row>
    <row r="121" spans="1:16" x14ac:dyDescent="0.25">
      <c r="A121" s="56">
        <v>2269</v>
      </c>
      <c r="B121" s="223" t="s">
        <v>142</v>
      </c>
      <c r="C121" s="224">
        <f t="shared" si="98"/>
        <v>1909</v>
      </c>
      <c r="D121" s="225">
        <v>1861</v>
      </c>
      <c r="E121" s="460">
        <v>0</v>
      </c>
      <c r="F121" s="486">
        <f t="shared" si="139"/>
        <v>1861</v>
      </c>
      <c r="G121" s="225"/>
      <c r="H121" s="227"/>
      <c r="I121" s="228">
        <f t="shared" si="140"/>
        <v>0</v>
      </c>
      <c r="J121" s="227">
        <v>48</v>
      </c>
      <c r="K121" s="226"/>
      <c r="L121" s="228">
        <f t="shared" si="141"/>
        <v>48</v>
      </c>
      <c r="M121" s="229"/>
      <c r="N121" s="226"/>
      <c r="O121" s="228">
        <f t="shared" si="142"/>
        <v>0</v>
      </c>
      <c r="P121" s="377"/>
    </row>
    <row r="122" spans="1:16" hidden="1" x14ac:dyDescent="0.25">
      <c r="A122" s="368">
        <v>2270</v>
      </c>
      <c r="B122" s="223" t="s">
        <v>143</v>
      </c>
      <c r="C122" s="224">
        <f t="shared" si="98"/>
        <v>0</v>
      </c>
      <c r="D122" s="572">
        <f>SUM(D123:D127)</f>
        <v>0</v>
      </c>
      <c r="E122" s="573">
        <f t="shared" ref="E122:F122" si="143">SUM(E123:E127)</f>
        <v>0</v>
      </c>
      <c r="F122" s="486">
        <f t="shared" si="143"/>
        <v>0</v>
      </c>
      <c r="G122" s="572">
        <f>SUM(G123:G127)</f>
        <v>0</v>
      </c>
      <c r="H122" s="575">
        <f t="shared" ref="H122:I122" si="144">SUM(H123:H127)</f>
        <v>0</v>
      </c>
      <c r="I122" s="228">
        <f t="shared" si="144"/>
        <v>0</v>
      </c>
      <c r="J122" s="575">
        <f>SUM(J123:J127)</f>
        <v>0</v>
      </c>
      <c r="K122" s="576">
        <f t="shared" ref="K122:L122" si="145">SUM(K123:K127)</f>
        <v>0</v>
      </c>
      <c r="L122" s="228">
        <f t="shared" si="145"/>
        <v>0</v>
      </c>
      <c r="M122" s="224">
        <f>SUM(M123:M127)</f>
        <v>0</v>
      </c>
      <c r="N122" s="576">
        <f t="shared" ref="N122:O122" si="146">SUM(N123:N127)</f>
        <v>0</v>
      </c>
      <c r="O122" s="228">
        <f t="shared" si="146"/>
        <v>0</v>
      </c>
      <c r="P122" s="713"/>
    </row>
    <row r="123" spans="1:16" hidden="1" x14ac:dyDescent="0.25">
      <c r="A123" s="56">
        <v>2272</v>
      </c>
      <c r="B123" s="724" t="s">
        <v>144</v>
      </c>
      <c r="C123" s="224">
        <f t="shared" si="98"/>
        <v>0</v>
      </c>
      <c r="D123" s="225"/>
      <c r="E123" s="460"/>
      <c r="F123" s="486">
        <f t="shared" ref="F123:F127" si="147">D123+E123</f>
        <v>0</v>
      </c>
      <c r="G123" s="225"/>
      <c r="H123" s="227"/>
      <c r="I123" s="228">
        <f t="shared" ref="I123:I127" si="148">G123+H123</f>
        <v>0</v>
      </c>
      <c r="J123" s="227"/>
      <c r="K123" s="226"/>
      <c r="L123" s="228">
        <f t="shared" ref="L123:L127" si="149">J123+K123</f>
        <v>0</v>
      </c>
      <c r="M123" s="229"/>
      <c r="N123" s="226"/>
      <c r="O123" s="228">
        <f t="shared" ref="O123:O127" si="150">M123+N123</f>
        <v>0</v>
      </c>
      <c r="P123" s="713"/>
    </row>
    <row r="124" spans="1:16" ht="24" hidden="1" x14ac:dyDescent="0.25">
      <c r="A124" s="56">
        <v>2274</v>
      </c>
      <c r="B124" s="725" t="s">
        <v>145</v>
      </c>
      <c r="C124" s="224">
        <f t="shared" si="98"/>
        <v>0</v>
      </c>
      <c r="D124" s="225"/>
      <c r="E124" s="460"/>
      <c r="F124" s="486">
        <f t="shared" si="147"/>
        <v>0</v>
      </c>
      <c r="G124" s="225"/>
      <c r="H124" s="227"/>
      <c r="I124" s="228">
        <f t="shared" si="148"/>
        <v>0</v>
      </c>
      <c r="J124" s="227"/>
      <c r="K124" s="226"/>
      <c r="L124" s="228">
        <f t="shared" si="149"/>
        <v>0</v>
      </c>
      <c r="M124" s="229"/>
      <c r="N124" s="226"/>
      <c r="O124" s="228">
        <f t="shared" si="150"/>
        <v>0</v>
      </c>
      <c r="P124" s="713"/>
    </row>
    <row r="125" spans="1:16" ht="24" hidden="1" x14ac:dyDescent="0.25">
      <c r="A125" s="56">
        <v>2275</v>
      </c>
      <c r="B125" s="223" t="s">
        <v>146</v>
      </c>
      <c r="C125" s="224">
        <f t="shared" si="98"/>
        <v>0</v>
      </c>
      <c r="D125" s="225"/>
      <c r="E125" s="460"/>
      <c r="F125" s="486">
        <f t="shared" si="147"/>
        <v>0</v>
      </c>
      <c r="G125" s="225"/>
      <c r="H125" s="227"/>
      <c r="I125" s="228">
        <f t="shared" si="148"/>
        <v>0</v>
      </c>
      <c r="J125" s="227"/>
      <c r="K125" s="226"/>
      <c r="L125" s="228">
        <f t="shared" si="149"/>
        <v>0</v>
      </c>
      <c r="M125" s="229"/>
      <c r="N125" s="226"/>
      <c r="O125" s="228">
        <f t="shared" si="150"/>
        <v>0</v>
      </c>
      <c r="P125" s="713"/>
    </row>
    <row r="126" spans="1:16" ht="36" hidden="1" x14ac:dyDescent="0.25">
      <c r="A126" s="56">
        <v>2276</v>
      </c>
      <c r="B126" s="223" t="s">
        <v>147</v>
      </c>
      <c r="C126" s="224">
        <f t="shared" si="98"/>
        <v>0</v>
      </c>
      <c r="D126" s="225"/>
      <c r="E126" s="460"/>
      <c r="F126" s="486">
        <f t="shared" si="147"/>
        <v>0</v>
      </c>
      <c r="G126" s="225"/>
      <c r="H126" s="227"/>
      <c r="I126" s="228">
        <f t="shared" si="148"/>
        <v>0</v>
      </c>
      <c r="J126" s="227"/>
      <c r="K126" s="226"/>
      <c r="L126" s="228">
        <f t="shared" si="149"/>
        <v>0</v>
      </c>
      <c r="M126" s="229"/>
      <c r="N126" s="226"/>
      <c r="O126" s="228">
        <f t="shared" si="150"/>
        <v>0</v>
      </c>
      <c r="P126" s="713"/>
    </row>
    <row r="127" spans="1:16" ht="24" hidden="1" x14ac:dyDescent="0.25">
      <c r="A127" s="56">
        <v>2279</v>
      </c>
      <c r="B127" s="223" t="s">
        <v>148</v>
      </c>
      <c r="C127" s="224">
        <f t="shared" si="98"/>
        <v>0</v>
      </c>
      <c r="D127" s="225"/>
      <c r="E127" s="460"/>
      <c r="F127" s="486">
        <f t="shared" si="147"/>
        <v>0</v>
      </c>
      <c r="G127" s="225"/>
      <c r="H127" s="227"/>
      <c r="I127" s="228">
        <f t="shared" si="148"/>
        <v>0</v>
      </c>
      <c r="J127" s="227">
        <v>0</v>
      </c>
      <c r="K127" s="226"/>
      <c r="L127" s="228">
        <f t="shared" si="149"/>
        <v>0</v>
      </c>
      <c r="M127" s="229"/>
      <c r="N127" s="226"/>
      <c r="O127" s="228">
        <f t="shared" si="150"/>
        <v>0</v>
      </c>
      <c r="P127" s="713"/>
    </row>
    <row r="128" spans="1:16" ht="24" hidden="1" x14ac:dyDescent="0.25">
      <c r="A128" s="428">
        <v>2280</v>
      </c>
      <c r="B128" s="257" t="s">
        <v>149</v>
      </c>
      <c r="C128" s="258">
        <f t="shared" si="98"/>
        <v>0</v>
      </c>
      <c r="D128" s="717">
        <f t="shared" ref="D128:O128" si="151">SUM(D129)</f>
        <v>0</v>
      </c>
      <c r="E128" s="718">
        <f t="shared" si="151"/>
        <v>0</v>
      </c>
      <c r="F128" s="511">
        <f t="shared" si="151"/>
        <v>0</v>
      </c>
      <c r="G128" s="717">
        <f t="shared" si="151"/>
        <v>0</v>
      </c>
      <c r="H128" s="719">
        <f t="shared" si="151"/>
        <v>0</v>
      </c>
      <c r="I128" s="262">
        <f t="shared" si="151"/>
        <v>0</v>
      </c>
      <c r="J128" s="719">
        <f t="shared" si="151"/>
        <v>0</v>
      </c>
      <c r="K128" s="720">
        <f t="shared" si="151"/>
        <v>0</v>
      </c>
      <c r="L128" s="262">
        <f t="shared" si="151"/>
        <v>0</v>
      </c>
      <c r="M128" s="224">
        <f t="shared" si="151"/>
        <v>0</v>
      </c>
      <c r="N128" s="576">
        <f t="shared" si="151"/>
        <v>0</v>
      </c>
      <c r="O128" s="228">
        <f t="shared" si="151"/>
        <v>0</v>
      </c>
      <c r="P128" s="713"/>
    </row>
    <row r="129" spans="1:16" ht="24" hidden="1" x14ac:dyDescent="0.25">
      <c r="A129" s="56">
        <v>2283</v>
      </c>
      <c r="B129" s="223" t="s">
        <v>150</v>
      </c>
      <c r="C129" s="224">
        <f t="shared" si="98"/>
        <v>0</v>
      </c>
      <c r="D129" s="225"/>
      <c r="E129" s="460"/>
      <c r="F129" s="486">
        <f>D129+E129</f>
        <v>0</v>
      </c>
      <c r="G129" s="225"/>
      <c r="H129" s="227"/>
      <c r="I129" s="228">
        <f>G129+H129</f>
        <v>0</v>
      </c>
      <c r="J129" s="227"/>
      <c r="K129" s="226"/>
      <c r="L129" s="228">
        <f>J129+K129</f>
        <v>0</v>
      </c>
      <c r="M129" s="229"/>
      <c r="N129" s="226"/>
      <c r="O129" s="228">
        <f>M129+N129</f>
        <v>0</v>
      </c>
      <c r="P129" s="713"/>
    </row>
    <row r="130" spans="1:16" ht="38.25" customHeight="1" x14ac:dyDescent="0.25">
      <c r="A130" s="380">
        <v>2300</v>
      </c>
      <c r="B130" s="580" t="s">
        <v>151</v>
      </c>
      <c r="C130" s="381">
        <f t="shared" si="98"/>
        <v>83575</v>
      </c>
      <c r="D130" s="581">
        <f>SUM(D131,D136,D140,D141,D144,D151,D159,D160,D163)</f>
        <v>80889</v>
      </c>
      <c r="E130" s="582">
        <f t="shared" ref="E130:F130" si="152">SUM(E131,E136,E140,E141,E144,E151,E159,E160,E163)</f>
        <v>0</v>
      </c>
      <c r="F130" s="488">
        <f t="shared" si="152"/>
        <v>80889</v>
      </c>
      <c r="G130" s="581">
        <f>SUM(G131,G136,G140,G141,G144,G151,G159,G160,G163)</f>
        <v>0</v>
      </c>
      <c r="H130" s="584">
        <f t="shared" ref="H130:I130" si="153">SUM(H131,H136,H140,H141,H144,H151,H159,H160,H163)</f>
        <v>0</v>
      </c>
      <c r="I130" s="586">
        <f t="shared" si="153"/>
        <v>0</v>
      </c>
      <c r="J130" s="584">
        <f>SUM(J131,J136,J140,J141,J144,J151,J159,J160,J163)</f>
        <v>2686</v>
      </c>
      <c r="K130" s="585">
        <f t="shared" ref="K130:L130" si="154">SUM(K131,K136,K140,K141,K144,K151,K159,K160,K163)</f>
        <v>0</v>
      </c>
      <c r="L130" s="586">
        <f t="shared" si="154"/>
        <v>2686</v>
      </c>
      <c r="M130" s="381">
        <f>SUM(M131,M136,M140,M141,M144,M151,M159,M160,M163)</f>
        <v>0</v>
      </c>
      <c r="N130" s="585">
        <f t="shared" ref="N130:O130" si="155">SUM(N131,N136,N140,N141,N144,N151,N159,N160,N163)</f>
        <v>0</v>
      </c>
      <c r="O130" s="586">
        <f t="shared" si="155"/>
        <v>0</v>
      </c>
      <c r="P130" s="715"/>
    </row>
    <row r="131" spans="1:16" s="252" customFormat="1" ht="24" x14ac:dyDescent="0.25">
      <c r="A131" s="428">
        <v>2310</v>
      </c>
      <c r="B131" s="257" t="s">
        <v>152</v>
      </c>
      <c r="C131" s="258">
        <f t="shared" si="98"/>
        <v>23858</v>
      </c>
      <c r="D131" s="717">
        <f t="shared" ref="D131:O131" si="156">SUM(D132:D135)</f>
        <v>23640</v>
      </c>
      <c r="E131" s="718">
        <f t="shared" si="156"/>
        <v>0</v>
      </c>
      <c r="F131" s="511">
        <f t="shared" si="156"/>
        <v>23640</v>
      </c>
      <c r="G131" s="717">
        <f t="shared" si="156"/>
        <v>0</v>
      </c>
      <c r="H131" s="719">
        <f t="shared" si="156"/>
        <v>0</v>
      </c>
      <c r="I131" s="262">
        <f t="shared" si="156"/>
        <v>0</v>
      </c>
      <c r="J131" s="719">
        <f t="shared" si="156"/>
        <v>218</v>
      </c>
      <c r="K131" s="720">
        <f t="shared" si="156"/>
        <v>0</v>
      </c>
      <c r="L131" s="262">
        <f t="shared" si="156"/>
        <v>218</v>
      </c>
      <c r="M131" s="258">
        <f t="shared" si="156"/>
        <v>0</v>
      </c>
      <c r="N131" s="720">
        <f t="shared" si="156"/>
        <v>0</v>
      </c>
      <c r="O131" s="262">
        <f t="shared" si="156"/>
        <v>0</v>
      </c>
      <c r="P131" s="712"/>
    </row>
    <row r="132" spans="1:16" x14ac:dyDescent="0.25">
      <c r="A132" s="56">
        <v>2311</v>
      </c>
      <c r="B132" s="223" t="s">
        <v>153</v>
      </c>
      <c r="C132" s="224">
        <f t="shared" si="98"/>
        <v>8742</v>
      </c>
      <c r="D132" s="225">
        <v>8524</v>
      </c>
      <c r="E132" s="460"/>
      <c r="F132" s="486">
        <f t="shared" ref="F132:F135" si="157">D132+E132</f>
        <v>8524</v>
      </c>
      <c r="G132" s="225"/>
      <c r="H132" s="227"/>
      <c r="I132" s="228">
        <f t="shared" ref="I132:I135" si="158">G132+H132</f>
        <v>0</v>
      </c>
      <c r="J132" s="227">
        <v>218</v>
      </c>
      <c r="K132" s="226"/>
      <c r="L132" s="228">
        <f t="shared" ref="L132:L135" si="159">J132+K132</f>
        <v>218</v>
      </c>
      <c r="M132" s="229"/>
      <c r="N132" s="226"/>
      <c r="O132" s="228">
        <f t="shared" ref="O132:O135" si="160">M132+N132</f>
        <v>0</v>
      </c>
      <c r="P132" s="377"/>
    </row>
    <row r="133" spans="1:16" x14ac:dyDescent="0.25">
      <c r="A133" s="56">
        <v>2312</v>
      </c>
      <c r="B133" s="223" t="s">
        <v>154</v>
      </c>
      <c r="C133" s="224">
        <f t="shared" si="98"/>
        <v>13206</v>
      </c>
      <c r="D133" s="225">
        <v>13206</v>
      </c>
      <c r="E133" s="460"/>
      <c r="F133" s="486">
        <f t="shared" si="157"/>
        <v>13206</v>
      </c>
      <c r="G133" s="225"/>
      <c r="H133" s="227"/>
      <c r="I133" s="228">
        <f t="shared" si="158"/>
        <v>0</v>
      </c>
      <c r="J133" s="227"/>
      <c r="K133" s="226"/>
      <c r="L133" s="228">
        <f t="shared" si="159"/>
        <v>0</v>
      </c>
      <c r="M133" s="229"/>
      <c r="N133" s="226"/>
      <c r="O133" s="228">
        <f t="shared" si="160"/>
        <v>0</v>
      </c>
      <c r="P133" s="726"/>
    </row>
    <row r="134" spans="1:16" x14ac:dyDescent="0.25">
      <c r="A134" s="56">
        <v>2313</v>
      </c>
      <c r="B134" s="223" t="s">
        <v>155</v>
      </c>
      <c r="C134" s="224">
        <f t="shared" si="98"/>
        <v>1560</v>
      </c>
      <c r="D134" s="225">
        <v>1560</v>
      </c>
      <c r="E134" s="460"/>
      <c r="F134" s="486">
        <f t="shared" si="157"/>
        <v>1560</v>
      </c>
      <c r="G134" s="225"/>
      <c r="H134" s="227"/>
      <c r="I134" s="228">
        <f t="shared" si="158"/>
        <v>0</v>
      </c>
      <c r="J134" s="227"/>
      <c r="K134" s="226"/>
      <c r="L134" s="228">
        <f t="shared" si="159"/>
        <v>0</v>
      </c>
      <c r="M134" s="229"/>
      <c r="N134" s="226"/>
      <c r="O134" s="228">
        <f t="shared" si="160"/>
        <v>0</v>
      </c>
      <c r="P134" s="713"/>
    </row>
    <row r="135" spans="1:16" ht="48" x14ac:dyDescent="0.25">
      <c r="A135" s="56">
        <v>2314</v>
      </c>
      <c r="B135" s="223" t="s">
        <v>156</v>
      </c>
      <c r="C135" s="224">
        <f t="shared" si="98"/>
        <v>350</v>
      </c>
      <c r="D135" s="225">
        <v>350</v>
      </c>
      <c r="E135" s="460"/>
      <c r="F135" s="486">
        <f t="shared" si="157"/>
        <v>350</v>
      </c>
      <c r="G135" s="225"/>
      <c r="H135" s="227"/>
      <c r="I135" s="228">
        <f t="shared" si="158"/>
        <v>0</v>
      </c>
      <c r="J135" s="227"/>
      <c r="K135" s="226"/>
      <c r="L135" s="228">
        <f t="shared" si="159"/>
        <v>0</v>
      </c>
      <c r="M135" s="229"/>
      <c r="N135" s="226"/>
      <c r="O135" s="228">
        <f t="shared" si="160"/>
        <v>0</v>
      </c>
      <c r="P135" s="713"/>
    </row>
    <row r="136" spans="1:16" x14ac:dyDescent="0.25">
      <c r="A136" s="368">
        <v>2320</v>
      </c>
      <c r="B136" s="223" t="s">
        <v>157</v>
      </c>
      <c r="C136" s="224">
        <f t="shared" si="98"/>
        <v>37036</v>
      </c>
      <c r="D136" s="572">
        <f>SUM(D137:D139)</f>
        <v>34568</v>
      </c>
      <c r="E136" s="573">
        <f t="shared" ref="E136:F136" si="161">SUM(E137:E139)</f>
        <v>0</v>
      </c>
      <c r="F136" s="486">
        <f t="shared" si="161"/>
        <v>34568</v>
      </c>
      <c r="G136" s="572">
        <f>SUM(G137:G139)</f>
        <v>0</v>
      </c>
      <c r="H136" s="575">
        <f t="shared" ref="H136:I136" si="162">SUM(H137:H139)</f>
        <v>0</v>
      </c>
      <c r="I136" s="228">
        <f t="shared" si="162"/>
        <v>0</v>
      </c>
      <c r="J136" s="575">
        <f>SUM(J137:J139)</f>
        <v>2468</v>
      </c>
      <c r="K136" s="576">
        <f t="shared" ref="K136:L136" si="163">SUM(K137:K139)</f>
        <v>0</v>
      </c>
      <c r="L136" s="228">
        <f t="shared" si="163"/>
        <v>2468</v>
      </c>
      <c r="M136" s="224">
        <f>SUM(M137:M139)</f>
        <v>0</v>
      </c>
      <c r="N136" s="576">
        <f t="shared" ref="N136:O136" si="164">SUM(N137:N139)</f>
        <v>0</v>
      </c>
      <c r="O136" s="228">
        <f t="shared" si="164"/>
        <v>0</v>
      </c>
      <c r="P136" s="713"/>
    </row>
    <row r="137" spans="1:16" x14ac:dyDescent="0.25">
      <c r="A137" s="56">
        <v>2321</v>
      </c>
      <c r="B137" s="223" t="s">
        <v>158</v>
      </c>
      <c r="C137" s="224">
        <f t="shared" si="98"/>
        <v>8582</v>
      </c>
      <c r="D137" s="225">
        <v>6114</v>
      </c>
      <c r="E137" s="460"/>
      <c r="F137" s="486">
        <f t="shared" ref="F137:F140" si="165">D137+E137</f>
        <v>6114</v>
      </c>
      <c r="G137" s="225"/>
      <c r="H137" s="227"/>
      <c r="I137" s="228">
        <f t="shared" ref="I137:I140" si="166">G137+H137</f>
        <v>0</v>
      </c>
      <c r="J137" s="227">
        <v>2468</v>
      </c>
      <c r="K137" s="226"/>
      <c r="L137" s="228">
        <f t="shared" ref="L137:L140" si="167">J137+K137</f>
        <v>2468</v>
      </c>
      <c r="M137" s="229"/>
      <c r="N137" s="226"/>
      <c r="O137" s="228">
        <f t="shared" ref="O137:O140" si="168">M137+N137</f>
        <v>0</v>
      </c>
      <c r="P137" s="377"/>
    </row>
    <row r="138" spans="1:16" x14ac:dyDescent="0.25">
      <c r="A138" s="56">
        <v>2322</v>
      </c>
      <c r="B138" s="223" t="s">
        <v>159</v>
      </c>
      <c r="C138" s="224">
        <f t="shared" si="98"/>
        <v>28454</v>
      </c>
      <c r="D138" s="225">
        <v>28454</v>
      </c>
      <c r="E138" s="460"/>
      <c r="F138" s="486">
        <f t="shared" si="165"/>
        <v>28454</v>
      </c>
      <c r="G138" s="225"/>
      <c r="H138" s="227"/>
      <c r="I138" s="228">
        <f t="shared" si="166"/>
        <v>0</v>
      </c>
      <c r="J138" s="227"/>
      <c r="K138" s="226"/>
      <c r="L138" s="228">
        <f t="shared" si="167"/>
        <v>0</v>
      </c>
      <c r="M138" s="229"/>
      <c r="N138" s="226"/>
      <c r="O138" s="228">
        <f t="shared" si="168"/>
        <v>0</v>
      </c>
      <c r="P138" s="377"/>
    </row>
    <row r="139" spans="1:16" hidden="1" x14ac:dyDescent="0.25">
      <c r="A139" s="56">
        <v>2329</v>
      </c>
      <c r="B139" s="223" t="s">
        <v>160</v>
      </c>
      <c r="C139" s="224">
        <f t="shared" si="98"/>
        <v>0</v>
      </c>
      <c r="D139" s="225"/>
      <c r="E139" s="460"/>
      <c r="F139" s="486">
        <f t="shared" si="165"/>
        <v>0</v>
      </c>
      <c r="G139" s="225"/>
      <c r="H139" s="227"/>
      <c r="I139" s="228">
        <f t="shared" si="166"/>
        <v>0</v>
      </c>
      <c r="J139" s="227"/>
      <c r="K139" s="226"/>
      <c r="L139" s="228">
        <f t="shared" si="167"/>
        <v>0</v>
      </c>
      <c r="M139" s="229"/>
      <c r="N139" s="226"/>
      <c r="O139" s="228">
        <f t="shared" si="168"/>
        <v>0</v>
      </c>
      <c r="P139" s="713"/>
    </row>
    <row r="140" spans="1:16" hidden="1" x14ac:dyDescent="0.25">
      <c r="A140" s="368">
        <v>2330</v>
      </c>
      <c r="B140" s="223" t="s">
        <v>161</v>
      </c>
      <c r="C140" s="224">
        <f t="shared" si="98"/>
        <v>0</v>
      </c>
      <c r="D140" s="225"/>
      <c r="E140" s="460"/>
      <c r="F140" s="486">
        <f t="shared" si="165"/>
        <v>0</v>
      </c>
      <c r="G140" s="225"/>
      <c r="H140" s="227"/>
      <c r="I140" s="228">
        <f t="shared" si="166"/>
        <v>0</v>
      </c>
      <c r="J140" s="227"/>
      <c r="K140" s="226"/>
      <c r="L140" s="228">
        <f t="shared" si="167"/>
        <v>0</v>
      </c>
      <c r="M140" s="229"/>
      <c r="N140" s="226"/>
      <c r="O140" s="228">
        <f t="shared" si="168"/>
        <v>0</v>
      </c>
      <c r="P140" s="713"/>
    </row>
    <row r="141" spans="1:16" ht="48" x14ac:dyDescent="0.25">
      <c r="A141" s="368">
        <v>2340</v>
      </c>
      <c r="B141" s="223" t="s">
        <v>162</v>
      </c>
      <c r="C141" s="224">
        <f t="shared" si="98"/>
        <v>500</v>
      </c>
      <c r="D141" s="572">
        <f>SUM(D142:D143)</f>
        <v>500</v>
      </c>
      <c r="E141" s="573">
        <f t="shared" ref="E141:F141" si="169">SUM(E142:E143)</f>
        <v>0</v>
      </c>
      <c r="F141" s="486">
        <f t="shared" si="169"/>
        <v>500</v>
      </c>
      <c r="G141" s="572">
        <f>SUM(G142:G143)</f>
        <v>0</v>
      </c>
      <c r="H141" s="575">
        <f t="shared" ref="H141:I141" si="170">SUM(H142:H143)</f>
        <v>0</v>
      </c>
      <c r="I141" s="228">
        <f t="shared" si="170"/>
        <v>0</v>
      </c>
      <c r="J141" s="575">
        <f>SUM(J142:J143)</f>
        <v>0</v>
      </c>
      <c r="K141" s="576">
        <f t="shared" ref="K141:L141" si="171">SUM(K142:K143)</f>
        <v>0</v>
      </c>
      <c r="L141" s="228">
        <f t="shared" si="171"/>
        <v>0</v>
      </c>
      <c r="M141" s="224">
        <f>SUM(M142:M143)</f>
        <v>0</v>
      </c>
      <c r="N141" s="576">
        <f t="shared" ref="N141:O141" si="172">SUM(N142:N143)</f>
        <v>0</v>
      </c>
      <c r="O141" s="228">
        <f t="shared" si="172"/>
        <v>0</v>
      </c>
      <c r="P141" s="713"/>
    </row>
    <row r="142" spans="1:16" x14ac:dyDescent="0.25">
      <c r="A142" s="56">
        <v>2341</v>
      </c>
      <c r="B142" s="223" t="s">
        <v>163</v>
      </c>
      <c r="C142" s="224">
        <f t="shared" si="98"/>
        <v>500</v>
      </c>
      <c r="D142" s="225">
        <v>500</v>
      </c>
      <c r="E142" s="460"/>
      <c r="F142" s="486">
        <f t="shared" ref="F142:F143" si="173">D142+E142</f>
        <v>500</v>
      </c>
      <c r="G142" s="225"/>
      <c r="H142" s="227"/>
      <c r="I142" s="228">
        <f t="shared" ref="I142:I143" si="174">G142+H142</f>
        <v>0</v>
      </c>
      <c r="J142" s="227"/>
      <c r="K142" s="226"/>
      <c r="L142" s="228">
        <f t="shared" ref="L142:L143" si="175">J142+K142</f>
        <v>0</v>
      </c>
      <c r="M142" s="229"/>
      <c r="N142" s="226"/>
      <c r="O142" s="228">
        <f t="shared" ref="O142:O143" si="176">M142+N142</f>
        <v>0</v>
      </c>
      <c r="P142" s="713"/>
    </row>
    <row r="143" spans="1:16" ht="24" hidden="1" x14ac:dyDescent="0.25">
      <c r="A143" s="56">
        <v>2344</v>
      </c>
      <c r="B143" s="223" t="s">
        <v>164</v>
      </c>
      <c r="C143" s="224">
        <f t="shared" si="98"/>
        <v>0</v>
      </c>
      <c r="D143" s="225"/>
      <c r="E143" s="460"/>
      <c r="F143" s="486">
        <f t="shared" si="173"/>
        <v>0</v>
      </c>
      <c r="G143" s="225"/>
      <c r="H143" s="227"/>
      <c r="I143" s="228">
        <f t="shared" si="174"/>
        <v>0</v>
      </c>
      <c r="J143" s="227"/>
      <c r="K143" s="226"/>
      <c r="L143" s="228">
        <f t="shared" si="175"/>
        <v>0</v>
      </c>
      <c r="M143" s="229"/>
      <c r="N143" s="226"/>
      <c r="O143" s="228">
        <f t="shared" si="176"/>
        <v>0</v>
      </c>
      <c r="P143" s="713"/>
    </row>
    <row r="144" spans="1:16" ht="24" x14ac:dyDescent="0.25">
      <c r="A144" s="419">
        <v>2350</v>
      </c>
      <c r="B144" s="420" t="s">
        <v>165</v>
      </c>
      <c r="C144" s="421">
        <f t="shared" si="98"/>
        <v>7358</v>
      </c>
      <c r="D144" s="596">
        <f>SUM(D145:D150)</f>
        <v>7358</v>
      </c>
      <c r="E144" s="597">
        <f t="shared" ref="E144:F144" si="177">SUM(E145:E150)</f>
        <v>0</v>
      </c>
      <c r="F144" s="510">
        <f t="shared" si="177"/>
        <v>7358</v>
      </c>
      <c r="G144" s="596">
        <f>SUM(G145:G150)</f>
        <v>0</v>
      </c>
      <c r="H144" s="599">
        <f t="shared" ref="H144:I144" si="178">SUM(H145:H150)</f>
        <v>0</v>
      </c>
      <c r="I144" s="425">
        <f t="shared" si="178"/>
        <v>0</v>
      </c>
      <c r="J144" s="599">
        <f>SUM(J145:J150)</f>
        <v>0</v>
      </c>
      <c r="K144" s="600">
        <f t="shared" ref="K144:L144" si="179">SUM(K145:K150)</f>
        <v>0</v>
      </c>
      <c r="L144" s="425">
        <f t="shared" si="179"/>
        <v>0</v>
      </c>
      <c r="M144" s="421">
        <f>SUM(M145:M150)</f>
        <v>0</v>
      </c>
      <c r="N144" s="600">
        <f t="shared" ref="N144:O144" si="180">SUM(N145:N150)</f>
        <v>0</v>
      </c>
      <c r="O144" s="425">
        <f t="shared" si="180"/>
        <v>0</v>
      </c>
      <c r="P144" s="711"/>
    </row>
    <row r="145" spans="1:16" x14ac:dyDescent="0.25">
      <c r="A145" s="256">
        <v>2351</v>
      </c>
      <c r="B145" s="257" t="s">
        <v>166</v>
      </c>
      <c r="C145" s="258">
        <f t="shared" si="98"/>
        <v>815</v>
      </c>
      <c r="D145" s="259">
        <v>815</v>
      </c>
      <c r="E145" s="462"/>
      <c r="F145" s="511">
        <f t="shared" ref="F145:F150" si="181">D145+E145</f>
        <v>815</v>
      </c>
      <c r="G145" s="259"/>
      <c r="H145" s="261"/>
      <c r="I145" s="262">
        <f t="shared" ref="I145:I150" si="182">G145+H145</f>
        <v>0</v>
      </c>
      <c r="J145" s="261"/>
      <c r="K145" s="260"/>
      <c r="L145" s="262">
        <f t="shared" ref="L145:L150" si="183">J145+K145</f>
        <v>0</v>
      </c>
      <c r="M145" s="263"/>
      <c r="N145" s="260"/>
      <c r="O145" s="262">
        <f t="shared" ref="O145:O150" si="184">M145+N145</f>
        <v>0</v>
      </c>
      <c r="P145" s="712"/>
    </row>
    <row r="146" spans="1:16" x14ac:dyDescent="0.25">
      <c r="A146" s="56">
        <v>2352</v>
      </c>
      <c r="B146" s="223" t="s">
        <v>167</v>
      </c>
      <c r="C146" s="224">
        <f t="shared" si="98"/>
        <v>3234</v>
      </c>
      <c r="D146" s="225">
        <v>3234</v>
      </c>
      <c r="E146" s="460"/>
      <c r="F146" s="486">
        <f t="shared" si="181"/>
        <v>3234</v>
      </c>
      <c r="G146" s="225"/>
      <c r="H146" s="227"/>
      <c r="I146" s="228">
        <f t="shared" si="182"/>
        <v>0</v>
      </c>
      <c r="J146" s="227"/>
      <c r="K146" s="226"/>
      <c r="L146" s="228">
        <f t="shared" si="183"/>
        <v>0</v>
      </c>
      <c r="M146" s="229"/>
      <c r="N146" s="226"/>
      <c r="O146" s="228">
        <f t="shared" si="184"/>
        <v>0</v>
      </c>
      <c r="P146" s="377"/>
    </row>
    <row r="147" spans="1:16" ht="24" x14ac:dyDescent="0.25">
      <c r="A147" s="56">
        <v>2353</v>
      </c>
      <c r="B147" s="223" t="s">
        <v>168</v>
      </c>
      <c r="C147" s="224">
        <f t="shared" si="98"/>
        <v>84</v>
      </c>
      <c r="D147" s="225">
        <v>84</v>
      </c>
      <c r="E147" s="460"/>
      <c r="F147" s="486">
        <f t="shared" si="181"/>
        <v>84</v>
      </c>
      <c r="G147" s="225"/>
      <c r="H147" s="227"/>
      <c r="I147" s="228">
        <f t="shared" si="182"/>
        <v>0</v>
      </c>
      <c r="J147" s="227"/>
      <c r="K147" s="226"/>
      <c r="L147" s="228">
        <f t="shared" si="183"/>
        <v>0</v>
      </c>
      <c r="M147" s="229"/>
      <c r="N147" s="226"/>
      <c r="O147" s="228">
        <f t="shared" si="184"/>
        <v>0</v>
      </c>
      <c r="P147" s="377"/>
    </row>
    <row r="148" spans="1:16" ht="24" x14ac:dyDescent="0.25">
      <c r="A148" s="56">
        <v>2354</v>
      </c>
      <c r="B148" s="223" t="s">
        <v>169</v>
      </c>
      <c r="C148" s="224">
        <f t="shared" si="98"/>
        <v>3225</v>
      </c>
      <c r="D148" s="225">
        <v>3225</v>
      </c>
      <c r="E148" s="460"/>
      <c r="F148" s="486">
        <f t="shared" si="181"/>
        <v>3225</v>
      </c>
      <c r="G148" s="225"/>
      <c r="H148" s="227"/>
      <c r="I148" s="228">
        <f t="shared" si="182"/>
        <v>0</v>
      </c>
      <c r="J148" s="227"/>
      <c r="K148" s="226"/>
      <c r="L148" s="228">
        <f t="shared" si="183"/>
        <v>0</v>
      </c>
      <c r="M148" s="229"/>
      <c r="N148" s="226"/>
      <c r="O148" s="228">
        <f t="shared" si="184"/>
        <v>0</v>
      </c>
      <c r="P148" s="713"/>
    </row>
    <row r="149" spans="1:16" ht="24" hidden="1" x14ac:dyDescent="0.25">
      <c r="A149" s="56">
        <v>2355</v>
      </c>
      <c r="B149" s="223" t="s">
        <v>170</v>
      </c>
      <c r="C149" s="224">
        <f t="shared" ref="C149:C212" si="185">F149+I149+L149+O149</f>
        <v>0</v>
      </c>
      <c r="D149" s="225"/>
      <c r="E149" s="460"/>
      <c r="F149" s="486">
        <f t="shared" si="181"/>
        <v>0</v>
      </c>
      <c r="G149" s="225"/>
      <c r="H149" s="227"/>
      <c r="I149" s="228">
        <f t="shared" si="182"/>
        <v>0</v>
      </c>
      <c r="J149" s="227"/>
      <c r="K149" s="226"/>
      <c r="L149" s="228">
        <f t="shared" si="183"/>
        <v>0</v>
      </c>
      <c r="M149" s="229"/>
      <c r="N149" s="226"/>
      <c r="O149" s="228">
        <f t="shared" si="184"/>
        <v>0</v>
      </c>
      <c r="P149" s="713"/>
    </row>
    <row r="150" spans="1:16" ht="24" hidden="1" x14ac:dyDescent="0.25">
      <c r="A150" s="56">
        <v>2359</v>
      </c>
      <c r="B150" s="223" t="s">
        <v>171</v>
      </c>
      <c r="C150" s="224">
        <f t="shared" si="185"/>
        <v>0</v>
      </c>
      <c r="D150" s="225"/>
      <c r="E150" s="460"/>
      <c r="F150" s="486">
        <f t="shared" si="181"/>
        <v>0</v>
      </c>
      <c r="G150" s="225"/>
      <c r="H150" s="227"/>
      <c r="I150" s="228">
        <f t="shared" si="182"/>
        <v>0</v>
      </c>
      <c r="J150" s="227"/>
      <c r="K150" s="226"/>
      <c r="L150" s="228">
        <f t="shared" si="183"/>
        <v>0</v>
      </c>
      <c r="M150" s="229"/>
      <c r="N150" s="226"/>
      <c r="O150" s="228">
        <f t="shared" si="184"/>
        <v>0</v>
      </c>
      <c r="P150" s="713"/>
    </row>
    <row r="151" spans="1:16" ht="24.75" customHeight="1" x14ac:dyDescent="0.25">
      <c r="A151" s="368">
        <v>2360</v>
      </c>
      <c r="B151" s="223" t="s">
        <v>172</v>
      </c>
      <c r="C151" s="224">
        <f t="shared" si="185"/>
        <v>14173</v>
      </c>
      <c r="D151" s="572">
        <f>SUM(D152:D158)</f>
        <v>14173</v>
      </c>
      <c r="E151" s="573">
        <f t="shared" ref="E151:F151" si="186">SUM(E152:E158)</f>
        <v>0</v>
      </c>
      <c r="F151" s="486">
        <f t="shared" si="186"/>
        <v>14173</v>
      </c>
      <c r="G151" s="572">
        <f>SUM(G152:G158)</f>
        <v>0</v>
      </c>
      <c r="H151" s="575">
        <f t="shared" ref="H151:I151" si="187">SUM(H152:H158)</f>
        <v>0</v>
      </c>
      <c r="I151" s="228">
        <f t="shared" si="187"/>
        <v>0</v>
      </c>
      <c r="J151" s="575">
        <f>SUM(J152:J158)</f>
        <v>0</v>
      </c>
      <c r="K151" s="576">
        <f t="shared" ref="K151:L151" si="188">SUM(K152:K158)</f>
        <v>0</v>
      </c>
      <c r="L151" s="228">
        <f t="shared" si="188"/>
        <v>0</v>
      </c>
      <c r="M151" s="224">
        <f>SUM(M152:M158)</f>
        <v>0</v>
      </c>
      <c r="N151" s="576">
        <f t="shared" ref="N151:O151" si="189">SUM(N152:N158)</f>
        <v>0</v>
      </c>
      <c r="O151" s="228">
        <f t="shared" si="189"/>
        <v>0</v>
      </c>
      <c r="P151" s="713"/>
    </row>
    <row r="152" spans="1:16" x14ac:dyDescent="0.25">
      <c r="A152" s="55">
        <v>2361</v>
      </c>
      <c r="B152" s="223" t="s">
        <v>173</v>
      </c>
      <c r="C152" s="224">
        <f t="shared" si="185"/>
        <v>160</v>
      </c>
      <c r="D152" s="225">
        <v>160</v>
      </c>
      <c r="E152" s="460"/>
      <c r="F152" s="486">
        <f t="shared" ref="F152:F159" si="190">D152+E152</f>
        <v>160</v>
      </c>
      <c r="G152" s="225"/>
      <c r="H152" s="227"/>
      <c r="I152" s="228">
        <f t="shared" ref="I152:I159" si="191">G152+H152</f>
        <v>0</v>
      </c>
      <c r="J152" s="227"/>
      <c r="K152" s="226"/>
      <c r="L152" s="228">
        <f t="shared" ref="L152:L159" si="192">J152+K152</f>
        <v>0</v>
      </c>
      <c r="M152" s="229"/>
      <c r="N152" s="226"/>
      <c r="O152" s="228">
        <f t="shared" ref="O152:O159" si="193">M152+N152</f>
        <v>0</v>
      </c>
      <c r="P152" s="713"/>
    </row>
    <row r="153" spans="1:16" ht="24" hidden="1" x14ac:dyDescent="0.25">
      <c r="A153" s="55">
        <v>2362</v>
      </c>
      <c r="B153" s="223" t="s">
        <v>174</v>
      </c>
      <c r="C153" s="224">
        <f t="shared" si="185"/>
        <v>0</v>
      </c>
      <c r="D153" s="225"/>
      <c r="E153" s="460"/>
      <c r="F153" s="486">
        <f t="shared" si="190"/>
        <v>0</v>
      </c>
      <c r="G153" s="225"/>
      <c r="H153" s="227"/>
      <c r="I153" s="228">
        <f t="shared" si="191"/>
        <v>0</v>
      </c>
      <c r="J153" s="227"/>
      <c r="K153" s="226"/>
      <c r="L153" s="228">
        <f t="shared" si="192"/>
        <v>0</v>
      </c>
      <c r="M153" s="229"/>
      <c r="N153" s="226"/>
      <c r="O153" s="228">
        <f t="shared" si="193"/>
        <v>0</v>
      </c>
      <c r="P153" s="713"/>
    </row>
    <row r="154" spans="1:16" hidden="1" x14ac:dyDescent="0.25">
      <c r="A154" s="55">
        <v>2363</v>
      </c>
      <c r="B154" s="223" t="s">
        <v>175</v>
      </c>
      <c r="C154" s="224">
        <f t="shared" si="185"/>
        <v>0</v>
      </c>
      <c r="D154" s="225"/>
      <c r="E154" s="460"/>
      <c r="F154" s="486">
        <f t="shared" si="190"/>
        <v>0</v>
      </c>
      <c r="G154" s="225"/>
      <c r="H154" s="227"/>
      <c r="I154" s="228">
        <f t="shared" si="191"/>
        <v>0</v>
      </c>
      <c r="J154" s="227"/>
      <c r="K154" s="226"/>
      <c r="L154" s="228">
        <f t="shared" si="192"/>
        <v>0</v>
      </c>
      <c r="M154" s="229"/>
      <c r="N154" s="226"/>
      <c r="O154" s="228">
        <f t="shared" si="193"/>
        <v>0</v>
      </c>
      <c r="P154" s="713"/>
    </row>
    <row r="155" spans="1:16" x14ac:dyDescent="0.25">
      <c r="A155" s="55">
        <v>2364</v>
      </c>
      <c r="B155" s="223" t="s">
        <v>176</v>
      </c>
      <c r="C155" s="224">
        <f t="shared" si="185"/>
        <v>13768</v>
      </c>
      <c r="D155" s="225">
        <v>13768</v>
      </c>
      <c r="E155" s="460"/>
      <c r="F155" s="486">
        <f t="shared" si="190"/>
        <v>13768</v>
      </c>
      <c r="G155" s="225"/>
      <c r="H155" s="227"/>
      <c r="I155" s="228">
        <f t="shared" si="191"/>
        <v>0</v>
      </c>
      <c r="J155" s="227"/>
      <c r="K155" s="226"/>
      <c r="L155" s="228">
        <f t="shared" si="192"/>
        <v>0</v>
      </c>
      <c r="M155" s="229"/>
      <c r="N155" s="226"/>
      <c r="O155" s="228">
        <f t="shared" si="193"/>
        <v>0</v>
      </c>
      <c r="P155" s="713"/>
    </row>
    <row r="156" spans="1:16" ht="12.75" hidden="1" customHeight="1" x14ac:dyDescent="0.25">
      <c r="A156" s="55">
        <v>2365</v>
      </c>
      <c r="B156" s="223" t="s">
        <v>177</v>
      </c>
      <c r="C156" s="224">
        <f t="shared" si="185"/>
        <v>0</v>
      </c>
      <c r="D156" s="225"/>
      <c r="E156" s="460"/>
      <c r="F156" s="486">
        <f t="shared" si="190"/>
        <v>0</v>
      </c>
      <c r="G156" s="225"/>
      <c r="H156" s="227"/>
      <c r="I156" s="228">
        <f t="shared" si="191"/>
        <v>0</v>
      </c>
      <c r="J156" s="227"/>
      <c r="K156" s="226"/>
      <c r="L156" s="228">
        <f t="shared" si="192"/>
        <v>0</v>
      </c>
      <c r="M156" s="229"/>
      <c r="N156" s="226"/>
      <c r="O156" s="228">
        <f t="shared" si="193"/>
        <v>0</v>
      </c>
      <c r="P156" s="713"/>
    </row>
    <row r="157" spans="1:16" ht="36" hidden="1" x14ac:dyDescent="0.25">
      <c r="A157" s="55">
        <v>2366</v>
      </c>
      <c r="B157" s="223" t="s">
        <v>178</v>
      </c>
      <c r="C157" s="224">
        <f t="shared" si="185"/>
        <v>0</v>
      </c>
      <c r="D157" s="225"/>
      <c r="E157" s="460"/>
      <c r="F157" s="486">
        <f t="shared" si="190"/>
        <v>0</v>
      </c>
      <c r="G157" s="225"/>
      <c r="H157" s="227"/>
      <c r="I157" s="228">
        <f t="shared" si="191"/>
        <v>0</v>
      </c>
      <c r="J157" s="227"/>
      <c r="K157" s="226"/>
      <c r="L157" s="228">
        <f t="shared" si="192"/>
        <v>0</v>
      </c>
      <c r="M157" s="229"/>
      <c r="N157" s="226"/>
      <c r="O157" s="228">
        <f t="shared" si="193"/>
        <v>0</v>
      </c>
      <c r="P157" s="713"/>
    </row>
    <row r="158" spans="1:16" ht="48" x14ac:dyDescent="0.25">
      <c r="A158" s="55">
        <v>2369</v>
      </c>
      <c r="B158" s="223" t="s">
        <v>179</v>
      </c>
      <c r="C158" s="224">
        <f t="shared" si="185"/>
        <v>245</v>
      </c>
      <c r="D158" s="225">
        <v>245</v>
      </c>
      <c r="E158" s="460"/>
      <c r="F158" s="486">
        <f t="shared" si="190"/>
        <v>245</v>
      </c>
      <c r="G158" s="225"/>
      <c r="H158" s="227"/>
      <c r="I158" s="228">
        <f t="shared" si="191"/>
        <v>0</v>
      </c>
      <c r="J158" s="227"/>
      <c r="K158" s="226"/>
      <c r="L158" s="228">
        <f t="shared" si="192"/>
        <v>0</v>
      </c>
      <c r="M158" s="229"/>
      <c r="N158" s="226"/>
      <c r="O158" s="228">
        <f t="shared" si="193"/>
        <v>0</v>
      </c>
      <c r="P158" s="713"/>
    </row>
    <row r="159" spans="1:16" hidden="1" x14ac:dyDescent="0.25">
      <c r="A159" s="419">
        <v>2370</v>
      </c>
      <c r="B159" s="420" t="s">
        <v>180</v>
      </c>
      <c r="C159" s="421">
        <f t="shared" si="185"/>
        <v>0</v>
      </c>
      <c r="D159" s="422"/>
      <c r="E159" s="461"/>
      <c r="F159" s="510">
        <f t="shared" si="190"/>
        <v>0</v>
      </c>
      <c r="G159" s="422"/>
      <c r="H159" s="424"/>
      <c r="I159" s="425">
        <f t="shared" si="191"/>
        <v>0</v>
      </c>
      <c r="J159" s="424"/>
      <c r="K159" s="423"/>
      <c r="L159" s="425">
        <f t="shared" si="192"/>
        <v>0</v>
      </c>
      <c r="M159" s="426"/>
      <c r="N159" s="423"/>
      <c r="O159" s="425">
        <f t="shared" si="193"/>
        <v>0</v>
      </c>
      <c r="P159" s="711"/>
    </row>
    <row r="160" spans="1:16" x14ac:dyDescent="0.25">
      <c r="A160" s="419">
        <v>2380</v>
      </c>
      <c r="B160" s="420" t="s">
        <v>181</v>
      </c>
      <c r="C160" s="421">
        <f t="shared" si="185"/>
        <v>650</v>
      </c>
      <c r="D160" s="596">
        <f>SUM(D161:D162)</f>
        <v>650</v>
      </c>
      <c r="E160" s="597">
        <f t="shared" ref="E160:F160" si="194">SUM(E161:E162)</f>
        <v>0</v>
      </c>
      <c r="F160" s="510">
        <f t="shared" si="194"/>
        <v>650</v>
      </c>
      <c r="G160" s="596">
        <f>SUM(G161:G162)</f>
        <v>0</v>
      </c>
      <c r="H160" s="599">
        <f t="shared" ref="H160:I160" si="195">SUM(H161:H162)</f>
        <v>0</v>
      </c>
      <c r="I160" s="425">
        <f t="shared" si="195"/>
        <v>0</v>
      </c>
      <c r="J160" s="599">
        <f>SUM(J161:J162)</f>
        <v>0</v>
      </c>
      <c r="K160" s="600">
        <f t="shared" ref="K160:L160" si="196">SUM(K161:K162)</f>
        <v>0</v>
      </c>
      <c r="L160" s="425">
        <f t="shared" si="196"/>
        <v>0</v>
      </c>
      <c r="M160" s="421">
        <f>SUM(M161:M162)</f>
        <v>0</v>
      </c>
      <c r="N160" s="600">
        <f t="shared" ref="N160:O160" si="197">SUM(N161:N162)</f>
        <v>0</v>
      </c>
      <c r="O160" s="425">
        <f t="shared" si="197"/>
        <v>0</v>
      </c>
      <c r="P160" s="711"/>
    </row>
    <row r="161" spans="1:16" hidden="1" x14ac:dyDescent="0.25">
      <c r="A161" s="727">
        <v>2381</v>
      </c>
      <c r="B161" s="257" t="s">
        <v>182</v>
      </c>
      <c r="C161" s="258">
        <f t="shared" si="185"/>
        <v>0</v>
      </c>
      <c r="D161" s="259">
        <v>0</v>
      </c>
      <c r="E161" s="462"/>
      <c r="F161" s="511">
        <f t="shared" ref="F161:F164" si="198">D161+E161</f>
        <v>0</v>
      </c>
      <c r="G161" s="259"/>
      <c r="H161" s="261"/>
      <c r="I161" s="262">
        <f t="shared" ref="I161:I164" si="199">G161+H161</f>
        <v>0</v>
      </c>
      <c r="J161" s="261"/>
      <c r="K161" s="260"/>
      <c r="L161" s="262">
        <f t="shared" ref="L161:L164" si="200">J161+K161</f>
        <v>0</v>
      </c>
      <c r="M161" s="263"/>
      <c r="N161" s="260"/>
      <c r="O161" s="262">
        <f t="shared" ref="O161:O164" si="201">M161+N161</f>
        <v>0</v>
      </c>
      <c r="P161" s="728"/>
    </row>
    <row r="162" spans="1:16" ht="24" x14ac:dyDescent="0.25">
      <c r="A162" s="55">
        <v>2389</v>
      </c>
      <c r="B162" s="223" t="s">
        <v>183</v>
      </c>
      <c r="C162" s="224">
        <f t="shared" si="185"/>
        <v>650</v>
      </c>
      <c r="D162" s="225">
        <v>650</v>
      </c>
      <c r="E162" s="460"/>
      <c r="F162" s="486">
        <f t="shared" si="198"/>
        <v>650</v>
      </c>
      <c r="G162" s="225"/>
      <c r="H162" s="227"/>
      <c r="I162" s="228">
        <f t="shared" si="199"/>
        <v>0</v>
      </c>
      <c r="J162" s="227"/>
      <c r="K162" s="226"/>
      <c r="L162" s="228">
        <f t="shared" si="200"/>
        <v>0</v>
      </c>
      <c r="M162" s="229"/>
      <c r="N162" s="226"/>
      <c r="O162" s="228">
        <f t="shared" si="201"/>
        <v>0</v>
      </c>
      <c r="P162" s="713"/>
    </row>
    <row r="163" spans="1:16" hidden="1" x14ac:dyDescent="0.25">
      <c r="A163" s="419">
        <v>2390</v>
      </c>
      <c r="B163" s="420" t="s">
        <v>184</v>
      </c>
      <c r="C163" s="421">
        <f t="shared" si="185"/>
        <v>0</v>
      </c>
      <c r="D163" s="422"/>
      <c r="E163" s="461"/>
      <c r="F163" s="510">
        <f t="shared" si="198"/>
        <v>0</v>
      </c>
      <c r="G163" s="422"/>
      <c r="H163" s="424"/>
      <c r="I163" s="425">
        <f t="shared" si="199"/>
        <v>0</v>
      </c>
      <c r="J163" s="424"/>
      <c r="K163" s="423"/>
      <c r="L163" s="425">
        <f t="shared" si="200"/>
        <v>0</v>
      </c>
      <c r="M163" s="426"/>
      <c r="N163" s="423"/>
      <c r="O163" s="425">
        <f t="shared" si="201"/>
        <v>0</v>
      </c>
      <c r="P163" s="711"/>
    </row>
    <row r="164" spans="1:16" hidden="1" x14ac:dyDescent="0.25">
      <c r="A164" s="380">
        <v>2400</v>
      </c>
      <c r="B164" s="580" t="s">
        <v>185</v>
      </c>
      <c r="C164" s="381">
        <f t="shared" si="185"/>
        <v>0</v>
      </c>
      <c r="D164" s="729"/>
      <c r="E164" s="730"/>
      <c r="F164" s="488">
        <f t="shared" si="198"/>
        <v>0</v>
      </c>
      <c r="G164" s="729"/>
      <c r="H164" s="731"/>
      <c r="I164" s="586">
        <f t="shared" si="199"/>
        <v>0</v>
      </c>
      <c r="J164" s="731"/>
      <c r="K164" s="732"/>
      <c r="L164" s="586">
        <f t="shared" si="200"/>
        <v>0</v>
      </c>
      <c r="M164" s="733"/>
      <c r="N164" s="732"/>
      <c r="O164" s="586">
        <f t="shared" si="201"/>
        <v>0</v>
      </c>
      <c r="P164" s="715"/>
    </row>
    <row r="165" spans="1:16" ht="24" x14ac:dyDescent="0.25">
      <c r="A165" s="380">
        <v>2500</v>
      </c>
      <c r="B165" s="580" t="s">
        <v>186</v>
      </c>
      <c r="C165" s="381">
        <f t="shared" si="185"/>
        <v>25591</v>
      </c>
      <c r="D165" s="581">
        <f>SUM(D166,D171)</f>
        <v>24991</v>
      </c>
      <c r="E165" s="582">
        <f t="shared" ref="E165:O165" si="202">SUM(E166,E171)</f>
        <v>0</v>
      </c>
      <c r="F165" s="488">
        <f t="shared" si="202"/>
        <v>24991</v>
      </c>
      <c r="G165" s="581">
        <f t="shared" si="202"/>
        <v>0</v>
      </c>
      <c r="H165" s="584">
        <f t="shared" si="202"/>
        <v>0</v>
      </c>
      <c r="I165" s="586">
        <f t="shared" si="202"/>
        <v>0</v>
      </c>
      <c r="J165" s="584">
        <f t="shared" si="202"/>
        <v>600</v>
      </c>
      <c r="K165" s="585">
        <f t="shared" si="202"/>
        <v>0</v>
      </c>
      <c r="L165" s="586">
        <f t="shared" si="202"/>
        <v>600</v>
      </c>
      <c r="M165" s="707">
        <f t="shared" si="202"/>
        <v>0</v>
      </c>
      <c r="N165" s="708">
        <f t="shared" si="202"/>
        <v>0</v>
      </c>
      <c r="O165" s="709">
        <f t="shared" si="202"/>
        <v>0</v>
      </c>
      <c r="P165" s="710"/>
    </row>
    <row r="166" spans="1:16" ht="16.5" customHeight="1" x14ac:dyDescent="0.25">
      <c r="A166" s="428">
        <v>2510</v>
      </c>
      <c r="B166" s="257" t="s">
        <v>187</v>
      </c>
      <c r="C166" s="258">
        <f t="shared" si="185"/>
        <v>25572</v>
      </c>
      <c r="D166" s="717">
        <f>SUM(D167:D170)</f>
        <v>24972</v>
      </c>
      <c r="E166" s="718">
        <f t="shared" ref="E166:O166" si="203">SUM(E167:E170)</f>
        <v>0</v>
      </c>
      <c r="F166" s="511">
        <f t="shared" si="203"/>
        <v>24972</v>
      </c>
      <c r="G166" s="717">
        <f t="shared" si="203"/>
        <v>0</v>
      </c>
      <c r="H166" s="719">
        <f t="shared" si="203"/>
        <v>0</v>
      </c>
      <c r="I166" s="262">
        <f t="shared" si="203"/>
        <v>0</v>
      </c>
      <c r="J166" s="719">
        <f t="shared" si="203"/>
        <v>600</v>
      </c>
      <c r="K166" s="720">
        <f t="shared" si="203"/>
        <v>0</v>
      </c>
      <c r="L166" s="262">
        <f t="shared" si="203"/>
        <v>600</v>
      </c>
      <c r="M166" s="734">
        <f t="shared" si="203"/>
        <v>0</v>
      </c>
      <c r="N166" s="735">
        <f t="shared" si="203"/>
        <v>0</v>
      </c>
      <c r="O166" s="736">
        <f t="shared" si="203"/>
        <v>0</v>
      </c>
      <c r="P166" s="737"/>
    </row>
    <row r="167" spans="1:16" ht="24" hidden="1" x14ac:dyDescent="0.25">
      <c r="A167" s="56">
        <v>2512</v>
      </c>
      <c r="B167" s="223" t="s">
        <v>188</v>
      </c>
      <c r="C167" s="224">
        <f t="shared" si="185"/>
        <v>0</v>
      </c>
      <c r="D167" s="225"/>
      <c r="E167" s="460"/>
      <c r="F167" s="486">
        <f t="shared" ref="F167:F172" si="204">D167+E167</f>
        <v>0</v>
      </c>
      <c r="G167" s="225"/>
      <c r="H167" s="227"/>
      <c r="I167" s="228">
        <f t="shared" ref="I167:I172" si="205">G167+H167</f>
        <v>0</v>
      </c>
      <c r="J167" s="227"/>
      <c r="K167" s="226"/>
      <c r="L167" s="228">
        <f t="shared" ref="L167:L172" si="206">J167+K167</f>
        <v>0</v>
      </c>
      <c r="M167" s="229"/>
      <c r="N167" s="226"/>
      <c r="O167" s="228">
        <f t="shared" ref="O167:O172" si="207">M167+N167</f>
        <v>0</v>
      </c>
      <c r="P167" s="713"/>
    </row>
    <row r="168" spans="1:16" ht="36" x14ac:dyDescent="0.25">
      <c r="A168" s="56">
        <v>2513</v>
      </c>
      <c r="B168" s="223" t="s">
        <v>189</v>
      </c>
      <c r="C168" s="224">
        <f t="shared" si="185"/>
        <v>223</v>
      </c>
      <c r="D168" s="225">
        <v>223</v>
      </c>
      <c r="E168" s="460"/>
      <c r="F168" s="486">
        <f t="shared" si="204"/>
        <v>223</v>
      </c>
      <c r="G168" s="225"/>
      <c r="H168" s="227"/>
      <c r="I168" s="228">
        <f t="shared" si="205"/>
        <v>0</v>
      </c>
      <c r="J168" s="227"/>
      <c r="K168" s="226"/>
      <c r="L168" s="228">
        <f t="shared" si="206"/>
        <v>0</v>
      </c>
      <c r="M168" s="229"/>
      <c r="N168" s="226"/>
      <c r="O168" s="228">
        <f t="shared" si="207"/>
        <v>0</v>
      </c>
      <c r="P168" s="377"/>
    </row>
    <row r="169" spans="1:16" ht="24" hidden="1" x14ac:dyDescent="0.25">
      <c r="A169" s="56">
        <v>2515</v>
      </c>
      <c r="B169" s="223" t="s">
        <v>190</v>
      </c>
      <c r="C169" s="224">
        <f t="shared" si="185"/>
        <v>0</v>
      </c>
      <c r="D169" s="225"/>
      <c r="E169" s="460"/>
      <c r="F169" s="486">
        <f t="shared" si="204"/>
        <v>0</v>
      </c>
      <c r="G169" s="225"/>
      <c r="H169" s="227"/>
      <c r="I169" s="228">
        <f t="shared" si="205"/>
        <v>0</v>
      </c>
      <c r="J169" s="227"/>
      <c r="K169" s="226"/>
      <c r="L169" s="228">
        <f t="shared" si="206"/>
        <v>0</v>
      </c>
      <c r="M169" s="229"/>
      <c r="N169" s="226"/>
      <c r="O169" s="228">
        <f t="shared" si="207"/>
        <v>0</v>
      </c>
      <c r="P169" s="713"/>
    </row>
    <row r="170" spans="1:16" ht="24" x14ac:dyDescent="0.25">
      <c r="A170" s="56">
        <v>2519</v>
      </c>
      <c r="B170" s="223" t="s">
        <v>191</v>
      </c>
      <c r="C170" s="224">
        <f t="shared" si="185"/>
        <v>25349</v>
      </c>
      <c r="D170" s="225">
        <v>24749</v>
      </c>
      <c r="E170" s="460"/>
      <c r="F170" s="486">
        <f t="shared" si="204"/>
        <v>24749</v>
      </c>
      <c r="G170" s="225"/>
      <c r="H170" s="227"/>
      <c r="I170" s="228">
        <f t="shared" si="205"/>
        <v>0</v>
      </c>
      <c r="J170" s="227">
        <v>600</v>
      </c>
      <c r="K170" s="226"/>
      <c r="L170" s="228">
        <f t="shared" si="206"/>
        <v>600</v>
      </c>
      <c r="M170" s="229"/>
      <c r="N170" s="226"/>
      <c r="O170" s="228">
        <f t="shared" si="207"/>
        <v>0</v>
      </c>
      <c r="P170" s="377"/>
    </row>
    <row r="171" spans="1:16" ht="24" x14ac:dyDescent="0.25">
      <c r="A171" s="368">
        <v>2520</v>
      </c>
      <c r="B171" s="223" t="s">
        <v>192</v>
      </c>
      <c r="C171" s="224">
        <f t="shared" si="185"/>
        <v>19</v>
      </c>
      <c r="D171" s="225">
        <v>19</v>
      </c>
      <c r="E171" s="460"/>
      <c r="F171" s="486">
        <f t="shared" si="204"/>
        <v>19</v>
      </c>
      <c r="G171" s="225"/>
      <c r="H171" s="227"/>
      <c r="I171" s="228">
        <f t="shared" si="205"/>
        <v>0</v>
      </c>
      <c r="J171" s="227"/>
      <c r="K171" s="226"/>
      <c r="L171" s="228">
        <f t="shared" si="206"/>
        <v>0</v>
      </c>
      <c r="M171" s="229"/>
      <c r="N171" s="226"/>
      <c r="O171" s="228">
        <f t="shared" si="207"/>
        <v>0</v>
      </c>
      <c r="P171" s="377"/>
    </row>
    <row r="172" spans="1:16" s="272" customFormat="1" ht="36" hidden="1" customHeight="1" x14ac:dyDescent="0.25">
      <c r="A172" s="663">
        <v>2800</v>
      </c>
      <c r="B172" s="257" t="s">
        <v>193</v>
      </c>
      <c r="C172" s="258">
        <f t="shared" si="185"/>
        <v>0</v>
      </c>
      <c r="D172" s="738"/>
      <c r="E172" s="739"/>
      <c r="F172" s="740">
        <f t="shared" si="204"/>
        <v>0</v>
      </c>
      <c r="G172" s="738"/>
      <c r="H172" s="741"/>
      <c r="I172" s="742">
        <f t="shared" si="205"/>
        <v>0</v>
      </c>
      <c r="J172" s="741"/>
      <c r="K172" s="743"/>
      <c r="L172" s="742">
        <f t="shared" si="206"/>
        <v>0</v>
      </c>
      <c r="M172" s="744"/>
      <c r="N172" s="743"/>
      <c r="O172" s="742">
        <f t="shared" si="207"/>
        <v>0</v>
      </c>
      <c r="P172" s="712"/>
    </row>
    <row r="173" spans="1:16" hidden="1" x14ac:dyDescent="0.25">
      <c r="A173" s="698">
        <v>3000</v>
      </c>
      <c r="B173" s="698" t="s">
        <v>194</v>
      </c>
      <c r="C173" s="699">
        <f t="shared" si="185"/>
        <v>0</v>
      </c>
      <c r="D173" s="700">
        <f>SUM(D174,D184)</f>
        <v>0</v>
      </c>
      <c r="E173" s="701">
        <f t="shared" ref="E173:F173" si="208">SUM(E174,E184)</f>
        <v>0</v>
      </c>
      <c r="F173" s="702">
        <f t="shared" si="208"/>
        <v>0</v>
      </c>
      <c r="G173" s="700">
        <f>SUM(G174,G184)</f>
        <v>0</v>
      </c>
      <c r="H173" s="703">
        <f t="shared" ref="H173:I173" si="209">SUM(H174,H184)</f>
        <v>0</v>
      </c>
      <c r="I173" s="704">
        <f t="shared" si="209"/>
        <v>0</v>
      </c>
      <c r="J173" s="703">
        <f>SUM(J174,J184)</f>
        <v>0</v>
      </c>
      <c r="K173" s="705">
        <f t="shared" ref="K173:L173" si="210">SUM(K174,K184)</f>
        <v>0</v>
      </c>
      <c r="L173" s="704">
        <f t="shared" si="210"/>
        <v>0</v>
      </c>
      <c r="M173" s="699">
        <f>SUM(M174,M184)</f>
        <v>0</v>
      </c>
      <c r="N173" s="705">
        <f t="shared" ref="N173:O173" si="211">SUM(N174,N184)</f>
        <v>0</v>
      </c>
      <c r="O173" s="704">
        <f t="shared" si="211"/>
        <v>0</v>
      </c>
      <c r="P173" s="706"/>
    </row>
    <row r="174" spans="1:16" ht="24" hidden="1" x14ac:dyDescent="0.25">
      <c r="A174" s="380">
        <v>3200</v>
      </c>
      <c r="B174" s="745" t="s">
        <v>195</v>
      </c>
      <c r="C174" s="381">
        <f t="shared" si="185"/>
        <v>0</v>
      </c>
      <c r="D174" s="581">
        <f>SUM(D175,D179)</f>
        <v>0</v>
      </c>
      <c r="E174" s="582">
        <f t="shared" ref="E174:O174" si="212">SUM(E175,E179)</f>
        <v>0</v>
      </c>
      <c r="F174" s="488">
        <f t="shared" si="212"/>
        <v>0</v>
      </c>
      <c r="G174" s="581">
        <f t="shared" si="212"/>
        <v>0</v>
      </c>
      <c r="H174" s="584">
        <f t="shared" si="212"/>
        <v>0</v>
      </c>
      <c r="I174" s="586">
        <f t="shared" si="212"/>
        <v>0</v>
      </c>
      <c r="J174" s="584">
        <f t="shared" si="212"/>
        <v>0</v>
      </c>
      <c r="K174" s="585">
        <f t="shared" si="212"/>
        <v>0</v>
      </c>
      <c r="L174" s="586">
        <f t="shared" si="212"/>
        <v>0</v>
      </c>
      <c r="M174" s="707">
        <f t="shared" si="212"/>
        <v>0</v>
      </c>
      <c r="N174" s="708">
        <f t="shared" si="212"/>
        <v>0</v>
      </c>
      <c r="O174" s="709">
        <f t="shared" si="212"/>
        <v>0</v>
      </c>
      <c r="P174" s="710"/>
    </row>
    <row r="175" spans="1:16" ht="36" hidden="1" x14ac:dyDescent="0.25">
      <c r="A175" s="428">
        <v>3260</v>
      </c>
      <c r="B175" s="257" t="s">
        <v>196</v>
      </c>
      <c r="C175" s="258">
        <f t="shared" si="185"/>
        <v>0</v>
      </c>
      <c r="D175" s="717">
        <f>SUM(D176:D178)</f>
        <v>0</v>
      </c>
      <c r="E175" s="718">
        <f t="shared" ref="E175:F175" si="213">SUM(E176:E178)</f>
        <v>0</v>
      </c>
      <c r="F175" s="511">
        <f t="shared" si="213"/>
        <v>0</v>
      </c>
      <c r="G175" s="717">
        <f>SUM(G176:G178)</f>
        <v>0</v>
      </c>
      <c r="H175" s="719">
        <f t="shared" ref="H175:I175" si="214">SUM(H176:H178)</f>
        <v>0</v>
      </c>
      <c r="I175" s="262">
        <f t="shared" si="214"/>
        <v>0</v>
      </c>
      <c r="J175" s="719">
        <f>SUM(J176:J178)</f>
        <v>0</v>
      </c>
      <c r="K175" s="720">
        <f t="shared" ref="K175:L175" si="215">SUM(K176:K178)</f>
        <v>0</v>
      </c>
      <c r="L175" s="262">
        <f t="shared" si="215"/>
        <v>0</v>
      </c>
      <c r="M175" s="258">
        <f>SUM(M176:M178)</f>
        <v>0</v>
      </c>
      <c r="N175" s="720">
        <f t="shared" ref="N175:O175" si="216">SUM(N176:N178)</f>
        <v>0</v>
      </c>
      <c r="O175" s="262">
        <f t="shared" si="216"/>
        <v>0</v>
      </c>
      <c r="P175" s="712"/>
    </row>
    <row r="176" spans="1:16" ht="24" hidden="1" x14ac:dyDescent="0.25">
      <c r="A176" s="56">
        <v>3261</v>
      </c>
      <c r="B176" s="223" t="s">
        <v>197</v>
      </c>
      <c r="C176" s="224">
        <f t="shared" si="185"/>
        <v>0</v>
      </c>
      <c r="D176" s="225"/>
      <c r="E176" s="460"/>
      <c r="F176" s="486">
        <f t="shared" ref="F176:F178" si="217">D176+E176</f>
        <v>0</v>
      </c>
      <c r="G176" s="225"/>
      <c r="H176" s="227"/>
      <c r="I176" s="228">
        <f t="shared" ref="I176:I178" si="218">G176+H176</f>
        <v>0</v>
      </c>
      <c r="J176" s="227"/>
      <c r="K176" s="226"/>
      <c r="L176" s="228">
        <f t="shared" ref="L176:L178" si="219">J176+K176</f>
        <v>0</v>
      </c>
      <c r="M176" s="229"/>
      <c r="N176" s="226"/>
      <c r="O176" s="228">
        <f t="shared" ref="O176:O178" si="220">M176+N176</f>
        <v>0</v>
      </c>
      <c r="P176" s="713"/>
    </row>
    <row r="177" spans="1:16" ht="36" hidden="1" x14ac:dyDescent="0.25">
      <c r="A177" s="56">
        <v>3262</v>
      </c>
      <c r="B177" s="223" t="s">
        <v>198</v>
      </c>
      <c r="C177" s="224">
        <f t="shared" si="185"/>
        <v>0</v>
      </c>
      <c r="D177" s="225"/>
      <c r="E177" s="460"/>
      <c r="F177" s="486">
        <f t="shared" si="217"/>
        <v>0</v>
      </c>
      <c r="G177" s="225"/>
      <c r="H177" s="227"/>
      <c r="I177" s="228">
        <f t="shared" si="218"/>
        <v>0</v>
      </c>
      <c r="J177" s="227"/>
      <c r="K177" s="226"/>
      <c r="L177" s="228">
        <f t="shared" si="219"/>
        <v>0</v>
      </c>
      <c r="M177" s="229"/>
      <c r="N177" s="226"/>
      <c r="O177" s="228">
        <f t="shared" si="220"/>
        <v>0</v>
      </c>
      <c r="P177" s="713"/>
    </row>
    <row r="178" spans="1:16" ht="24" hidden="1" x14ac:dyDescent="0.25">
      <c r="A178" s="56">
        <v>3263</v>
      </c>
      <c r="B178" s="223" t="s">
        <v>199</v>
      </c>
      <c r="C178" s="224">
        <f t="shared" si="185"/>
        <v>0</v>
      </c>
      <c r="D178" s="225"/>
      <c r="E178" s="460"/>
      <c r="F178" s="486">
        <f t="shared" si="217"/>
        <v>0</v>
      </c>
      <c r="G178" s="225"/>
      <c r="H178" s="227"/>
      <c r="I178" s="228">
        <f t="shared" si="218"/>
        <v>0</v>
      </c>
      <c r="J178" s="227"/>
      <c r="K178" s="226"/>
      <c r="L178" s="228">
        <f t="shared" si="219"/>
        <v>0</v>
      </c>
      <c r="M178" s="229"/>
      <c r="N178" s="226"/>
      <c r="O178" s="228">
        <f t="shared" si="220"/>
        <v>0</v>
      </c>
      <c r="P178" s="713"/>
    </row>
    <row r="179" spans="1:16" ht="84" hidden="1" x14ac:dyDescent="0.25">
      <c r="A179" s="428">
        <v>3290</v>
      </c>
      <c r="B179" s="257" t="s">
        <v>200</v>
      </c>
      <c r="C179" s="746">
        <f t="shared" si="185"/>
        <v>0</v>
      </c>
      <c r="D179" s="717">
        <f>SUM(D180:D183)</f>
        <v>0</v>
      </c>
      <c r="E179" s="718">
        <f t="shared" ref="E179:O179" si="221">SUM(E180:E183)</f>
        <v>0</v>
      </c>
      <c r="F179" s="511">
        <f t="shared" si="221"/>
        <v>0</v>
      </c>
      <c r="G179" s="717">
        <f t="shared" si="221"/>
        <v>0</v>
      </c>
      <c r="H179" s="719">
        <f t="shared" si="221"/>
        <v>0</v>
      </c>
      <c r="I179" s="262">
        <f t="shared" si="221"/>
        <v>0</v>
      </c>
      <c r="J179" s="719">
        <f t="shared" si="221"/>
        <v>0</v>
      </c>
      <c r="K179" s="720">
        <f t="shared" si="221"/>
        <v>0</v>
      </c>
      <c r="L179" s="262">
        <f t="shared" si="221"/>
        <v>0</v>
      </c>
      <c r="M179" s="746">
        <f t="shared" si="221"/>
        <v>0</v>
      </c>
      <c r="N179" s="747">
        <f t="shared" si="221"/>
        <v>0</v>
      </c>
      <c r="O179" s="748">
        <f t="shared" si="221"/>
        <v>0</v>
      </c>
      <c r="P179" s="749"/>
    </row>
    <row r="180" spans="1:16" ht="72" hidden="1" x14ac:dyDescent="0.25">
      <c r="A180" s="56">
        <v>3291</v>
      </c>
      <c r="B180" s="223" t="s">
        <v>201</v>
      </c>
      <c r="C180" s="224">
        <f t="shared" si="185"/>
        <v>0</v>
      </c>
      <c r="D180" s="225"/>
      <c r="E180" s="460"/>
      <c r="F180" s="486">
        <f t="shared" ref="F180:F183" si="222">D180+E180</f>
        <v>0</v>
      </c>
      <c r="G180" s="225"/>
      <c r="H180" s="227"/>
      <c r="I180" s="228">
        <f t="shared" ref="I180:I183" si="223">G180+H180</f>
        <v>0</v>
      </c>
      <c r="J180" s="227"/>
      <c r="K180" s="226"/>
      <c r="L180" s="228">
        <f t="shared" ref="L180:L183" si="224">J180+K180</f>
        <v>0</v>
      </c>
      <c r="M180" s="229"/>
      <c r="N180" s="226"/>
      <c r="O180" s="228">
        <f t="shared" ref="O180:O183" si="225">M180+N180</f>
        <v>0</v>
      </c>
      <c r="P180" s="713"/>
    </row>
    <row r="181" spans="1:16" ht="72" hidden="1" x14ac:dyDescent="0.25">
      <c r="A181" s="56">
        <v>3292</v>
      </c>
      <c r="B181" s="223" t="s">
        <v>202</v>
      </c>
      <c r="C181" s="224">
        <f t="shared" si="185"/>
        <v>0</v>
      </c>
      <c r="D181" s="225"/>
      <c r="E181" s="460"/>
      <c r="F181" s="486">
        <f t="shared" si="222"/>
        <v>0</v>
      </c>
      <c r="G181" s="225"/>
      <c r="H181" s="227"/>
      <c r="I181" s="228">
        <f t="shared" si="223"/>
        <v>0</v>
      </c>
      <c r="J181" s="227"/>
      <c r="K181" s="226"/>
      <c r="L181" s="228">
        <f t="shared" si="224"/>
        <v>0</v>
      </c>
      <c r="M181" s="229"/>
      <c r="N181" s="226"/>
      <c r="O181" s="228">
        <f t="shared" si="225"/>
        <v>0</v>
      </c>
      <c r="P181" s="713"/>
    </row>
    <row r="182" spans="1:16" ht="72" hidden="1" x14ac:dyDescent="0.25">
      <c r="A182" s="56">
        <v>3293</v>
      </c>
      <c r="B182" s="223" t="s">
        <v>203</v>
      </c>
      <c r="C182" s="224">
        <f t="shared" si="185"/>
        <v>0</v>
      </c>
      <c r="D182" s="225"/>
      <c r="E182" s="460"/>
      <c r="F182" s="486">
        <f t="shared" si="222"/>
        <v>0</v>
      </c>
      <c r="G182" s="225"/>
      <c r="H182" s="227"/>
      <c r="I182" s="228">
        <f t="shared" si="223"/>
        <v>0</v>
      </c>
      <c r="J182" s="227"/>
      <c r="K182" s="226"/>
      <c r="L182" s="228">
        <f t="shared" si="224"/>
        <v>0</v>
      </c>
      <c r="M182" s="229"/>
      <c r="N182" s="226"/>
      <c r="O182" s="228">
        <f t="shared" si="225"/>
        <v>0</v>
      </c>
      <c r="P182" s="713"/>
    </row>
    <row r="183" spans="1:16" ht="60" hidden="1" x14ac:dyDescent="0.25">
      <c r="A183" s="750">
        <v>3294</v>
      </c>
      <c r="B183" s="223" t="s">
        <v>204</v>
      </c>
      <c r="C183" s="746">
        <f t="shared" si="185"/>
        <v>0</v>
      </c>
      <c r="D183" s="751"/>
      <c r="E183" s="752"/>
      <c r="F183" s="753">
        <f t="shared" si="222"/>
        <v>0</v>
      </c>
      <c r="G183" s="751"/>
      <c r="H183" s="754"/>
      <c r="I183" s="748">
        <f t="shared" si="223"/>
        <v>0</v>
      </c>
      <c r="J183" s="754"/>
      <c r="K183" s="755"/>
      <c r="L183" s="748">
        <f t="shared" si="224"/>
        <v>0</v>
      </c>
      <c r="M183" s="756"/>
      <c r="N183" s="755"/>
      <c r="O183" s="748">
        <f t="shared" si="225"/>
        <v>0</v>
      </c>
      <c r="P183" s="749"/>
    </row>
    <row r="184" spans="1:16" ht="48" hidden="1" x14ac:dyDescent="0.25">
      <c r="A184" s="698">
        <v>3300</v>
      </c>
      <c r="B184" s="745" t="s">
        <v>205</v>
      </c>
      <c r="C184" s="707">
        <f t="shared" si="185"/>
        <v>0</v>
      </c>
      <c r="D184" s="757">
        <f>SUM(D185:D186)</f>
        <v>0</v>
      </c>
      <c r="E184" s="758">
        <f t="shared" ref="E184:O184" si="226">SUM(E185:E186)</f>
        <v>0</v>
      </c>
      <c r="F184" s="759">
        <f t="shared" si="226"/>
        <v>0</v>
      </c>
      <c r="G184" s="757">
        <f t="shared" si="226"/>
        <v>0</v>
      </c>
      <c r="H184" s="760">
        <f t="shared" si="226"/>
        <v>0</v>
      </c>
      <c r="I184" s="709">
        <f t="shared" si="226"/>
        <v>0</v>
      </c>
      <c r="J184" s="760">
        <f t="shared" si="226"/>
        <v>0</v>
      </c>
      <c r="K184" s="708">
        <f t="shared" si="226"/>
        <v>0</v>
      </c>
      <c r="L184" s="709">
        <f t="shared" si="226"/>
        <v>0</v>
      </c>
      <c r="M184" s="707">
        <f t="shared" si="226"/>
        <v>0</v>
      </c>
      <c r="N184" s="708">
        <f t="shared" si="226"/>
        <v>0</v>
      </c>
      <c r="O184" s="709">
        <f t="shared" si="226"/>
        <v>0</v>
      </c>
      <c r="P184" s="710"/>
    </row>
    <row r="185" spans="1:16" ht="48" hidden="1" x14ac:dyDescent="0.25">
      <c r="A185" s="761">
        <v>3310</v>
      </c>
      <c r="B185" s="420" t="s">
        <v>206</v>
      </c>
      <c r="C185" s="421">
        <f t="shared" si="185"/>
        <v>0</v>
      </c>
      <c r="D185" s="422"/>
      <c r="E185" s="461"/>
      <c r="F185" s="510">
        <f t="shared" ref="F185:F186" si="227">D185+E185</f>
        <v>0</v>
      </c>
      <c r="G185" s="422"/>
      <c r="H185" s="424"/>
      <c r="I185" s="425">
        <f t="shared" ref="I185:I186" si="228">G185+H185</f>
        <v>0</v>
      </c>
      <c r="J185" s="424"/>
      <c r="K185" s="423"/>
      <c r="L185" s="425">
        <f t="shared" ref="L185:L186" si="229">J185+K185</f>
        <v>0</v>
      </c>
      <c r="M185" s="426"/>
      <c r="N185" s="423"/>
      <c r="O185" s="425">
        <f t="shared" ref="O185:O186" si="230">M185+N185</f>
        <v>0</v>
      </c>
      <c r="P185" s="711"/>
    </row>
    <row r="186" spans="1:16" ht="48.75" hidden="1" customHeight="1" x14ac:dyDescent="0.25">
      <c r="A186" s="256">
        <v>3320</v>
      </c>
      <c r="B186" s="257" t="s">
        <v>207</v>
      </c>
      <c r="C186" s="258">
        <f t="shared" si="185"/>
        <v>0</v>
      </c>
      <c r="D186" s="259"/>
      <c r="E186" s="462"/>
      <c r="F186" s="511">
        <f t="shared" si="227"/>
        <v>0</v>
      </c>
      <c r="G186" s="259"/>
      <c r="H186" s="261"/>
      <c r="I186" s="262">
        <f t="shared" si="228"/>
        <v>0</v>
      </c>
      <c r="J186" s="261"/>
      <c r="K186" s="260"/>
      <c r="L186" s="262">
        <f t="shared" si="229"/>
        <v>0</v>
      </c>
      <c r="M186" s="263"/>
      <c r="N186" s="260"/>
      <c r="O186" s="262">
        <f t="shared" si="230"/>
        <v>0</v>
      </c>
      <c r="P186" s="712"/>
    </row>
    <row r="187" spans="1:16" hidden="1" x14ac:dyDescent="0.25">
      <c r="A187" s="762">
        <v>4000</v>
      </c>
      <c r="B187" s="698" t="s">
        <v>208</v>
      </c>
      <c r="C187" s="699">
        <f t="shared" si="185"/>
        <v>0</v>
      </c>
      <c r="D187" s="700">
        <f>SUM(D188,D191)</f>
        <v>0</v>
      </c>
      <c r="E187" s="701">
        <f t="shared" ref="E187:F187" si="231">SUM(E188,E191)</f>
        <v>0</v>
      </c>
      <c r="F187" s="702">
        <f t="shared" si="231"/>
        <v>0</v>
      </c>
      <c r="G187" s="700">
        <f>SUM(G188,G191)</f>
        <v>0</v>
      </c>
      <c r="H187" s="703">
        <f t="shared" ref="H187:I187" si="232">SUM(H188,H191)</f>
        <v>0</v>
      </c>
      <c r="I187" s="704">
        <f t="shared" si="232"/>
        <v>0</v>
      </c>
      <c r="J187" s="703">
        <f>SUM(J188,J191)</f>
        <v>0</v>
      </c>
      <c r="K187" s="705">
        <f t="shared" ref="K187:L187" si="233">SUM(K188,K191)</f>
        <v>0</v>
      </c>
      <c r="L187" s="704">
        <f t="shared" si="233"/>
        <v>0</v>
      </c>
      <c r="M187" s="699">
        <f>SUM(M188,M191)</f>
        <v>0</v>
      </c>
      <c r="N187" s="705">
        <f t="shared" ref="N187:O187" si="234">SUM(N188,N191)</f>
        <v>0</v>
      </c>
      <c r="O187" s="704">
        <f t="shared" si="234"/>
        <v>0</v>
      </c>
      <c r="P187" s="706"/>
    </row>
    <row r="188" spans="1:16" ht="24" hidden="1" x14ac:dyDescent="0.25">
      <c r="A188" s="763">
        <v>4200</v>
      </c>
      <c r="B188" s="580" t="s">
        <v>209</v>
      </c>
      <c r="C188" s="381">
        <f t="shared" si="185"/>
        <v>0</v>
      </c>
      <c r="D188" s="581">
        <f>SUM(D189,D190)</f>
        <v>0</v>
      </c>
      <c r="E188" s="582">
        <f t="shared" ref="E188:F188" si="235">SUM(E189,E190)</f>
        <v>0</v>
      </c>
      <c r="F188" s="488">
        <f t="shared" si="235"/>
        <v>0</v>
      </c>
      <c r="G188" s="581">
        <f>SUM(G189,G190)</f>
        <v>0</v>
      </c>
      <c r="H188" s="584">
        <f t="shared" ref="H188:I188" si="236">SUM(H189,H190)</f>
        <v>0</v>
      </c>
      <c r="I188" s="586">
        <f t="shared" si="236"/>
        <v>0</v>
      </c>
      <c r="J188" s="584">
        <f>SUM(J189,J190)</f>
        <v>0</v>
      </c>
      <c r="K188" s="585">
        <f t="shared" ref="K188:L188" si="237">SUM(K189,K190)</f>
        <v>0</v>
      </c>
      <c r="L188" s="586">
        <f t="shared" si="237"/>
        <v>0</v>
      </c>
      <c r="M188" s="381">
        <f>SUM(M189,M190)</f>
        <v>0</v>
      </c>
      <c r="N188" s="585">
        <f t="shared" ref="N188:O188" si="238">SUM(N189,N190)</f>
        <v>0</v>
      </c>
      <c r="O188" s="586">
        <f t="shared" si="238"/>
        <v>0</v>
      </c>
      <c r="P188" s="715"/>
    </row>
    <row r="189" spans="1:16" ht="36" hidden="1" x14ac:dyDescent="0.25">
      <c r="A189" s="428">
        <v>4240</v>
      </c>
      <c r="B189" s="257" t="s">
        <v>210</v>
      </c>
      <c r="C189" s="258">
        <f t="shared" si="185"/>
        <v>0</v>
      </c>
      <c r="D189" s="259"/>
      <c r="E189" s="462"/>
      <c r="F189" s="511">
        <f t="shared" ref="F189:F190" si="239">D189+E189</f>
        <v>0</v>
      </c>
      <c r="G189" s="259"/>
      <c r="H189" s="261"/>
      <c r="I189" s="262">
        <f t="shared" ref="I189:I190" si="240">G189+H189</f>
        <v>0</v>
      </c>
      <c r="J189" s="261"/>
      <c r="K189" s="260"/>
      <c r="L189" s="262">
        <f t="shared" ref="L189:L190" si="241">J189+K189</f>
        <v>0</v>
      </c>
      <c r="M189" s="263"/>
      <c r="N189" s="260"/>
      <c r="O189" s="262">
        <f t="shared" ref="O189:O190" si="242">M189+N189</f>
        <v>0</v>
      </c>
      <c r="P189" s="712"/>
    </row>
    <row r="190" spans="1:16" ht="24" hidden="1" x14ac:dyDescent="0.25">
      <c r="A190" s="368">
        <v>4250</v>
      </c>
      <c r="B190" s="223" t="s">
        <v>211</v>
      </c>
      <c r="C190" s="224">
        <f t="shared" si="185"/>
        <v>0</v>
      </c>
      <c r="D190" s="225"/>
      <c r="E190" s="460"/>
      <c r="F190" s="486">
        <f t="shared" si="239"/>
        <v>0</v>
      </c>
      <c r="G190" s="225"/>
      <c r="H190" s="227"/>
      <c r="I190" s="228">
        <f t="shared" si="240"/>
        <v>0</v>
      </c>
      <c r="J190" s="227"/>
      <c r="K190" s="226"/>
      <c r="L190" s="228">
        <f t="shared" si="241"/>
        <v>0</v>
      </c>
      <c r="M190" s="229"/>
      <c r="N190" s="226"/>
      <c r="O190" s="228">
        <f t="shared" si="242"/>
        <v>0</v>
      </c>
      <c r="P190" s="713"/>
    </row>
    <row r="191" spans="1:16" hidden="1" x14ac:dyDescent="0.25">
      <c r="A191" s="380">
        <v>4300</v>
      </c>
      <c r="B191" s="580" t="s">
        <v>212</v>
      </c>
      <c r="C191" s="381">
        <f t="shared" si="185"/>
        <v>0</v>
      </c>
      <c r="D191" s="581">
        <f>SUM(D192)</f>
        <v>0</v>
      </c>
      <c r="E191" s="582">
        <f t="shared" ref="E191:F191" si="243">SUM(E192)</f>
        <v>0</v>
      </c>
      <c r="F191" s="488">
        <f t="shared" si="243"/>
        <v>0</v>
      </c>
      <c r="G191" s="581">
        <f>SUM(G192)</f>
        <v>0</v>
      </c>
      <c r="H191" s="584">
        <f t="shared" ref="H191:I191" si="244">SUM(H192)</f>
        <v>0</v>
      </c>
      <c r="I191" s="586">
        <f t="shared" si="244"/>
        <v>0</v>
      </c>
      <c r="J191" s="584">
        <f>SUM(J192)</f>
        <v>0</v>
      </c>
      <c r="K191" s="585">
        <f t="shared" ref="K191:L191" si="245">SUM(K192)</f>
        <v>0</v>
      </c>
      <c r="L191" s="586">
        <f t="shared" si="245"/>
        <v>0</v>
      </c>
      <c r="M191" s="381">
        <f>SUM(M192)</f>
        <v>0</v>
      </c>
      <c r="N191" s="585">
        <f t="shared" ref="N191:O191" si="246">SUM(N192)</f>
        <v>0</v>
      </c>
      <c r="O191" s="586">
        <f t="shared" si="246"/>
        <v>0</v>
      </c>
      <c r="P191" s="715"/>
    </row>
    <row r="192" spans="1:16" ht="24" hidden="1" x14ac:dyDescent="0.25">
      <c r="A192" s="428">
        <v>4310</v>
      </c>
      <c r="B192" s="257" t="s">
        <v>213</v>
      </c>
      <c r="C192" s="258">
        <f t="shared" si="185"/>
        <v>0</v>
      </c>
      <c r="D192" s="717">
        <f>SUM(D193:D193)</f>
        <v>0</v>
      </c>
      <c r="E192" s="718">
        <f t="shared" ref="E192:F192" si="247">SUM(E193:E193)</f>
        <v>0</v>
      </c>
      <c r="F192" s="511">
        <f t="shared" si="247"/>
        <v>0</v>
      </c>
      <c r="G192" s="717">
        <f>SUM(G193:G193)</f>
        <v>0</v>
      </c>
      <c r="H192" s="719">
        <f t="shared" ref="H192:I192" si="248">SUM(H193:H193)</f>
        <v>0</v>
      </c>
      <c r="I192" s="262">
        <f t="shared" si="248"/>
        <v>0</v>
      </c>
      <c r="J192" s="719">
        <f>SUM(J193:J193)</f>
        <v>0</v>
      </c>
      <c r="K192" s="720">
        <f t="shared" ref="K192:L192" si="249">SUM(K193:K193)</f>
        <v>0</v>
      </c>
      <c r="L192" s="262">
        <f t="shared" si="249"/>
        <v>0</v>
      </c>
      <c r="M192" s="258">
        <f>SUM(M193:M193)</f>
        <v>0</v>
      </c>
      <c r="N192" s="720">
        <f t="shared" ref="N192:O192" si="250">SUM(N193:N193)</f>
        <v>0</v>
      </c>
      <c r="O192" s="262">
        <f t="shared" si="250"/>
        <v>0</v>
      </c>
      <c r="P192" s="712"/>
    </row>
    <row r="193" spans="1:16" ht="36" hidden="1" x14ac:dyDescent="0.25">
      <c r="A193" s="56">
        <v>4311</v>
      </c>
      <c r="B193" s="223" t="s">
        <v>214</v>
      </c>
      <c r="C193" s="224">
        <f t="shared" si="185"/>
        <v>0</v>
      </c>
      <c r="D193" s="225"/>
      <c r="E193" s="460"/>
      <c r="F193" s="486">
        <f>D193+E193</f>
        <v>0</v>
      </c>
      <c r="G193" s="225"/>
      <c r="H193" s="227"/>
      <c r="I193" s="228">
        <f>G193+H193</f>
        <v>0</v>
      </c>
      <c r="J193" s="227"/>
      <c r="K193" s="226"/>
      <c r="L193" s="228">
        <f>J193+K193</f>
        <v>0</v>
      </c>
      <c r="M193" s="229"/>
      <c r="N193" s="226"/>
      <c r="O193" s="228">
        <f>M193+N193</f>
        <v>0</v>
      </c>
      <c r="P193" s="713"/>
    </row>
    <row r="194" spans="1:16" s="656" customFormat="1" ht="24" x14ac:dyDescent="0.25">
      <c r="A194" s="764"/>
      <c r="B194" s="663" t="s">
        <v>215</v>
      </c>
      <c r="C194" s="664">
        <f t="shared" si="185"/>
        <v>130320</v>
      </c>
      <c r="D194" s="694">
        <f>SUM(D195,D230,D269)</f>
        <v>125120</v>
      </c>
      <c r="E194" s="695">
        <f t="shared" ref="E194:F194" si="251">SUM(E195,E230,E269)</f>
        <v>0</v>
      </c>
      <c r="F194" s="667">
        <f t="shared" si="251"/>
        <v>125120</v>
      </c>
      <c r="G194" s="694">
        <f>SUM(G195,G230,G269)</f>
        <v>0</v>
      </c>
      <c r="H194" s="696">
        <f t="shared" ref="H194:I194" si="252">SUM(H195,H230,H269)</f>
        <v>0</v>
      </c>
      <c r="I194" s="669">
        <f t="shared" si="252"/>
        <v>0</v>
      </c>
      <c r="J194" s="696">
        <f>SUM(J195,J230,J269)</f>
        <v>5200</v>
      </c>
      <c r="K194" s="697">
        <f t="shared" ref="K194:L194" si="253">SUM(K195,K230,K269)</f>
        <v>0</v>
      </c>
      <c r="L194" s="669">
        <f t="shared" si="253"/>
        <v>5200</v>
      </c>
      <c r="M194" s="765">
        <f>SUM(M195,M230,M269)</f>
        <v>0</v>
      </c>
      <c r="N194" s="766">
        <f t="shared" ref="N194:O194" si="254">SUM(N195,N230,N269)</f>
        <v>0</v>
      </c>
      <c r="O194" s="767">
        <f t="shared" si="254"/>
        <v>0</v>
      </c>
      <c r="P194" s="768"/>
    </row>
    <row r="195" spans="1:16" x14ac:dyDescent="0.25">
      <c r="A195" s="698">
        <v>5000</v>
      </c>
      <c r="B195" s="698" t="s">
        <v>216</v>
      </c>
      <c r="C195" s="699">
        <f t="shared" si="185"/>
        <v>125120</v>
      </c>
      <c r="D195" s="700">
        <f>D196+D204</f>
        <v>125120</v>
      </c>
      <c r="E195" s="701">
        <f t="shared" ref="E195:F195" si="255">E196+E204</f>
        <v>0</v>
      </c>
      <c r="F195" s="702">
        <f t="shared" si="255"/>
        <v>125120</v>
      </c>
      <c r="G195" s="700">
        <f>G196+G204</f>
        <v>0</v>
      </c>
      <c r="H195" s="703">
        <f t="shared" ref="H195:I195" si="256">H196+H204</f>
        <v>0</v>
      </c>
      <c r="I195" s="704">
        <f t="shared" si="256"/>
        <v>0</v>
      </c>
      <c r="J195" s="703">
        <f>J196+J204</f>
        <v>0</v>
      </c>
      <c r="K195" s="705">
        <f t="shared" ref="K195:L195" si="257">K196+K204</f>
        <v>0</v>
      </c>
      <c r="L195" s="704">
        <f t="shared" si="257"/>
        <v>0</v>
      </c>
      <c r="M195" s="699">
        <f>M196+M204</f>
        <v>0</v>
      </c>
      <c r="N195" s="705">
        <f t="shared" ref="N195:O195" si="258">N196+N204</f>
        <v>0</v>
      </c>
      <c r="O195" s="704">
        <f t="shared" si="258"/>
        <v>0</v>
      </c>
      <c r="P195" s="706"/>
    </row>
    <row r="196" spans="1:16" x14ac:dyDescent="0.25">
      <c r="A196" s="380">
        <v>5100</v>
      </c>
      <c r="B196" s="580" t="s">
        <v>217</v>
      </c>
      <c r="C196" s="381">
        <f t="shared" si="185"/>
        <v>3990</v>
      </c>
      <c r="D196" s="581">
        <f>D197+D198+D201+D202+D203</f>
        <v>3990</v>
      </c>
      <c r="E196" s="582">
        <f t="shared" ref="E196:F196" si="259">E197+E198+E201+E202+E203</f>
        <v>0</v>
      </c>
      <c r="F196" s="488">
        <f t="shared" si="259"/>
        <v>3990</v>
      </c>
      <c r="G196" s="581">
        <f>G197+G198+G201+G202+G203</f>
        <v>0</v>
      </c>
      <c r="H196" s="584">
        <f t="shared" ref="H196:I196" si="260">H197+H198+H201+H202+H203</f>
        <v>0</v>
      </c>
      <c r="I196" s="586">
        <f t="shared" si="260"/>
        <v>0</v>
      </c>
      <c r="J196" s="584">
        <f>J197+J198+J201+J202+J203</f>
        <v>0</v>
      </c>
      <c r="K196" s="585">
        <f t="shared" ref="K196:L196" si="261">K197+K198+K201+K202+K203</f>
        <v>0</v>
      </c>
      <c r="L196" s="586">
        <f t="shared" si="261"/>
        <v>0</v>
      </c>
      <c r="M196" s="381">
        <f>M197+M198+M201+M202+M203</f>
        <v>0</v>
      </c>
      <c r="N196" s="585">
        <f t="shared" ref="N196:O196" si="262">N197+N198+N201+N202+N203</f>
        <v>0</v>
      </c>
      <c r="O196" s="586">
        <f t="shared" si="262"/>
        <v>0</v>
      </c>
      <c r="P196" s="715"/>
    </row>
    <row r="197" spans="1:16" hidden="1" x14ac:dyDescent="0.25">
      <c r="A197" s="428">
        <v>5110</v>
      </c>
      <c r="B197" s="257" t="s">
        <v>218</v>
      </c>
      <c r="C197" s="258">
        <f t="shared" si="185"/>
        <v>0</v>
      </c>
      <c r="D197" s="259"/>
      <c r="E197" s="462"/>
      <c r="F197" s="511">
        <f>D197+E197</f>
        <v>0</v>
      </c>
      <c r="G197" s="259"/>
      <c r="H197" s="261"/>
      <c r="I197" s="262">
        <f>G197+H197</f>
        <v>0</v>
      </c>
      <c r="J197" s="261"/>
      <c r="K197" s="260"/>
      <c r="L197" s="262">
        <f>J197+K197</f>
        <v>0</v>
      </c>
      <c r="M197" s="263"/>
      <c r="N197" s="260"/>
      <c r="O197" s="262">
        <f>M197+N197</f>
        <v>0</v>
      </c>
      <c r="P197" s="712"/>
    </row>
    <row r="198" spans="1:16" ht="24" x14ac:dyDescent="0.25">
      <c r="A198" s="368">
        <v>5120</v>
      </c>
      <c r="B198" s="223" t="s">
        <v>219</v>
      </c>
      <c r="C198" s="224">
        <f t="shared" si="185"/>
        <v>3990</v>
      </c>
      <c r="D198" s="572">
        <f>D199+D200</f>
        <v>3990</v>
      </c>
      <c r="E198" s="573">
        <f t="shared" ref="E198:F198" si="263">E199+E200</f>
        <v>0</v>
      </c>
      <c r="F198" s="486">
        <f t="shared" si="263"/>
        <v>3990</v>
      </c>
      <c r="G198" s="572">
        <f>G199+G200</f>
        <v>0</v>
      </c>
      <c r="H198" s="575">
        <f t="shared" ref="H198:I198" si="264">H199+H200</f>
        <v>0</v>
      </c>
      <c r="I198" s="228">
        <f t="shared" si="264"/>
        <v>0</v>
      </c>
      <c r="J198" s="575">
        <f>J199+J200</f>
        <v>0</v>
      </c>
      <c r="K198" s="576">
        <f t="shared" ref="K198:L198" si="265">K199+K200</f>
        <v>0</v>
      </c>
      <c r="L198" s="228">
        <f t="shared" si="265"/>
        <v>0</v>
      </c>
      <c r="M198" s="224">
        <f>M199+M200</f>
        <v>0</v>
      </c>
      <c r="N198" s="576">
        <f t="shared" ref="N198:O198" si="266">N199+N200</f>
        <v>0</v>
      </c>
      <c r="O198" s="228">
        <f t="shared" si="266"/>
        <v>0</v>
      </c>
      <c r="P198" s="713"/>
    </row>
    <row r="199" spans="1:16" x14ac:dyDescent="0.25">
      <c r="A199" s="56">
        <v>5121</v>
      </c>
      <c r="B199" s="223" t="s">
        <v>220</v>
      </c>
      <c r="C199" s="224">
        <f t="shared" si="185"/>
        <v>3990</v>
      </c>
      <c r="D199" s="225">
        <v>3990</v>
      </c>
      <c r="E199" s="460"/>
      <c r="F199" s="486">
        <f t="shared" ref="F199:F203" si="267">D199+E199</f>
        <v>3990</v>
      </c>
      <c r="G199" s="225"/>
      <c r="H199" s="227"/>
      <c r="I199" s="228">
        <f t="shared" ref="I199:I203" si="268">G199+H199</f>
        <v>0</v>
      </c>
      <c r="J199" s="227"/>
      <c r="K199" s="226"/>
      <c r="L199" s="228">
        <f t="shared" ref="L199:L203" si="269">J199+K199</f>
        <v>0</v>
      </c>
      <c r="M199" s="229"/>
      <c r="N199" s="226"/>
      <c r="O199" s="228">
        <f t="shared" ref="O199:O203" si="270">M199+N199</f>
        <v>0</v>
      </c>
      <c r="P199" s="377"/>
    </row>
    <row r="200" spans="1:16" ht="24" hidden="1" x14ac:dyDescent="0.25">
      <c r="A200" s="56">
        <v>5129</v>
      </c>
      <c r="B200" s="223" t="s">
        <v>221</v>
      </c>
      <c r="C200" s="224">
        <f t="shared" si="185"/>
        <v>0</v>
      </c>
      <c r="D200" s="225"/>
      <c r="E200" s="460"/>
      <c r="F200" s="486">
        <f t="shared" si="267"/>
        <v>0</v>
      </c>
      <c r="G200" s="225"/>
      <c r="H200" s="227"/>
      <c r="I200" s="228">
        <f t="shared" si="268"/>
        <v>0</v>
      </c>
      <c r="J200" s="227"/>
      <c r="K200" s="226"/>
      <c r="L200" s="228">
        <f t="shared" si="269"/>
        <v>0</v>
      </c>
      <c r="M200" s="229"/>
      <c r="N200" s="226"/>
      <c r="O200" s="228">
        <f t="shared" si="270"/>
        <v>0</v>
      </c>
      <c r="P200" s="713"/>
    </row>
    <row r="201" spans="1:16" hidden="1" x14ac:dyDescent="0.25">
      <c r="A201" s="368">
        <v>5130</v>
      </c>
      <c r="B201" s="223" t="s">
        <v>222</v>
      </c>
      <c r="C201" s="224">
        <f t="shared" si="185"/>
        <v>0</v>
      </c>
      <c r="D201" s="225"/>
      <c r="E201" s="460"/>
      <c r="F201" s="486">
        <f t="shared" si="267"/>
        <v>0</v>
      </c>
      <c r="G201" s="225"/>
      <c r="H201" s="227"/>
      <c r="I201" s="228">
        <f t="shared" si="268"/>
        <v>0</v>
      </c>
      <c r="J201" s="227"/>
      <c r="K201" s="226"/>
      <c r="L201" s="228">
        <f t="shared" si="269"/>
        <v>0</v>
      </c>
      <c r="M201" s="229"/>
      <c r="N201" s="226"/>
      <c r="O201" s="228">
        <f t="shared" si="270"/>
        <v>0</v>
      </c>
      <c r="P201" s="713"/>
    </row>
    <row r="202" spans="1:16" hidden="1" x14ac:dyDescent="0.25">
      <c r="A202" s="368">
        <v>5140</v>
      </c>
      <c r="B202" s="223" t="s">
        <v>223</v>
      </c>
      <c r="C202" s="224">
        <f t="shared" si="185"/>
        <v>0</v>
      </c>
      <c r="D202" s="225"/>
      <c r="E202" s="460"/>
      <c r="F202" s="486">
        <f t="shared" si="267"/>
        <v>0</v>
      </c>
      <c r="G202" s="225"/>
      <c r="H202" s="227"/>
      <c r="I202" s="228">
        <f t="shared" si="268"/>
        <v>0</v>
      </c>
      <c r="J202" s="227"/>
      <c r="K202" s="226"/>
      <c r="L202" s="228">
        <f t="shared" si="269"/>
        <v>0</v>
      </c>
      <c r="M202" s="229"/>
      <c r="N202" s="226"/>
      <c r="O202" s="228">
        <f t="shared" si="270"/>
        <v>0</v>
      </c>
      <c r="P202" s="713"/>
    </row>
    <row r="203" spans="1:16" ht="24" hidden="1" x14ac:dyDescent="0.25">
      <c r="A203" s="368">
        <v>5170</v>
      </c>
      <c r="B203" s="223" t="s">
        <v>224</v>
      </c>
      <c r="C203" s="224">
        <f t="shared" si="185"/>
        <v>0</v>
      </c>
      <c r="D203" s="225"/>
      <c r="E203" s="460"/>
      <c r="F203" s="486">
        <f t="shared" si="267"/>
        <v>0</v>
      </c>
      <c r="G203" s="225"/>
      <c r="H203" s="227"/>
      <c r="I203" s="228">
        <f t="shared" si="268"/>
        <v>0</v>
      </c>
      <c r="J203" s="227"/>
      <c r="K203" s="226"/>
      <c r="L203" s="228">
        <f t="shared" si="269"/>
        <v>0</v>
      </c>
      <c r="M203" s="229"/>
      <c r="N203" s="226"/>
      <c r="O203" s="228">
        <f t="shared" si="270"/>
        <v>0</v>
      </c>
      <c r="P203" s="713"/>
    </row>
    <row r="204" spans="1:16" x14ac:dyDescent="0.25">
      <c r="A204" s="380">
        <v>5200</v>
      </c>
      <c r="B204" s="580" t="s">
        <v>225</v>
      </c>
      <c r="C204" s="381">
        <f t="shared" si="185"/>
        <v>121130</v>
      </c>
      <c r="D204" s="581">
        <f>D205+D215+D216+D225+D226+D227+D229</f>
        <v>121130</v>
      </c>
      <c r="E204" s="582">
        <f t="shared" ref="E204:F204" si="271">E205+E215+E216+E225+E226+E227+E229</f>
        <v>0</v>
      </c>
      <c r="F204" s="488">
        <f t="shared" si="271"/>
        <v>121130</v>
      </c>
      <c r="G204" s="581">
        <f>G205+G215+G216+G225+G226+G227+G229</f>
        <v>0</v>
      </c>
      <c r="H204" s="584">
        <f t="shared" ref="H204:I204" si="272">H205+H215+H216+H225+H226+H227+H229</f>
        <v>0</v>
      </c>
      <c r="I204" s="586">
        <f t="shared" si="272"/>
        <v>0</v>
      </c>
      <c r="J204" s="584">
        <f>J205+J215+J216+J225+J226+J227+J229</f>
        <v>0</v>
      </c>
      <c r="K204" s="585">
        <f t="shared" ref="K204:L204" si="273">K205+K215+K216+K225+K226+K227+K229</f>
        <v>0</v>
      </c>
      <c r="L204" s="586">
        <f t="shared" si="273"/>
        <v>0</v>
      </c>
      <c r="M204" s="381">
        <f>M205+M215+M216+M225+M226+M227+M229</f>
        <v>0</v>
      </c>
      <c r="N204" s="585">
        <f t="shared" ref="N204:O204" si="274">N205+N215+N216+N225+N226+N227+N229</f>
        <v>0</v>
      </c>
      <c r="O204" s="586">
        <f t="shared" si="274"/>
        <v>0</v>
      </c>
      <c r="P204" s="715"/>
    </row>
    <row r="205" spans="1:16" hidden="1" x14ac:dyDescent="0.25">
      <c r="A205" s="419">
        <v>5210</v>
      </c>
      <c r="B205" s="420" t="s">
        <v>226</v>
      </c>
      <c r="C205" s="421">
        <f t="shared" si="185"/>
        <v>0</v>
      </c>
      <c r="D205" s="596">
        <f>SUM(D206:D214)</f>
        <v>0</v>
      </c>
      <c r="E205" s="597">
        <f t="shared" ref="E205:F205" si="275">SUM(E206:E214)</f>
        <v>0</v>
      </c>
      <c r="F205" s="510">
        <f t="shared" si="275"/>
        <v>0</v>
      </c>
      <c r="G205" s="596">
        <f>SUM(G206:G214)</f>
        <v>0</v>
      </c>
      <c r="H205" s="599">
        <f t="shared" ref="H205:I205" si="276">SUM(H206:H214)</f>
        <v>0</v>
      </c>
      <c r="I205" s="425">
        <f t="shared" si="276"/>
        <v>0</v>
      </c>
      <c r="J205" s="599">
        <f>SUM(J206:J214)</f>
        <v>0</v>
      </c>
      <c r="K205" s="600">
        <f t="shared" ref="K205:L205" si="277">SUM(K206:K214)</f>
        <v>0</v>
      </c>
      <c r="L205" s="425">
        <f t="shared" si="277"/>
        <v>0</v>
      </c>
      <c r="M205" s="421">
        <f>SUM(M206:M214)</f>
        <v>0</v>
      </c>
      <c r="N205" s="600">
        <f t="shared" ref="N205:O205" si="278">SUM(N206:N214)</f>
        <v>0</v>
      </c>
      <c r="O205" s="425">
        <f t="shared" si="278"/>
        <v>0</v>
      </c>
      <c r="P205" s="711"/>
    </row>
    <row r="206" spans="1:16" hidden="1" x14ac:dyDescent="0.25">
      <c r="A206" s="256">
        <v>5211</v>
      </c>
      <c r="B206" s="257" t="s">
        <v>227</v>
      </c>
      <c r="C206" s="258">
        <f t="shared" si="185"/>
        <v>0</v>
      </c>
      <c r="D206" s="259"/>
      <c r="E206" s="462"/>
      <c r="F206" s="511">
        <f t="shared" ref="F206:F215" si="279">D206+E206</f>
        <v>0</v>
      </c>
      <c r="G206" s="259"/>
      <c r="H206" s="261"/>
      <c r="I206" s="262">
        <f t="shared" ref="I206:I215" si="280">G206+H206</f>
        <v>0</v>
      </c>
      <c r="J206" s="261"/>
      <c r="K206" s="260"/>
      <c r="L206" s="262">
        <f t="shared" ref="L206:L215" si="281">J206+K206</f>
        <v>0</v>
      </c>
      <c r="M206" s="263"/>
      <c r="N206" s="260"/>
      <c r="O206" s="262">
        <f t="shared" ref="O206:O215" si="282">M206+N206</f>
        <v>0</v>
      </c>
      <c r="P206" s="712"/>
    </row>
    <row r="207" spans="1:16" hidden="1" x14ac:dyDescent="0.25">
      <c r="A207" s="56">
        <v>5212</v>
      </c>
      <c r="B207" s="223" t="s">
        <v>228</v>
      </c>
      <c r="C207" s="224">
        <f t="shared" si="185"/>
        <v>0</v>
      </c>
      <c r="D207" s="225"/>
      <c r="E207" s="460"/>
      <c r="F207" s="486">
        <f t="shared" si="279"/>
        <v>0</v>
      </c>
      <c r="G207" s="225"/>
      <c r="H207" s="227"/>
      <c r="I207" s="228">
        <f t="shared" si="280"/>
        <v>0</v>
      </c>
      <c r="J207" s="227"/>
      <c r="K207" s="226"/>
      <c r="L207" s="228">
        <f t="shared" si="281"/>
        <v>0</v>
      </c>
      <c r="M207" s="229"/>
      <c r="N207" s="226"/>
      <c r="O207" s="228">
        <f t="shared" si="282"/>
        <v>0</v>
      </c>
      <c r="P207" s="713"/>
    </row>
    <row r="208" spans="1:16" hidden="1" x14ac:dyDescent="0.25">
      <c r="A208" s="56">
        <v>5213</v>
      </c>
      <c r="B208" s="223" t="s">
        <v>229</v>
      </c>
      <c r="C208" s="224">
        <f t="shared" si="185"/>
        <v>0</v>
      </c>
      <c r="D208" s="225"/>
      <c r="E208" s="460"/>
      <c r="F208" s="486">
        <f t="shared" si="279"/>
        <v>0</v>
      </c>
      <c r="G208" s="225"/>
      <c r="H208" s="227"/>
      <c r="I208" s="228">
        <f t="shared" si="280"/>
        <v>0</v>
      </c>
      <c r="J208" s="227"/>
      <c r="K208" s="226"/>
      <c r="L208" s="228">
        <f t="shared" si="281"/>
        <v>0</v>
      </c>
      <c r="M208" s="229"/>
      <c r="N208" s="226"/>
      <c r="O208" s="228">
        <f t="shared" si="282"/>
        <v>0</v>
      </c>
      <c r="P208" s="713"/>
    </row>
    <row r="209" spans="1:16" hidden="1" x14ac:dyDescent="0.25">
      <c r="A209" s="56">
        <v>5214</v>
      </c>
      <c r="B209" s="223" t="s">
        <v>230</v>
      </c>
      <c r="C209" s="224">
        <f t="shared" si="185"/>
        <v>0</v>
      </c>
      <c r="D209" s="225"/>
      <c r="E209" s="460"/>
      <c r="F209" s="486">
        <f t="shared" si="279"/>
        <v>0</v>
      </c>
      <c r="G209" s="225"/>
      <c r="H209" s="227"/>
      <c r="I209" s="228">
        <f t="shared" si="280"/>
        <v>0</v>
      </c>
      <c r="J209" s="227"/>
      <c r="K209" s="226"/>
      <c r="L209" s="228">
        <f t="shared" si="281"/>
        <v>0</v>
      </c>
      <c r="M209" s="229"/>
      <c r="N209" s="226"/>
      <c r="O209" s="228">
        <f t="shared" si="282"/>
        <v>0</v>
      </c>
      <c r="P209" s="713"/>
    </row>
    <row r="210" spans="1:16" hidden="1" x14ac:dyDescent="0.25">
      <c r="A210" s="56">
        <v>5215</v>
      </c>
      <c r="B210" s="223" t="s">
        <v>231</v>
      </c>
      <c r="C210" s="224">
        <f t="shared" si="185"/>
        <v>0</v>
      </c>
      <c r="D210" s="225"/>
      <c r="E210" s="460"/>
      <c r="F210" s="486">
        <f t="shared" si="279"/>
        <v>0</v>
      </c>
      <c r="G210" s="225"/>
      <c r="H210" s="227"/>
      <c r="I210" s="228">
        <f t="shared" si="280"/>
        <v>0</v>
      </c>
      <c r="J210" s="227"/>
      <c r="K210" s="226"/>
      <c r="L210" s="228">
        <f t="shared" si="281"/>
        <v>0</v>
      </c>
      <c r="M210" s="229"/>
      <c r="N210" s="226"/>
      <c r="O210" s="228">
        <f t="shared" si="282"/>
        <v>0</v>
      </c>
      <c r="P210" s="713"/>
    </row>
    <row r="211" spans="1:16" ht="20.25" hidden="1" customHeight="1" x14ac:dyDescent="0.25">
      <c r="A211" s="56">
        <v>5216</v>
      </c>
      <c r="B211" s="223" t="s">
        <v>232</v>
      </c>
      <c r="C211" s="224">
        <f t="shared" si="185"/>
        <v>0</v>
      </c>
      <c r="D211" s="225"/>
      <c r="E211" s="460"/>
      <c r="F211" s="486">
        <f t="shared" si="279"/>
        <v>0</v>
      </c>
      <c r="G211" s="225"/>
      <c r="H211" s="227"/>
      <c r="I211" s="228">
        <f t="shared" si="280"/>
        <v>0</v>
      </c>
      <c r="J211" s="227"/>
      <c r="K211" s="226"/>
      <c r="L211" s="228">
        <f t="shared" si="281"/>
        <v>0</v>
      </c>
      <c r="M211" s="229"/>
      <c r="N211" s="226"/>
      <c r="O211" s="228">
        <f t="shared" si="282"/>
        <v>0</v>
      </c>
      <c r="P211" s="713"/>
    </row>
    <row r="212" spans="1:16" hidden="1" x14ac:dyDescent="0.25">
      <c r="A212" s="56">
        <v>5217</v>
      </c>
      <c r="B212" s="223" t="s">
        <v>233</v>
      </c>
      <c r="C212" s="224">
        <f t="shared" si="185"/>
        <v>0</v>
      </c>
      <c r="D212" s="225"/>
      <c r="E212" s="460"/>
      <c r="F212" s="486">
        <f t="shared" si="279"/>
        <v>0</v>
      </c>
      <c r="G212" s="225"/>
      <c r="H212" s="227"/>
      <c r="I212" s="228">
        <f t="shared" si="280"/>
        <v>0</v>
      </c>
      <c r="J212" s="227"/>
      <c r="K212" s="226"/>
      <c r="L212" s="228">
        <f t="shared" si="281"/>
        <v>0</v>
      </c>
      <c r="M212" s="229"/>
      <c r="N212" s="226"/>
      <c r="O212" s="228">
        <f t="shared" si="282"/>
        <v>0</v>
      </c>
      <c r="P212" s="713"/>
    </row>
    <row r="213" spans="1:16" hidden="1" x14ac:dyDescent="0.25">
      <c r="A213" s="56">
        <v>5218</v>
      </c>
      <c r="B213" s="223" t="s">
        <v>234</v>
      </c>
      <c r="C213" s="224">
        <f t="shared" ref="C213:C276" si="283">F213+I213+L213+O213</f>
        <v>0</v>
      </c>
      <c r="D213" s="225"/>
      <c r="E213" s="460"/>
      <c r="F213" s="486">
        <f t="shared" si="279"/>
        <v>0</v>
      </c>
      <c r="G213" s="225"/>
      <c r="H213" s="227"/>
      <c r="I213" s="228">
        <f t="shared" si="280"/>
        <v>0</v>
      </c>
      <c r="J213" s="227"/>
      <c r="K213" s="226"/>
      <c r="L213" s="228">
        <f t="shared" si="281"/>
        <v>0</v>
      </c>
      <c r="M213" s="229"/>
      <c r="N213" s="226"/>
      <c r="O213" s="228">
        <f t="shared" si="282"/>
        <v>0</v>
      </c>
      <c r="P213" s="713"/>
    </row>
    <row r="214" spans="1:16" hidden="1" x14ac:dyDescent="0.25">
      <c r="A214" s="56">
        <v>5219</v>
      </c>
      <c r="B214" s="223" t="s">
        <v>235</v>
      </c>
      <c r="C214" s="224">
        <f t="shared" si="283"/>
        <v>0</v>
      </c>
      <c r="D214" s="225"/>
      <c r="E214" s="460"/>
      <c r="F214" s="486">
        <f t="shared" si="279"/>
        <v>0</v>
      </c>
      <c r="G214" s="225"/>
      <c r="H214" s="227"/>
      <c r="I214" s="228">
        <f t="shared" si="280"/>
        <v>0</v>
      </c>
      <c r="J214" s="227"/>
      <c r="K214" s="226"/>
      <c r="L214" s="228">
        <f t="shared" si="281"/>
        <v>0</v>
      </c>
      <c r="M214" s="229"/>
      <c r="N214" s="226"/>
      <c r="O214" s="228">
        <f t="shared" si="282"/>
        <v>0</v>
      </c>
      <c r="P214" s="713"/>
    </row>
    <row r="215" spans="1:16" ht="13.5" hidden="1" customHeight="1" x14ac:dyDescent="0.25">
      <c r="A215" s="368">
        <v>5220</v>
      </c>
      <c r="B215" s="223" t="s">
        <v>236</v>
      </c>
      <c r="C215" s="224">
        <f t="shared" si="283"/>
        <v>0</v>
      </c>
      <c r="D215" s="225"/>
      <c r="E215" s="460"/>
      <c r="F215" s="486">
        <f t="shared" si="279"/>
        <v>0</v>
      </c>
      <c r="G215" s="225"/>
      <c r="H215" s="227"/>
      <c r="I215" s="228">
        <f t="shared" si="280"/>
        <v>0</v>
      </c>
      <c r="J215" s="227"/>
      <c r="K215" s="226"/>
      <c r="L215" s="228">
        <f t="shared" si="281"/>
        <v>0</v>
      </c>
      <c r="M215" s="229"/>
      <c r="N215" s="226"/>
      <c r="O215" s="228">
        <f t="shared" si="282"/>
        <v>0</v>
      </c>
      <c r="P215" s="713"/>
    </row>
    <row r="216" spans="1:16" x14ac:dyDescent="0.25">
      <c r="A216" s="368">
        <v>5230</v>
      </c>
      <c r="B216" s="223" t="s">
        <v>237</v>
      </c>
      <c r="C216" s="224">
        <f t="shared" si="283"/>
        <v>121130</v>
      </c>
      <c r="D216" s="572">
        <f>SUM(D217:D224)</f>
        <v>121130</v>
      </c>
      <c r="E216" s="573">
        <f t="shared" ref="E216:F216" si="284">SUM(E217:E224)</f>
        <v>0</v>
      </c>
      <c r="F216" s="486">
        <f t="shared" si="284"/>
        <v>121130</v>
      </c>
      <c r="G216" s="572">
        <f>SUM(G217:G224)</f>
        <v>0</v>
      </c>
      <c r="H216" s="575">
        <f t="shared" ref="H216:I216" si="285">SUM(H217:H224)</f>
        <v>0</v>
      </c>
      <c r="I216" s="228">
        <f t="shared" si="285"/>
        <v>0</v>
      </c>
      <c r="J216" s="575">
        <f>SUM(J217:J224)</f>
        <v>0</v>
      </c>
      <c r="K216" s="576">
        <f t="shared" ref="K216:L216" si="286">SUM(K217:K224)</f>
        <v>0</v>
      </c>
      <c r="L216" s="228">
        <f t="shared" si="286"/>
        <v>0</v>
      </c>
      <c r="M216" s="224">
        <f>SUM(M217:M224)</f>
        <v>0</v>
      </c>
      <c r="N216" s="576">
        <f t="shared" ref="N216:O216" si="287">SUM(N217:N224)</f>
        <v>0</v>
      </c>
      <c r="O216" s="228">
        <f t="shared" si="287"/>
        <v>0</v>
      </c>
      <c r="P216" s="713"/>
    </row>
    <row r="217" spans="1:16" x14ac:dyDescent="0.2">
      <c r="A217" s="56">
        <v>5231</v>
      </c>
      <c r="B217" s="223" t="s">
        <v>238</v>
      </c>
      <c r="C217" s="224">
        <f t="shared" si="283"/>
        <v>67559</v>
      </c>
      <c r="D217" s="225">
        <v>67559</v>
      </c>
      <c r="E217" s="460"/>
      <c r="F217" s="486">
        <f t="shared" ref="F217:F226" si="288">D217+E217</f>
        <v>67559</v>
      </c>
      <c r="G217" s="225"/>
      <c r="H217" s="227"/>
      <c r="I217" s="228">
        <f t="shared" ref="I217:I226" si="289">G217+H217</f>
        <v>0</v>
      </c>
      <c r="J217" s="227"/>
      <c r="K217" s="226"/>
      <c r="L217" s="228">
        <f t="shared" ref="L217:L226" si="290">J217+K217</f>
        <v>0</v>
      </c>
      <c r="M217" s="229"/>
      <c r="N217" s="226"/>
      <c r="O217" s="228">
        <f t="shared" ref="O217:O226" si="291">M217+N217</f>
        <v>0</v>
      </c>
      <c r="P217" s="769"/>
    </row>
    <row r="218" spans="1:16" s="252" customFormat="1" x14ac:dyDescent="0.25">
      <c r="A218" s="56">
        <v>5232</v>
      </c>
      <c r="B218" s="223" t="s">
        <v>239</v>
      </c>
      <c r="C218" s="224">
        <f t="shared" si="283"/>
        <v>10779</v>
      </c>
      <c r="D218" s="225">
        <v>10779</v>
      </c>
      <c r="E218" s="460"/>
      <c r="F218" s="486">
        <f t="shared" si="288"/>
        <v>10779</v>
      </c>
      <c r="G218" s="225"/>
      <c r="H218" s="227"/>
      <c r="I218" s="228">
        <f t="shared" si="289"/>
        <v>0</v>
      </c>
      <c r="J218" s="227"/>
      <c r="K218" s="226"/>
      <c r="L218" s="228">
        <f t="shared" si="290"/>
        <v>0</v>
      </c>
      <c r="M218" s="229"/>
      <c r="N218" s="226"/>
      <c r="O218" s="228">
        <f t="shared" si="291"/>
        <v>0</v>
      </c>
      <c r="P218" s="377"/>
    </row>
    <row r="219" spans="1:16" hidden="1" x14ac:dyDescent="0.25">
      <c r="A219" s="56">
        <v>5233</v>
      </c>
      <c r="B219" s="223" t="s">
        <v>240</v>
      </c>
      <c r="C219" s="224">
        <f t="shared" si="283"/>
        <v>0</v>
      </c>
      <c r="D219" s="225"/>
      <c r="E219" s="460"/>
      <c r="F219" s="486">
        <f t="shared" si="288"/>
        <v>0</v>
      </c>
      <c r="G219" s="225"/>
      <c r="H219" s="227"/>
      <c r="I219" s="228">
        <f t="shared" si="289"/>
        <v>0</v>
      </c>
      <c r="J219" s="227"/>
      <c r="K219" s="226"/>
      <c r="L219" s="228">
        <f t="shared" si="290"/>
        <v>0</v>
      </c>
      <c r="M219" s="229"/>
      <c r="N219" s="226"/>
      <c r="O219" s="228">
        <f t="shared" si="291"/>
        <v>0</v>
      </c>
      <c r="P219" s="713"/>
    </row>
    <row r="220" spans="1:16" ht="24" hidden="1" x14ac:dyDescent="0.25">
      <c r="A220" s="56">
        <v>5234</v>
      </c>
      <c r="B220" s="223" t="s">
        <v>241</v>
      </c>
      <c r="C220" s="224">
        <f t="shared" si="283"/>
        <v>0</v>
      </c>
      <c r="D220" s="225"/>
      <c r="E220" s="460"/>
      <c r="F220" s="486">
        <f t="shared" si="288"/>
        <v>0</v>
      </c>
      <c r="G220" s="225"/>
      <c r="H220" s="227"/>
      <c r="I220" s="228">
        <f t="shared" si="289"/>
        <v>0</v>
      </c>
      <c r="J220" s="227"/>
      <c r="K220" s="226"/>
      <c r="L220" s="228">
        <f t="shared" si="290"/>
        <v>0</v>
      </c>
      <c r="M220" s="229"/>
      <c r="N220" s="226"/>
      <c r="O220" s="228">
        <f t="shared" si="291"/>
        <v>0</v>
      </c>
      <c r="P220" s="713"/>
    </row>
    <row r="221" spans="1:16" ht="14.25" hidden="1" customHeight="1" x14ac:dyDescent="0.25">
      <c r="A221" s="56">
        <v>5236</v>
      </c>
      <c r="B221" s="223" t="s">
        <v>242</v>
      </c>
      <c r="C221" s="224">
        <f t="shared" si="283"/>
        <v>0</v>
      </c>
      <c r="D221" s="225"/>
      <c r="E221" s="460"/>
      <c r="F221" s="486">
        <f t="shared" si="288"/>
        <v>0</v>
      </c>
      <c r="G221" s="225"/>
      <c r="H221" s="227"/>
      <c r="I221" s="228">
        <f t="shared" si="289"/>
        <v>0</v>
      </c>
      <c r="J221" s="227"/>
      <c r="K221" s="226"/>
      <c r="L221" s="228">
        <f t="shared" si="290"/>
        <v>0</v>
      </c>
      <c r="M221" s="229"/>
      <c r="N221" s="226"/>
      <c r="O221" s="228">
        <f t="shared" si="291"/>
        <v>0</v>
      </c>
      <c r="P221" s="713"/>
    </row>
    <row r="222" spans="1:16" ht="14.25" hidden="1" customHeight="1" x14ac:dyDescent="0.25">
      <c r="A222" s="56">
        <v>5237</v>
      </c>
      <c r="B222" s="223" t="s">
        <v>243</v>
      </c>
      <c r="C222" s="224">
        <f t="shared" si="283"/>
        <v>0</v>
      </c>
      <c r="D222" s="225"/>
      <c r="E222" s="460"/>
      <c r="F222" s="486">
        <f t="shared" si="288"/>
        <v>0</v>
      </c>
      <c r="G222" s="225"/>
      <c r="H222" s="227"/>
      <c r="I222" s="228">
        <f t="shared" si="289"/>
        <v>0</v>
      </c>
      <c r="J222" s="227"/>
      <c r="K222" s="226"/>
      <c r="L222" s="228">
        <f t="shared" si="290"/>
        <v>0</v>
      </c>
      <c r="M222" s="229"/>
      <c r="N222" s="226"/>
      <c r="O222" s="228">
        <f t="shared" si="291"/>
        <v>0</v>
      </c>
      <c r="P222" s="713"/>
    </row>
    <row r="223" spans="1:16" ht="24" x14ac:dyDescent="0.25">
      <c r="A223" s="56">
        <v>5238</v>
      </c>
      <c r="B223" s="223" t="s">
        <v>244</v>
      </c>
      <c r="C223" s="224">
        <f t="shared" si="283"/>
        <v>22877</v>
      </c>
      <c r="D223" s="225">
        <v>22877</v>
      </c>
      <c r="E223" s="460"/>
      <c r="F223" s="486">
        <f t="shared" si="288"/>
        <v>22877</v>
      </c>
      <c r="G223" s="225"/>
      <c r="H223" s="227"/>
      <c r="I223" s="228">
        <f t="shared" si="289"/>
        <v>0</v>
      </c>
      <c r="J223" s="227"/>
      <c r="K223" s="226"/>
      <c r="L223" s="228">
        <f t="shared" si="290"/>
        <v>0</v>
      </c>
      <c r="M223" s="229"/>
      <c r="N223" s="226"/>
      <c r="O223" s="228">
        <f t="shared" si="291"/>
        <v>0</v>
      </c>
      <c r="P223" s="377"/>
    </row>
    <row r="224" spans="1:16" ht="24" x14ac:dyDescent="0.25">
      <c r="A224" s="56">
        <v>5239</v>
      </c>
      <c r="B224" s="223" t="s">
        <v>245</v>
      </c>
      <c r="C224" s="224">
        <f t="shared" si="283"/>
        <v>19915</v>
      </c>
      <c r="D224" s="225">
        <v>19915</v>
      </c>
      <c r="E224" s="460"/>
      <c r="F224" s="486">
        <f t="shared" si="288"/>
        <v>19915</v>
      </c>
      <c r="G224" s="225"/>
      <c r="H224" s="227"/>
      <c r="I224" s="228">
        <f t="shared" si="289"/>
        <v>0</v>
      </c>
      <c r="J224" s="227"/>
      <c r="K224" s="226"/>
      <c r="L224" s="228">
        <f t="shared" si="290"/>
        <v>0</v>
      </c>
      <c r="M224" s="229"/>
      <c r="N224" s="226"/>
      <c r="O224" s="228">
        <f t="shared" si="291"/>
        <v>0</v>
      </c>
      <c r="P224" s="377"/>
    </row>
    <row r="225" spans="1:16" ht="24" hidden="1" x14ac:dyDescent="0.25">
      <c r="A225" s="368">
        <v>5240</v>
      </c>
      <c r="B225" s="223" t="s">
        <v>246</v>
      </c>
      <c r="C225" s="224">
        <f t="shared" si="283"/>
        <v>0</v>
      </c>
      <c r="D225" s="225"/>
      <c r="E225" s="460"/>
      <c r="F225" s="486">
        <f t="shared" si="288"/>
        <v>0</v>
      </c>
      <c r="G225" s="225"/>
      <c r="H225" s="227"/>
      <c r="I225" s="228">
        <f t="shared" si="289"/>
        <v>0</v>
      </c>
      <c r="J225" s="227"/>
      <c r="K225" s="226"/>
      <c r="L225" s="228">
        <f t="shared" si="290"/>
        <v>0</v>
      </c>
      <c r="M225" s="229"/>
      <c r="N225" s="226"/>
      <c r="O225" s="228">
        <f t="shared" si="291"/>
        <v>0</v>
      </c>
      <c r="P225" s="713"/>
    </row>
    <row r="226" spans="1:16" hidden="1" x14ac:dyDescent="0.25">
      <c r="A226" s="368">
        <v>5250</v>
      </c>
      <c r="B226" s="223" t="s">
        <v>247</v>
      </c>
      <c r="C226" s="224">
        <f t="shared" si="283"/>
        <v>0</v>
      </c>
      <c r="D226" s="225"/>
      <c r="E226" s="460"/>
      <c r="F226" s="486">
        <f t="shared" si="288"/>
        <v>0</v>
      </c>
      <c r="G226" s="225"/>
      <c r="H226" s="227"/>
      <c r="I226" s="228">
        <f t="shared" si="289"/>
        <v>0</v>
      </c>
      <c r="J226" s="227"/>
      <c r="K226" s="226"/>
      <c r="L226" s="228">
        <f t="shared" si="290"/>
        <v>0</v>
      </c>
      <c r="M226" s="229"/>
      <c r="N226" s="226"/>
      <c r="O226" s="228">
        <f t="shared" si="291"/>
        <v>0</v>
      </c>
      <c r="P226" s="713"/>
    </row>
    <row r="227" spans="1:16" hidden="1" x14ac:dyDescent="0.25">
      <c r="A227" s="368">
        <v>5260</v>
      </c>
      <c r="B227" s="223" t="s">
        <v>248</v>
      </c>
      <c r="C227" s="224">
        <f t="shared" si="283"/>
        <v>0</v>
      </c>
      <c r="D227" s="572">
        <f>SUM(D228)</f>
        <v>0</v>
      </c>
      <c r="E227" s="573">
        <f t="shared" ref="E227:F227" si="292">SUM(E228)</f>
        <v>0</v>
      </c>
      <c r="F227" s="486">
        <f t="shared" si="292"/>
        <v>0</v>
      </c>
      <c r="G227" s="572">
        <f>SUM(G228)</f>
        <v>0</v>
      </c>
      <c r="H227" s="575">
        <f t="shared" ref="H227:I227" si="293">SUM(H228)</f>
        <v>0</v>
      </c>
      <c r="I227" s="228">
        <f t="shared" si="293"/>
        <v>0</v>
      </c>
      <c r="J227" s="575">
        <f>SUM(J228)</f>
        <v>0</v>
      </c>
      <c r="K227" s="576">
        <f t="shared" ref="K227:L227" si="294">SUM(K228)</f>
        <v>0</v>
      </c>
      <c r="L227" s="228">
        <f t="shared" si="294"/>
        <v>0</v>
      </c>
      <c r="M227" s="224">
        <f>SUM(M228)</f>
        <v>0</v>
      </c>
      <c r="N227" s="576">
        <f t="shared" ref="N227:O227" si="295">SUM(N228)</f>
        <v>0</v>
      </c>
      <c r="O227" s="228">
        <f t="shared" si="295"/>
        <v>0</v>
      </c>
      <c r="P227" s="713"/>
    </row>
    <row r="228" spans="1:16" ht="24" hidden="1" x14ac:dyDescent="0.25">
      <c r="A228" s="56">
        <v>5269</v>
      </c>
      <c r="B228" s="223" t="s">
        <v>249</v>
      </c>
      <c r="C228" s="224">
        <f t="shared" si="283"/>
        <v>0</v>
      </c>
      <c r="D228" s="225"/>
      <c r="E228" s="460"/>
      <c r="F228" s="486">
        <f t="shared" ref="F228:F229" si="296">D228+E228</f>
        <v>0</v>
      </c>
      <c r="G228" s="225"/>
      <c r="H228" s="227"/>
      <c r="I228" s="228">
        <f t="shared" ref="I228:I229" si="297">G228+H228</f>
        <v>0</v>
      </c>
      <c r="J228" s="227"/>
      <c r="K228" s="226"/>
      <c r="L228" s="228">
        <f t="shared" ref="L228:L229" si="298">J228+K228</f>
        <v>0</v>
      </c>
      <c r="M228" s="229"/>
      <c r="N228" s="226"/>
      <c r="O228" s="228">
        <f t="shared" ref="O228:O229" si="299">M228+N228</f>
        <v>0</v>
      </c>
      <c r="P228" s="713"/>
    </row>
    <row r="229" spans="1:16" ht="24" hidden="1" x14ac:dyDescent="0.25">
      <c r="A229" s="419">
        <v>5270</v>
      </c>
      <c r="B229" s="420" t="s">
        <v>250</v>
      </c>
      <c r="C229" s="421">
        <f t="shared" si="283"/>
        <v>0</v>
      </c>
      <c r="D229" s="422"/>
      <c r="E229" s="461"/>
      <c r="F229" s="510">
        <f t="shared" si="296"/>
        <v>0</v>
      </c>
      <c r="G229" s="422"/>
      <c r="H229" s="424"/>
      <c r="I229" s="425">
        <f t="shared" si="297"/>
        <v>0</v>
      </c>
      <c r="J229" s="424"/>
      <c r="K229" s="423"/>
      <c r="L229" s="425">
        <f t="shared" si="298"/>
        <v>0</v>
      </c>
      <c r="M229" s="426"/>
      <c r="N229" s="423"/>
      <c r="O229" s="425">
        <f t="shared" si="299"/>
        <v>0</v>
      </c>
      <c r="P229" s="711"/>
    </row>
    <row r="230" spans="1:16" x14ac:dyDescent="0.25">
      <c r="A230" s="698">
        <v>6000</v>
      </c>
      <c r="B230" s="698" t="s">
        <v>251</v>
      </c>
      <c r="C230" s="699">
        <f t="shared" si="283"/>
        <v>1000</v>
      </c>
      <c r="D230" s="700">
        <f>D231+D251+D259</f>
        <v>0</v>
      </c>
      <c r="E230" s="701">
        <f t="shared" ref="E230:F230" si="300">E231+E251+E259</f>
        <v>0</v>
      </c>
      <c r="F230" s="702">
        <f t="shared" si="300"/>
        <v>0</v>
      </c>
      <c r="G230" s="700">
        <f>G231+G251+G259</f>
        <v>0</v>
      </c>
      <c r="H230" s="703">
        <f t="shared" ref="H230:I230" si="301">H231+H251+H259</f>
        <v>0</v>
      </c>
      <c r="I230" s="704">
        <f t="shared" si="301"/>
        <v>0</v>
      </c>
      <c r="J230" s="703">
        <f>J231+J251+J259</f>
        <v>1000</v>
      </c>
      <c r="K230" s="705">
        <f t="shared" ref="K230:L230" si="302">K231+K251+K259</f>
        <v>0</v>
      </c>
      <c r="L230" s="704">
        <f t="shared" si="302"/>
        <v>1000</v>
      </c>
      <c r="M230" s="699">
        <f>M231+M251+M259</f>
        <v>0</v>
      </c>
      <c r="N230" s="705">
        <f t="shared" ref="N230:O230" si="303">N231+N251+N259</f>
        <v>0</v>
      </c>
      <c r="O230" s="704">
        <f t="shared" si="303"/>
        <v>0</v>
      </c>
      <c r="P230" s="706"/>
    </row>
    <row r="231" spans="1:16" ht="14.25" hidden="1" customHeight="1" x14ac:dyDescent="0.25">
      <c r="A231" s="698">
        <v>6200</v>
      </c>
      <c r="B231" s="745" t="s">
        <v>252</v>
      </c>
      <c r="C231" s="707">
        <f t="shared" si="283"/>
        <v>0</v>
      </c>
      <c r="D231" s="757">
        <f>SUM(D232,D233,D235,D238,D244,D245,D246)</f>
        <v>0</v>
      </c>
      <c r="E231" s="758">
        <f t="shared" ref="E231:F231" si="304">SUM(E232,E233,E235,E238,E244,E245,E246)</f>
        <v>0</v>
      </c>
      <c r="F231" s="759">
        <f t="shared" si="304"/>
        <v>0</v>
      </c>
      <c r="G231" s="757">
        <f>SUM(G232,G233,G235,G238,G244,G245,G246)</f>
        <v>0</v>
      </c>
      <c r="H231" s="760">
        <f t="shared" ref="H231:I231" si="305">SUM(H232,H233,H235,H238,H244,H245,H246)</f>
        <v>0</v>
      </c>
      <c r="I231" s="709">
        <f t="shared" si="305"/>
        <v>0</v>
      </c>
      <c r="J231" s="760">
        <f>SUM(J232,J233,J235,J238,J244,J245,J246)</f>
        <v>0</v>
      </c>
      <c r="K231" s="708">
        <f t="shared" ref="K231:L231" si="306">SUM(K232,K233,K235,K238,K244,K245,K246)</f>
        <v>0</v>
      </c>
      <c r="L231" s="709">
        <f t="shared" si="306"/>
        <v>0</v>
      </c>
      <c r="M231" s="707">
        <f>SUM(M232,M233,M235,M238,M244,M245,M246)</f>
        <v>0</v>
      </c>
      <c r="N231" s="708">
        <f t="shared" ref="N231:O231" si="307">SUM(N232,N233,N235,N238,N244,N245,N246)</f>
        <v>0</v>
      </c>
      <c r="O231" s="709">
        <f t="shared" si="307"/>
        <v>0</v>
      </c>
      <c r="P231" s="710"/>
    </row>
    <row r="232" spans="1:16" ht="24" hidden="1" x14ac:dyDescent="0.25">
      <c r="A232" s="428">
        <v>6220</v>
      </c>
      <c r="B232" s="257" t="s">
        <v>253</v>
      </c>
      <c r="C232" s="258">
        <f t="shared" si="283"/>
        <v>0</v>
      </c>
      <c r="D232" s="259"/>
      <c r="E232" s="462"/>
      <c r="F232" s="511">
        <f>D232+E232</f>
        <v>0</v>
      </c>
      <c r="G232" s="259"/>
      <c r="H232" s="261"/>
      <c r="I232" s="262">
        <f>G232+H232</f>
        <v>0</v>
      </c>
      <c r="J232" s="261"/>
      <c r="K232" s="260"/>
      <c r="L232" s="262">
        <f>J232+K232</f>
        <v>0</v>
      </c>
      <c r="M232" s="263"/>
      <c r="N232" s="260"/>
      <c r="O232" s="262">
        <f>M232+N232</f>
        <v>0</v>
      </c>
      <c r="P232" s="712"/>
    </row>
    <row r="233" spans="1:16" hidden="1" x14ac:dyDescent="0.25">
      <c r="A233" s="368">
        <v>6230</v>
      </c>
      <c r="B233" s="223" t="s">
        <v>254</v>
      </c>
      <c r="C233" s="224">
        <f t="shared" si="283"/>
        <v>0</v>
      </c>
      <c r="D233" s="572">
        <f t="shared" ref="D233:O233" si="308">SUM(D234)</f>
        <v>0</v>
      </c>
      <c r="E233" s="573">
        <f t="shared" si="308"/>
        <v>0</v>
      </c>
      <c r="F233" s="486">
        <f t="shared" si="308"/>
        <v>0</v>
      </c>
      <c r="G233" s="572">
        <f t="shared" si="308"/>
        <v>0</v>
      </c>
      <c r="H233" s="575">
        <f t="shared" si="308"/>
        <v>0</v>
      </c>
      <c r="I233" s="228">
        <f t="shared" si="308"/>
        <v>0</v>
      </c>
      <c r="J233" s="575">
        <f t="shared" si="308"/>
        <v>0</v>
      </c>
      <c r="K233" s="576">
        <f t="shared" si="308"/>
        <v>0</v>
      </c>
      <c r="L233" s="228">
        <f t="shared" si="308"/>
        <v>0</v>
      </c>
      <c r="M233" s="224">
        <f t="shared" si="308"/>
        <v>0</v>
      </c>
      <c r="N233" s="576">
        <f t="shared" si="308"/>
        <v>0</v>
      </c>
      <c r="O233" s="228">
        <f t="shared" si="308"/>
        <v>0</v>
      </c>
      <c r="P233" s="713"/>
    </row>
    <row r="234" spans="1:16" ht="24" hidden="1" x14ac:dyDescent="0.25">
      <c r="A234" s="56">
        <v>6239</v>
      </c>
      <c r="B234" s="257" t="s">
        <v>255</v>
      </c>
      <c r="C234" s="224">
        <f t="shared" si="283"/>
        <v>0</v>
      </c>
      <c r="D234" s="259"/>
      <c r="E234" s="462"/>
      <c r="F234" s="511">
        <f>D234+E234</f>
        <v>0</v>
      </c>
      <c r="G234" s="259"/>
      <c r="H234" s="261"/>
      <c r="I234" s="262">
        <f>G234+H234</f>
        <v>0</v>
      </c>
      <c r="J234" s="261"/>
      <c r="K234" s="260"/>
      <c r="L234" s="262">
        <f>J234+K234</f>
        <v>0</v>
      </c>
      <c r="M234" s="263"/>
      <c r="N234" s="260"/>
      <c r="O234" s="262">
        <f>M234+N234</f>
        <v>0</v>
      </c>
      <c r="P234" s="712"/>
    </row>
    <row r="235" spans="1:16" ht="24" hidden="1" x14ac:dyDescent="0.25">
      <c r="A235" s="368">
        <v>6240</v>
      </c>
      <c r="B235" s="223" t="s">
        <v>256</v>
      </c>
      <c r="C235" s="224">
        <f t="shared" si="283"/>
        <v>0</v>
      </c>
      <c r="D235" s="572">
        <f>SUM(D236:D237)</f>
        <v>0</v>
      </c>
      <c r="E235" s="573">
        <f t="shared" ref="E235:F235" si="309">SUM(E236:E237)</f>
        <v>0</v>
      </c>
      <c r="F235" s="486">
        <f t="shared" si="309"/>
        <v>0</v>
      </c>
      <c r="G235" s="572">
        <f>SUM(G236:G237)</f>
        <v>0</v>
      </c>
      <c r="H235" s="575">
        <f t="shared" ref="H235:I235" si="310">SUM(H236:H237)</f>
        <v>0</v>
      </c>
      <c r="I235" s="228">
        <f t="shared" si="310"/>
        <v>0</v>
      </c>
      <c r="J235" s="575">
        <f>SUM(J236:J237)</f>
        <v>0</v>
      </c>
      <c r="K235" s="576">
        <f t="shared" ref="K235:L235" si="311">SUM(K236:K237)</f>
        <v>0</v>
      </c>
      <c r="L235" s="228">
        <f t="shared" si="311"/>
        <v>0</v>
      </c>
      <c r="M235" s="224">
        <f>SUM(M236:M237)</f>
        <v>0</v>
      </c>
      <c r="N235" s="576">
        <f t="shared" ref="N235:O235" si="312">SUM(N236:N237)</f>
        <v>0</v>
      </c>
      <c r="O235" s="228">
        <f t="shared" si="312"/>
        <v>0</v>
      </c>
      <c r="P235" s="713"/>
    </row>
    <row r="236" spans="1:16" hidden="1" x14ac:dyDescent="0.25">
      <c r="A236" s="56">
        <v>6241</v>
      </c>
      <c r="B236" s="223" t="s">
        <v>257</v>
      </c>
      <c r="C236" s="224">
        <f t="shared" si="283"/>
        <v>0</v>
      </c>
      <c r="D236" s="225"/>
      <c r="E236" s="460"/>
      <c r="F236" s="486">
        <f t="shared" ref="F236:F237" si="313">D236+E236</f>
        <v>0</v>
      </c>
      <c r="G236" s="225"/>
      <c r="H236" s="227"/>
      <c r="I236" s="228">
        <f t="shared" ref="I236:I237" si="314">G236+H236</f>
        <v>0</v>
      </c>
      <c r="J236" s="227"/>
      <c r="K236" s="226"/>
      <c r="L236" s="228">
        <f t="shared" ref="L236:L237" si="315">J236+K236</f>
        <v>0</v>
      </c>
      <c r="M236" s="229"/>
      <c r="N236" s="226"/>
      <c r="O236" s="228">
        <f t="shared" ref="O236:O237" si="316">M236+N236</f>
        <v>0</v>
      </c>
      <c r="P236" s="713"/>
    </row>
    <row r="237" spans="1:16" hidden="1" x14ac:dyDescent="0.25">
      <c r="A237" s="56">
        <v>6242</v>
      </c>
      <c r="B237" s="223" t="s">
        <v>258</v>
      </c>
      <c r="C237" s="224">
        <f t="shared" si="283"/>
        <v>0</v>
      </c>
      <c r="D237" s="225"/>
      <c r="E237" s="460"/>
      <c r="F237" s="486">
        <f t="shared" si="313"/>
        <v>0</v>
      </c>
      <c r="G237" s="225"/>
      <c r="H237" s="227"/>
      <c r="I237" s="228">
        <f t="shared" si="314"/>
        <v>0</v>
      </c>
      <c r="J237" s="227"/>
      <c r="K237" s="226"/>
      <c r="L237" s="228">
        <f t="shared" si="315"/>
        <v>0</v>
      </c>
      <c r="M237" s="229"/>
      <c r="N237" s="226"/>
      <c r="O237" s="228">
        <f t="shared" si="316"/>
        <v>0</v>
      </c>
      <c r="P237" s="713"/>
    </row>
    <row r="238" spans="1:16" ht="25.5" hidden="1" customHeight="1" x14ac:dyDescent="0.25">
      <c r="A238" s="368">
        <v>6250</v>
      </c>
      <c r="B238" s="223" t="s">
        <v>259</v>
      </c>
      <c r="C238" s="224">
        <f t="shared" si="283"/>
        <v>0</v>
      </c>
      <c r="D238" s="572">
        <f>SUM(D239:D243)</f>
        <v>0</v>
      </c>
      <c r="E238" s="573">
        <f t="shared" ref="E238:F238" si="317">SUM(E239:E243)</f>
        <v>0</v>
      </c>
      <c r="F238" s="486">
        <f t="shared" si="317"/>
        <v>0</v>
      </c>
      <c r="G238" s="572">
        <f>SUM(G239:G243)</f>
        <v>0</v>
      </c>
      <c r="H238" s="575">
        <f t="shared" ref="H238:I238" si="318">SUM(H239:H243)</f>
        <v>0</v>
      </c>
      <c r="I238" s="228">
        <f t="shared" si="318"/>
        <v>0</v>
      </c>
      <c r="J238" s="575">
        <f>SUM(J239:J243)</f>
        <v>0</v>
      </c>
      <c r="K238" s="576">
        <f t="shared" ref="K238:L238" si="319">SUM(K239:K243)</f>
        <v>0</v>
      </c>
      <c r="L238" s="228">
        <f t="shared" si="319"/>
        <v>0</v>
      </c>
      <c r="M238" s="224">
        <f>SUM(M239:M243)</f>
        <v>0</v>
      </c>
      <c r="N238" s="576">
        <f t="shared" ref="N238:O238" si="320">SUM(N239:N243)</f>
        <v>0</v>
      </c>
      <c r="O238" s="228">
        <f t="shared" si="320"/>
        <v>0</v>
      </c>
      <c r="P238" s="713"/>
    </row>
    <row r="239" spans="1:16" ht="14.25" hidden="1" customHeight="1" x14ac:dyDescent="0.25">
      <c r="A239" s="56">
        <v>6252</v>
      </c>
      <c r="B239" s="223" t="s">
        <v>260</v>
      </c>
      <c r="C239" s="224">
        <f t="shared" si="283"/>
        <v>0</v>
      </c>
      <c r="D239" s="225"/>
      <c r="E239" s="460"/>
      <c r="F239" s="486">
        <f t="shared" ref="F239:F245" si="321">D239+E239</f>
        <v>0</v>
      </c>
      <c r="G239" s="225"/>
      <c r="H239" s="227"/>
      <c r="I239" s="228">
        <f t="shared" ref="I239:I245" si="322">G239+H239</f>
        <v>0</v>
      </c>
      <c r="J239" s="227"/>
      <c r="K239" s="226"/>
      <c r="L239" s="228">
        <f t="shared" ref="L239:L245" si="323">J239+K239</f>
        <v>0</v>
      </c>
      <c r="M239" s="229"/>
      <c r="N239" s="226"/>
      <c r="O239" s="228">
        <f t="shared" ref="O239:O245" si="324">M239+N239</f>
        <v>0</v>
      </c>
      <c r="P239" s="713"/>
    </row>
    <row r="240" spans="1:16" ht="14.25" hidden="1" customHeight="1" x14ac:dyDescent="0.25">
      <c r="A240" s="56">
        <v>6253</v>
      </c>
      <c r="B240" s="223" t="s">
        <v>261</v>
      </c>
      <c r="C240" s="224">
        <f t="shared" si="283"/>
        <v>0</v>
      </c>
      <c r="D240" s="225"/>
      <c r="E240" s="460"/>
      <c r="F240" s="486">
        <f t="shared" si="321"/>
        <v>0</v>
      </c>
      <c r="G240" s="225"/>
      <c r="H240" s="227"/>
      <c r="I240" s="228">
        <f t="shared" si="322"/>
        <v>0</v>
      </c>
      <c r="J240" s="227"/>
      <c r="K240" s="226"/>
      <c r="L240" s="228">
        <f t="shared" si="323"/>
        <v>0</v>
      </c>
      <c r="M240" s="229"/>
      <c r="N240" s="226"/>
      <c r="O240" s="228">
        <f t="shared" si="324"/>
        <v>0</v>
      </c>
      <c r="P240" s="713"/>
    </row>
    <row r="241" spans="1:16" ht="24" hidden="1" x14ac:dyDescent="0.25">
      <c r="A241" s="56">
        <v>6254</v>
      </c>
      <c r="B241" s="223" t="s">
        <v>262</v>
      </c>
      <c r="C241" s="224">
        <f t="shared" si="283"/>
        <v>0</v>
      </c>
      <c r="D241" s="225"/>
      <c r="E241" s="460"/>
      <c r="F241" s="486">
        <f t="shared" si="321"/>
        <v>0</v>
      </c>
      <c r="G241" s="225"/>
      <c r="H241" s="227"/>
      <c r="I241" s="228">
        <f t="shared" si="322"/>
        <v>0</v>
      </c>
      <c r="J241" s="227"/>
      <c r="K241" s="226"/>
      <c r="L241" s="228">
        <f t="shared" si="323"/>
        <v>0</v>
      </c>
      <c r="M241" s="229"/>
      <c r="N241" s="226"/>
      <c r="O241" s="228">
        <f t="shared" si="324"/>
        <v>0</v>
      </c>
      <c r="P241" s="713"/>
    </row>
    <row r="242" spans="1:16" ht="24" hidden="1" x14ac:dyDescent="0.25">
      <c r="A242" s="56">
        <v>6255</v>
      </c>
      <c r="B242" s="223" t="s">
        <v>263</v>
      </c>
      <c r="C242" s="224">
        <f t="shared" si="283"/>
        <v>0</v>
      </c>
      <c r="D242" s="225"/>
      <c r="E242" s="460"/>
      <c r="F242" s="486">
        <f t="shared" si="321"/>
        <v>0</v>
      </c>
      <c r="G242" s="225"/>
      <c r="H242" s="227"/>
      <c r="I242" s="228">
        <f t="shared" si="322"/>
        <v>0</v>
      </c>
      <c r="J242" s="227"/>
      <c r="K242" s="226"/>
      <c r="L242" s="228">
        <f t="shared" si="323"/>
        <v>0</v>
      </c>
      <c r="M242" s="229"/>
      <c r="N242" s="226"/>
      <c r="O242" s="228">
        <f t="shared" si="324"/>
        <v>0</v>
      </c>
      <c r="P242" s="713"/>
    </row>
    <row r="243" spans="1:16" hidden="1" x14ac:dyDescent="0.25">
      <c r="A243" s="56">
        <v>6259</v>
      </c>
      <c r="B243" s="223" t="s">
        <v>264</v>
      </c>
      <c r="C243" s="224">
        <f t="shared" si="283"/>
        <v>0</v>
      </c>
      <c r="D243" s="225"/>
      <c r="E243" s="460"/>
      <c r="F243" s="486">
        <f t="shared" si="321"/>
        <v>0</v>
      </c>
      <c r="G243" s="225"/>
      <c r="H243" s="227"/>
      <c r="I243" s="228">
        <f t="shared" si="322"/>
        <v>0</v>
      </c>
      <c r="J243" s="227"/>
      <c r="K243" s="226"/>
      <c r="L243" s="228">
        <f t="shared" si="323"/>
        <v>0</v>
      </c>
      <c r="M243" s="229"/>
      <c r="N243" s="226"/>
      <c r="O243" s="228">
        <f t="shared" si="324"/>
        <v>0</v>
      </c>
      <c r="P243" s="713"/>
    </row>
    <row r="244" spans="1:16" ht="24" hidden="1" x14ac:dyDescent="0.25">
      <c r="A244" s="368">
        <v>6260</v>
      </c>
      <c r="B244" s="223" t="s">
        <v>265</v>
      </c>
      <c r="C244" s="224">
        <f t="shared" si="283"/>
        <v>0</v>
      </c>
      <c r="D244" s="225"/>
      <c r="E244" s="460"/>
      <c r="F244" s="486">
        <f t="shared" si="321"/>
        <v>0</v>
      </c>
      <c r="G244" s="225"/>
      <c r="H244" s="227"/>
      <c r="I244" s="228">
        <f t="shared" si="322"/>
        <v>0</v>
      </c>
      <c r="J244" s="227"/>
      <c r="K244" s="226"/>
      <c r="L244" s="228">
        <f t="shared" si="323"/>
        <v>0</v>
      </c>
      <c r="M244" s="229"/>
      <c r="N244" s="226"/>
      <c r="O244" s="228">
        <f t="shared" si="324"/>
        <v>0</v>
      </c>
      <c r="P244" s="713"/>
    </row>
    <row r="245" spans="1:16" hidden="1" x14ac:dyDescent="0.25">
      <c r="A245" s="368">
        <v>6270</v>
      </c>
      <c r="B245" s="223" t="s">
        <v>266</v>
      </c>
      <c r="C245" s="224">
        <f t="shared" si="283"/>
        <v>0</v>
      </c>
      <c r="D245" s="225"/>
      <c r="E245" s="460"/>
      <c r="F245" s="486">
        <f t="shared" si="321"/>
        <v>0</v>
      </c>
      <c r="G245" s="225"/>
      <c r="H245" s="227"/>
      <c r="I245" s="228">
        <f t="shared" si="322"/>
        <v>0</v>
      </c>
      <c r="J245" s="227"/>
      <c r="K245" s="226"/>
      <c r="L245" s="228">
        <f t="shared" si="323"/>
        <v>0</v>
      </c>
      <c r="M245" s="229"/>
      <c r="N245" s="226"/>
      <c r="O245" s="228">
        <f t="shared" si="324"/>
        <v>0</v>
      </c>
      <c r="P245" s="713"/>
    </row>
    <row r="246" spans="1:16" ht="24" hidden="1" x14ac:dyDescent="0.25">
      <c r="A246" s="428">
        <v>6290</v>
      </c>
      <c r="B246" s="257" t="s">
        <v>267</v>
      </c>
      <c r="C246" s="746">
        <f t="shared" si="283"/>
        <v>0</v>
      </c>
      <c r="D246" s="717">
        <f>SUM(D247:D250)</f>
        <v>0</v>
      </c>
      <c r="E246" s="718">
        <f t="shared" ref="E246:O246" si="325">SUM(E247:E250)</f>
        <v>0</v>
      </c>
      <c r="F246" s="511">
        <f t="shared" si="325"/>
        <v>0</v>
      </c>
      <c r="G246" s="717">
        <f t="shared" si="325"/>
        <v>0</v>
      </c>
      <c r="H246" s="719">
        <f t="shared" si="325"/>
        <v>0</v>
      </c>
      <c r="I246" s="262">
        <f t="shared" si="325"/>
        <v>0</v>
      </c>
      <c r="J246" s="719">
        <f t="shared" si="325"/>
        <v>0</v>
      </c>
      <c r="K246" s="720">
        <f t="shared" si="325"/>
        <v>0</v>
      </c>
      <c r="L246" s="262">
        <f t="shared" si="325"/>
        <v>0</v>
      </c>
      <c r="M246" s="746">
        <f t="shared" si="325"/>
        <v>0</v>
      </c>
      <c r="N246" s="747">
        <f t="shared" si="325"/>
        <v>0</v>
      </c>
      <c r="O246" s="748">
        <f t="shared" si="325"/>
        <v>0</v>
      </c>
      <c r="P246" s="749"/>
    </row>
    <row r="247" spans="1:16" hidden="1" x14ac:dyDescent="0.25">
      <c r="A247" s="56">
        <v>6291</v>
      </c>
      <c r="B247" s="223" t="s">
        <v>268</v>
      </c>
      <c r="C247" s="224">
        <f t="shared" si="283"/>
        <v>0</v>
      </c>
      <c r="D247" s="225"/>
      <c r="E247" s="460"/>
      <c r="F247" s="486">
        <f t="shared" ref="F247:F250" si="326">D247+E247</f>
        <v>0</v>
      </c>
      <c r="G247" s="225"/>
      <c r="H247" s="227"/>
      <c r="I247" s="228">
        <f t="shared" ref="I247:I250" si="327">G247+H247</f>
        <v>0</v>
      </c>
      <c r="J247" s="227"/>
      <c r="K247" s="226"/>
      <c r="L247" s="228">
        <f t="shared" ref="L247:L250" si="328">J247+K247</f>
        <v>0</v>
      </c>
      <c r="M247" s="229"/>
      <c r="N247" s="226"/>
      <c r="O247" s="228">
        <f t="shared" ref="O247:O250" si="329">M247+N247</f>
        <v>0</v>
      </c>
      <c r="P247" s="713"/>
    </row>
    <row r="248" spans="1:16" hidden="1" x14ac:dyDescent="0.25">
      <c r="A248" s="56">
        <v>6292</v>
      </c>
      <c r="B248" s="223" t="s">
        <v>269</v>
      </c>
      <c r="C248" s="224">
        <f t="shared" si="283"/>
        <v>0</v>
      </c>
      <c r="D248" s="225"/>
      <c r="E248" s="460"/>
      <c r="F248" s="486">
        <f t="shared" si="326"/>
        <v>0</v>
      </c>
      <c r="G248" s="225"/>
      <c r="H248" s="227"/>
      <c r="I248" s="228">
        <f t="shared" si="327"/>
        <v>0</v>
      </c>
      <c r="J248" s="227"/>
      <c r="K248" s="226"/>
      <c r="L248" s="228">
        <f t="shared" si="328"/>
        <v>0</v>
      </c>
      <c r="M248" s="229"/>
      <c r="N248" s="226"/>
      <c r="O248" s="228">
        <f t="shared" si="329"/>
        <v>0</v>
      </c>
      <c r="P248" s="713"/>
    </row>
    <row r="249" spans="1:16" ht="72" hidden="1" x14ac:dyDescent="0.25">
      <c r="A249" s="56">
        <v>6296</v>
      </c>
      <c r="B249" s="223" t="s">
        <v>270</v>
      </c>
      <c r="C249" s="224">
        <f t="shared" si="283"/>
        <v>0</v>
      </c>
      <c r="D249" s="225"/>
      <c r="E249" s="460"/>
      <c r="F249" s="486">
        <f t="shared" si="326"/>
        <v>0</v>
      </c>
      <c r="G249" s="225"/>
      <c r="H249" s="227"/>
      <c r="I249" s="228">
        <f t="shared" si="327"/>
        <v>0</v>
      </c>
      <c r="J249" s="227"/>
      <c r="K249" s="226"/>
      <c r="L249" s="228">
        <f t="shared" si="328"/>
        <v>0</v>
      </c>
      <c r="M249" s="229"/>
      <c r="N249" s="226"/>
      <c r="O249" s="228">
        <f t="shared" si="329"/>
        <v>0</v>
      </c>
      <c r="P249" s="713"/>
    </row>
    <row r="250" spans="1:16" ht="39.75" hidden="1" customHeight="1" x14ac:dyDescent="0.25">
      <c r="A250" s="56">
        <v>6299</v>
      </c>
      <c r="B250" s="223" t="s">
        <v>271</v>
      </c>
      <c r="C250" s="224">
        <f t="shared" si="283"/>
        <v>0</v>
      </c>
      <c r="D250" s="225"/>
      <c r="E250" s="460"/>
      <c r="F250" s="486">
        <f t="shared" si="326"/>
        <v>0</v>
      </c>
      <c r="G250" s="225"/>
      <c r="H250" s="227"/>
      <c r="I250" s="228">
        <f t="shared" si="327"/>
        <v>0</v>
      </c>
      <c r="J250" s="227"/>
      <c r="K250" s="226"/>
      <c r="L250" s="228">
        <f t="shared" si="328"/>
        <v>0</v>
      </c>
      <c r="M250" s="229"/>
      <c r="N250" s="226"/>
      <c r="O250" s="228">
        <f t="shared" si="329"/>
        <v>0</v>
      </c>
      <c r="P250" s="713"/>
    </row>
    <row r="251" spans="1:16" hidden="1" x14ac:dyDescent="0.25">
      <c r="A251" s="380">
        <v>6300</v>
      </c>
      <c r="B251" s="580" t="s">
        <v>272</v>
      </c>
      <c r="C251" s="381">
        <f t="shared" si="283"/>
        <v>0</v>
      </c>
      <c r="D251" s="581">
        <f>SUM(D252,D257,D258)</f>
        <v>0</v>
      </c>
      <c r="E251" s="582">
        <f t="shared" ref="E251:O251" si="330">SUM(E252,E257,E258)</f>
        <v>0</v>
      </c>
      <c r="F251" s="488">
        <f t="shared" si="330"/>
        <v>0</v>
      </c>
      <c r="G251" s="581">
        <f t="shared" si="330"/>
        <v>0</v>
      </c>
      <c r="H251" s="584">
        <f t="shared" si="330"/>
        <v>0</v>
      </c>
      <c r="I251" s="586">
        <f t="shared" si="330"/>
        <v>0</v>
      </c>
      <c r="J251" s="584">
        <f t="shared" si="330"/>
        <v>0</v>
      </c>
      <c r="K251" s="585">
        <f t="shared" si="330"/>
        <v>0</v>
      </c>
      <c r="L251" s="586">
        <f t="shared" si="330"/>
        <v>0</v>
      </c>
      <c r="M251" s="358">
        <f t="shared" si="330"/>
        <v>0</v>
      </c>
      <c r="N251" s="593">
        <f t="shared" si="330"/>
        <v>0</v>
      </c>
      <c r="O251" s="594">
        <f t="shared" si="330"/>
        <v>0</v>
      </c>
      <c r="P251" s="721"/>
    </row>
    <row r="252" spans="1:16" ht="24" hidden="1" x14ac:dyDescent="0.25">
      <c r="A252" s="428">
        <v>6320</v>
      </c>
      <c r="B252" s="257" t="s">
        <v>273</v>
      </c>
      <c r="C252" s="746">
        <f t="shared" si="283"/>
        <v>0</v>
      </c>
      <c r="D252" s="717">
        <f>SUM(D253:D256)</f>
        <v>0</v>
      </c>
      <c r="E252" s="718">
        <f t="shared" ref="E252:O252" si="331">SUM(E253:E256)</f>
        <v>0</v>
      </c>
      <c r="F252" s="511">
        <f t="shared" si="331"/>
        <v>0</v>
      </c>
      <c r="G252" s="717">
        <f t="shared" si="331"/>
        <v>0</v>
      </c>
      <c r="H252" s="719">
        <f t="shared" si="331"/>
        <v>0</v>
      </c>
      <c r="I252" s="262">
        <f t="shared" si="331"/>
        <v>0</v>
      </c>
      <c r="J252" s="719">
        <f t="shared" si="331"/>
        <v>0</v>
      </c>
      <c r="K252" s="720">
        <f t="shared" si="331"/>
        <v>0</v>
      </c>
      <c r="L252" s="262">
        <f t="shared" si="331"/>
        <v>0</v>
      </c>
      <c r="M252" s="258">
        <f t="shared" si="331"/>
        <v>0</v>
      </c>
      <c r="N252" s="720">
        <f t="shared" si="331"/>
        <v>0</v>
      </c>
      <c r="O252" s="262">
        <f t="shared" si="331"/>
        <v>0</v>
      </c>
      <c r="P252" s="712"/>
    </row>
    <row r="253" spans="1:16" hidden="1" x14ac:dyDescent="0.25">
      <c r="A253" s="56">
        <v>6322</v>
      </c>
      <c r="B253" s="223" t="s">
        <v>274</v>
      </c>
      <c r="C253" s="224">
        <f t="shared" si="283"/>
        <v>0</v>
      </c>
      <c r="D253" s="225"/>
      <c r="E253" s="460"/>
      <c r="F253" s="486">
        <f t="shared" ref="F253:F258" si="332">D253+E253</f>
        <v>0</v>
      </c>
      <c r="G253" s="225"/>
      <c r="H253" s="227"/>
      <c r="I253" s="228">
        <f t="shared" ref="I253:I258" si="333">G253+H253</f>
        <v>0</v>
      </c>
      <c r="J253" s="227"/>
      <c r="K253" s="226"/>
      <c r="L253" s="228">
        <f t="shared" ref="L253:L258" si="334">J253+K253</f>
        <v>0</v>
      </c>
      <c r="M253" s="229"/>
      <c r="N253" s="226"/>
      <c r="O253" s="228">
        <f t="shared" ref="O253:O258" si="335">M253+N253</f>
        <v>0</v>
      </c>
      <c r="P253" s="713"/>
    </row>
    <row r="254" spans="1:16" ht="24" hidden="1" x14ac:dyDescent="0.25">
      <c r="A254" s="56">
        <v>6323</v>
      </c>
      <c r="B254" s="223" t="s">
        <v>275</v>
      </c>
      <c r="C254" s="224">
        <f t="shared" si="283"/>
        <v>0</v>
      </c>
      <c r="D254" s="225"/>
      <c r="E254" s="460"/>
      <c r="F254" s="486">
        <f t="shared" si="332"/>
        <v>0</v>
      </c>
      <c r="G254" s="225"/>
      <c r="H254" s="227"/>
      <c r="I254" s="228">
        <f t="shared" si="333"/>
        <v>0</v>
      </c>
      <c r="J254" s="227"/>
      <c r="K254" s="226"/>
      <c r="L254" s="228">
        <f t="shared" si="334"/>
        <v>0</v>
      </c>
      <c r="M254" s="229"/>
      <c r="N254" s="226"/>
      <c r="O254" s="228">
        <f t="shared" si="335"/>
        <v>0</v>
      </c>
      <c r="P254" s="713"/>
    </row>
    <row r="255" spans="1:16" ht="24" hidden="1" x14ac:dyDescent="0.25">
      <c r="A255" s="56">
        <v>6324</v>
      </c>
      <c r="B255" s="223" t="s">
        <v>276</v>
      </c>
      <c r="C255" s="224">
        <f t="shared" si="283"/>
        <v>0</v>
      </c>
      <c r="D255" s="225"/>
      <c r="E255" s="460"/>
      <c r="F255" s="486">
        <f t="shared" si="332"/>
        <v>0</v>
      </c>
      <c r="G255" s="225"/>
      <c r="H255" s="227"/>
      <c r="I255" s="228">
        <f t="shared" si="333"/>
        <v>0</v>
      </c>
      <c r="J255" s="227"/>
      <c r="K255" s="226"/>
      <c r="L255" s="228">
        <f t="shared" si="334"/>
        <v>0</v>
      </c>
      <c r="M255" s="229"/>
      <c r="N255" s="226"/>
      <c r="O255" s="228">
        <f t="shared" si="335"/>
        <v>0</v>
      </c>
      <c r="P255" s="713"/>
    </row>
    <row r="256" spans="1:16" hidden="1" x14ac:dyDescent="0.25">
      <c r="A256" s="256">
        <v>6329</v>
      </c>
      <c r="B256" s="257" t="s">
        <v>277</v>
      </c>
      <c r="C256" s="258">
        <f t="shared" si="283"/>
        <v>0</v>
      </c>
      <c r="D256" s="259"/>
      <c r="E256" s="462"/>
      <c r="F256" s="511">
        <f t="shared" si="332"/>
        <v>0</v>
      </c>
      <c r="G256" s="259"/>
      <c r="H256" s="261"/>
      <c r="I256" s="262">
        <f t="shared" si="333"/>
        <v>0</v>
      </c>
      <c r="J256" s="261"/>
      <c r="K256" s="260"/>
      <c r="L256" s="262">
        <f t="shared" si="334"/>
        <v>0</v>
      </c>
      <c r="M256" s="263"/>
      <c r="N256" s="260"/>
      <c r="O256" s="262">
        <f t="shared" si="335"/>
        <v>0</v>
      </c>
      <c r="P256" s="712"/>
    </row>
    <row r="257" spans="1:16" ht="24" hidden="1" x14ac:dyDescent="0.25">
      <c r="A257" s="770">
        <v>6330</v>
      </c>
      <c r="B257" s="771" t="s">
        <v>278</v>
      </c>
      <c r="C257" s="746">
        <f t="shared" si="283"/>
        <v>0</v>
      </c>
      <c r="D257" s="751"/>
      <c r="E257" s="752"/>
      <c r="F257" s="753">
        <f t="shared" si="332"/>
        <v>0</v>
      </c>
      <c r="G257" s="751"/>
      <c r="H257" s="754"/>
      <c r="I257" s="748">
        <f t="shared" si="333"/>
        <v>0</v>
      </c>
      <c r="J257" s="754"/>
      <c r="K257" s="755"/>
      <c r="L257" s="748">
        <f t="shared" si="334"/>
        <v>0</v>
      </c>
      <c r="M257" s="756"/>
      <c r="N257" s="755"/>
      <c r="O257" s="748">
        <f t="shared" si="335"/>
        <v>0</v>
      </c>
      <c r="P257" s="749"/>
    </row>
    <row r="258" spans="1:16" hidden="1" x14ac:dyDescent="0.25">
      <c r="A258" s="368">
        <v>6360</v>
      </c>
      <c r="B258" s="223" t="s">
        <v>279</v>
      </c>
      <c r="C258" s="224">
        <f t="shared" si="283"/>
        <v>0</v>
      </c>
      <c r="D258" s="225"/>
      <c r="E258" s="460"/>
      <c r="F258" s="486">
        <f t="shared" si="332"/>
        <v>0</v>
      </c>
      <c r="G258" s="225"/>
      <c r="H258" s="227"/>
      <c r="I258" s="228">
        <f t="shared" si="333"/>
        <v>0</v>
      </c>
      <c r="J258" s="227"/>
      <c r="K258" s="226"/>
      <c r="L258" s="228">
        <f t="shared" si="334"/>
        <v>0</v>
      </c>
      <c r="M258" s="229"/>
      <c r="N258" s="226"/>
      <c r="O258" s="228">
        <f t="shared" si="335"/>
        <v>0</v>
      </c>
      <c r="P258" s="713"/>
    </row>
    <row r="259" spans="1:16" ht="36" x14ac:dyDescent="0.25">
      <c r="A259" s="380">
        <v>6400</v>
      </c>
      <c r="B259" s="580" t="s">
        <v>280</v>
      </c>
      <c r="C259" s="381">
        <f t="shared" si="283"/>
        <v>1000</v>
      </c>
      <c r="D259" s="581">
        <f>SUM(D260,D264)</f>
        <v>0</v>
      </c>
      <c r="E259" s="582">
        <f t="shared" ref="E259:O259" si="336">SUM(E260,E264)</f>
        <v>0</v>
      </c>
      <c r="F259" s="488">
        <f t="shared" si="336"/>
        <v>0</v>
      </c>
      <c r="G259" s="581">
        <f t="shared" si="336"/>
        <v>0</v>
      </c>
      <c r="H259" s="584">
        <f t="shared" si="336"/>
        <v>0</v>
      </c>
      <c r="I259" s="586">
        <f t="shared" si="336"/>
        <v>0</v>
      </c>
      <c r="J259" s="584">
        <f t="shared" si="336"/>
        <v>1000</v>
      </c>
      <c r="K259" s="585">
        <f t="shared" si="336"/>
        <v>0</v>
      </c>
      <c r="L259" s="586">
        <f t="shared" si="336"/>
        <v>1000</v>
      </c>
      <c r="M259" s="358">
        <f t="shared" si="336"/>
        <v>0</v>
      </c>
      <c r="N259" s="593">
        <f t="shared" si="336"/>
        <v>0</v>
      </c>
      <c r="O259" s="594">
        <f t="shared" si="336"/>
        <v>0</v>
      </c>
      <c r="P259" s="721"/>
    </row>
    <row r="260" spans="1:16" ht="24" hidden="1" x14ac:dyDescent="0.25">
      <c r="A260" s="428">
        <v>6410</v>
      </c>
      <c r="B260" s="257" t="s">
        <v>281</v>
      </c>
      <c r="C260" s="258">
        <f t="shared" si="283"/>
        <v>0</v>
      </c>
      <c r="D260" s="717">
        <f>SUM(D261:D263)</f>
        <v>0</v>
      </c>
      <c r="E260" s="718">
        <f t="shared" ref="E260:O260" si="337">SUM(E261:E263)</f>
        <v>0</v>
      </c>
      <c r="F260" s="511">
        <f t="shared" si="337"/>
        <v>0</v>
      </c>
      <c r="G260" s="717">
        <f t="shared" si="337"/>
        <v>0</v>
      </c>
      <c r="H260" s="719">
        <f t="shared" si="337"/>
        <v>0</v>
      </c>
      <c r="I260" s="262">
        <f t="shared" si="337"/>
        <v>0</v>
      </c>
      <c r="J260" s="719">
        <f t="shared" si="337"/>
        <v>0</v>
      </c>
      <c r="K260" s="720">
        <f t="shared" si="337"/>
        <v>0</v>
      </c>
      <c r="L260" s="262">
        <f t="shared" si="337"/>
        <v>0</v>
      </c>
      <c r="M260" s="734">
        <f t="shared" si="337"/>
        <v>0</v>
      </c>
      <c r="N260" s="735">
        <f t="shared" si="337"/>
        <v>0</v>
      </c>
      <c r="O260" s="736">
        <f t="shared" si="337"/>
        <v>0</v>
      </c>
      <c r="P260" s="737"/>
    </row>
    <row r="261" spans="1:16" hidden="1" x14ac:dyDescent="0.25">
      <c r="A261" s="56">
        <v>6411</v>
      </c>
      <c r="B261" s="724" t="s">
        <v>282</v>
      </c>
      <c r="C261" s="224">
        <f t="shared" si="283"/>
        <v>0</v>
      </c>
      <c r="D261" s="225"/>
      <c r="E261" s="460"/>
      <c r="F261" s="486">
        <f t="shared" ref="F261:F263" si="338">D261+E261</f>
        <v>0</v>
      </c>
      <c r="G261" s="225"/>
      <c r="H261" s="227"/>
      <c r="I261" s="228">
        <f t="shared" ref="I261:I263" si="339">G261+H261</f>
        <v>0</v>
      </c>
      <c r="J261" s="227"/>
      <c r="K261" s="226"/>
      <c r="L261" s="228">
        <f t="shared" ref="L261:L263" si="340">J261+K261</f>
        <v>0</v>
      </c>
      <c r="M261" s="229"/>
      <c r="N261" s="226"/>
      <c r="O261" s="228">
        <f t="shared" ref="O261:O263" si="341">M261+N261</f>
        <v>0</v>
      </c>
      <c r="P261" s="713"/>
    </row>
    <row r="262" spans="1:16" ht="36" hidden="1" x14ac:dyDescent="0.25">
      <c r="A262" s="56">
        <v>6412</v>
      </c>
      <c r="B262" s="223" t="s">
        <v>283</v>
      </c>
      <c r="C262" s="224">
        <f t="shared" si="283"/>
        <v>0</v>
      </c>
      <c r="D262" s="225"/>
      <c r="E262" s="460"/>
      <c r="F262" s="486">
        <f t="shared" si="338"/>
        <v>0</v>
      </c>
      <c r="G262" s="225"/>
      <c r="H262" s="227"/>
      <c r="I262" s="228">
        <f t="shared" si="339"/>
        <v>0</v>
      </c>
      <c r="J262" s="227"/>
      <c r="K262" s="226"/>
      <c r="L262" s="228">
        <f t="shared" si="340"/>
        <v>0</v>
      </c>
      <c r="M262" s="229"/>
      <c r="N262" s="226"/>
      <c r="O262" s="228">
        <f t="shared" si="341"/>
        <v>0</v>
      </c>
      <c r="P262" s="713"/>
    </row>
    <row r="263" spans="1:16" ht="36" hidden="1" x14ac:dyDescent="0.25">
      <c r="A263" s="56">
        <v>6419</v>
      </c>
      <c r="B263" s="223" t="s">
        <v>284</v>
      </c>
      <c r="C263" s="224">
        <f t="shared" si="283"/>
        <v>0</v>
      </c>
      <c r="D263" s="225"/>
      <c r="E263" s="460"/>
      <c r="F263" s="486">
        <f t="shared" si="338"/>
        <v>0</v>
      </c>
      <c r="G263" s="225"/>
      <c r="H263" s="227"/>
      <c r="I263" s="228">
        <f t="shared" si="339"/>
        <v>0</v>
      </c>
      <c r="J263" s="227"/>
      <c r="K263" s="226"/>
      <c r="L263" s="228">
        <f t="shared" si="340"/>
        <v>0</v>
      </c>
      <c r="M263" s="229"/>
      <c r="N263" s="226"/>
      <c r="O263" s="228">
        <f t="shared" si="341"/>
        <v>0</v>
      </c>
      <c r="P263" s="713"/>
    </row>
    <row r="264" spans="1:16" ht="36" x14ac:dyDescent="0.25">
      <c r="A264" s="368">
        <v>6420</v>
      </c>
      <c r="B264" s="223" t="s">
        <v>285</v>
      </c>
      <c r="C264" s="224">
        <f t="shared" si="283"/>
        <v>1000</v>
      </c>
      <c r="D264" s="572">
        <f>SUM(D265:D268)</f>
        <v>0</v>
      </c>
      <c r="E264" s="573">
        <f t="shared" ref="E264:F264" si="342">SUM(E265:E268)</f>
        <v>0</v>
      </c>
      <c r="F264" s="486">
        <f t="shared" si="342"/>
        <v>0</v>
      </c>
      <c r="G264" s="572">
        <f>SUM(G265:G268)</f>
        <v>0</v>
      </c>
      <c r="H264" s="575">
        <f t="shared" ref="H264:I264" si="343">SUM(H265:H268)</f>
        <v>0</v>
      </c>
      <c r="I264" s="228">
        <f t="shared" si="343"/>
        <v>0</v>
      </c>
      <c r="J264" s="575">
        <f>SUM(J265:J268)</f>
        <v>1000</v>
      </c>
      <c r="K264" s="576">
        <f t="shared" ref="K264:L264" si="344">SUM(K265:K268)</f>
        <v>0</v>
      </c>
      <c r="L264" s="228">
        <f t="shared" si="344"/>
        <v>1000</v>
      </c>
      <c r="M264" s="224">
        <f>SUM(M265:M268)</f>
        <v>0</v>
      </c>
      <c r="N264" s="576">
        <f t="shared" ref="N264:O264" si="345">SUM(N265:N268)</f>
        <v>0</v>
      </c>
      <c r="O264" s="228">
        <f t="shared" si="345"/>
        <v>0</v>
      </c>
      <c r="P264" s="713"/>
    </row>
    <row r="265" spans="1:16" hidden="1" x14ac:dyDescent="0.25">
      <c r="A265" s="56">
        <v>6421</v>
      </c>
      <c r="B265" s="223" t="s">
        <v>286</v>
      </c>
      <c r="C265" s="224">
        <f t="shared" si="283"/>
        <v>0</v>
      </c>
      <c r="D265" s="225"/>
      <c r="E265" s="460"/>
      <c r="F265" s="486">
        <f t="shared" ref="F265:F268" si="346">D265+E265</f>
        <v>0</v>
      </c>
      <c r="G265" s="225"/>
      <c r="H265" s="227"/>
      <c r="I265" s="228">
        <f t="shared" ref="I265:I268" si="347">G265+H265</f>
        <v>0</v>
      </c>
      <c r="J265" s="227"/>
      <c r="K265" s="226"/>
      <c r="L265" s="228">
        <f t="shared" ref="L265:L268" si="348">J265+K265</f>
        <v>0</v>
      </c>
      <c r="M265" s="229"/>
      <c r="N265" s="226"/>
      <c r="O265" s="228">
        <f t="shared" ref="O265:O268" si="349">M265+N265</f>
        <v>0</v>
      </c>
      <c r="P265" s="713"/>
    </row>
    <row r="266" spans="1:16" hidden="1" x14ac:dyDescent="0.25">
      <c r="A266" s="56">
        <v>6422</v>
      </c>
      <c r="B266" s="223" t="s">
        <v>287</v>
      </c>
      <c r="C266" s="224">
        <f t="shared" si="283"/>
        <v>0</v>
      </c>
      <c r="D266" s="225"/>
      <c r="E266" s="460"/>
      <c r="F266" s="486">
        <f t="shared" si="346"/>
        <v>0</v>
      </c>
      <c r="G266" s="225"/>
      <c r="H266" s="227"/>
      <c r="I266" s="228">
        <f t="shared" si="347"/>
        <v>0</v>
      </c>
      <c r="J266" s="227"/>
      <c r="K266" s="226"/>
      <c r="L266" s="228">
        <f t="shared" si="348"/>
        <v>0</v>
      </c>
      <c r="M266" s="229"/>
      <c r="N266" s="226"/>
      <c r="O266" s="228">
        <f t="shared" si="349"/>
        <v>0</v>
      </c>
      <c r="P266" s="713"/>
    </row>
    <row r="267" spans="1:16" ht="13.5" hidden="1" customHeight="1" x14ac:dyDescent="0.25">
      <c r="A267" s="56">
        <v>6423</v>
      </c>
      <c r="B267" s="223" t="s">
        <v>288</v>
      </c>
      <c r="C267" s="224">
        <f t="shared" si="283"/>
        <v>0</v>
      </c>
      <c r="D267" s="225"/>
      <c r="E267" s="460"/>
      <c r="F267" s="486">
        <f t="shared" si="346"/>
        <v>0</v>
      </c>
      <c r="G267" s="225"/>
      <c r="H267" s="227"/>
      <c r="I267" s="228">
        <f t="shared" si="347"/>
        <v>0</v>
      </c>
      <c r="J267" s="227"/>
      <c r="K267" s="226"/>
      <c r="L267" s="228">
        <f t="shared" si="348"/>
        <v>0</v>
      </c>
      <c r="M267" s="229"/>
      <c r="N267" s="226"/>
      <c r="O267" s="228">
        <f t="shared" si="349"/>
        <v>0</v>
      </c>
      <c r="P267" s="713"/>
    </row>
    <row r="268" spans="1:16" ht="36" x14ac:dyDescent="0.25">
      <c r="A268" s="56">
        <v>6424</v>
      </c>
      <c r="B268" s="223" t="s">
        <v>289</v>
      </c>
      <c r="C268" s="224">
        <f t="shared" si="283"/>
        <v>1000</v>
      </c>
      <c r="D268" s="225"/>
      <c r="E268" s="460"/>
      <c r="F268" s="486">
        <f t="shared" si="346"/>
        <v>0</v>
      </c>
      <c r="G268" s="225"/>
      <c r="H268" s="227"/>
      <c r="I268" s="228">
        <f t="shared" si="347"/>
        <v>0</v>
      </c>
      <c r="J268" s="227">
        <v>1000</v>
      </c>
      <c r="K268" s="226"/>
      <c r="L268" s="228">
        <f t="shared" si="348"/>
        <v>1000</v>
      </c>
      <c r="M268" s="229"/>
      <c r="N268" s="226"/>
      <c r="O268" s="228">
        <f t="shared" si="349"/>
        <v>0</v>
      </c>
      <c r="P268" s="713"/>
    </row>
    <row r="269" spans="1:16" ht="44.25" customHeight="1" x14ac:dyDescent="0.25">
      <c r="A269" s="380">
        <v>7000</v>
      </c>
      <c r="B269" s="380" t="s">
        <v>290</v>
      </c>
      <c r="C269" s="772">
        <f t="shared" si="283"/>
        <v>4200</v>
      </c>
      <c r="D269" s="773">
        <f>SUM(D270,D281)</f>
        <v>0</v>
      </c>
      <c r="E269" s="774">
        <f t="shared" ref="E269:F269" si="350">SUM(E270,E281)</f>
        <v>0</v>
      </c>
      <c r="F269" s="775">
        <f t="shared" si="350"/>
        <v>0</v>
      </c>
      <c r="G269" s="773">
        <f>SUM(G270,G281)</f>
        <v>0</v>
      </c>
      <c r="H269" s="776">
        <f t="shared" ref="H269:I269" si="351">SUM(H270,H281)</f>
        <v>0</v>
      </c>
      <c r="I269" s="777">
        <f t="shared" si="351"/>
        <v>0</v>
      </c>
      <c r="J269" s="776">
        <f>SUM(J270,J281)</f>
        <v>4200</v>
      </c>
      <c r="K269" s="778">
        <f t="shared" ref="K269:L269" si="352">SUM(K270,K281)</f>
        <v>0</v>
      </c>
      <c r="L269" s="777">
        <f t="shared" si="352"/>
        <v>4200</v>
      </c>
      <c r="M269" s="765">
        <f>SUM(M270,M281)</f>
        <v>0</v>
      </c>
      <c r="N269" s="766">
        <f t="shared" ref="N269:O269" si="353">SUM(N270,N281)</f>
        <v>0</v>
      </c>
      <c r="O269" s="767">
        <f t="shared" si="353"/>
        <v>0</v>
      </c>
      <c r="P269" s="768"/>
    </row>
    <row r="270" spans="1:16" ht="24" x14ac:dyDescent="0.25">
      <c r="A270" s="380">
        <v>7200</v>
      </c>
      <c r="B270" s="580" t="s">
        <v>291</v>
      </c>
      <c r="C270" s="381">
        <f t="shared" si="283"/>
        <v>4200</v>
      </c>
      <c r="D270" s="581">
        <f>SUM(D271,D272,D275,D276,D280)</f>
        <v>0</v>
      </c>
      <c r="E270" s="582">
        <f t="shared" ref="E270:F270" si="354">SUM(E271,E272,E275,E276,E280)</f>
        <v>0</v>
      </c>
      <c r="F270" s="488">
        <f t="shared" si="354"/>
        <v>0</v>
      </c>
      <c r="G270" s="581">
        <f>SUM(G271,G272,G275,G276,G280)</f>
        <v>0</v>
      </c>
      <c r="H270" s="584">
        <f t="shared" ref="H270:I270" si="355">SUM(H271,H272,H275,H276,H280)</f>
        <v>0</v>
      </c>
      <c r="I270" s="586">
        <f t="shared" si="355"/>
        <v>0</v>
      </c>
      <c r="J270" s="584">
        <f>SUM(J271,J272,J275,J276,J280)</f>
        <v>4200</v>
      </c>
      <c r="K270" s="585">
        <f t="shared" ref="K270:L270" si="356">SUM(K271,K272,K275,K276,K280)</f>
        <v>0</v>
      </c>
      <c r="L270" s="586">
        <f t="shared" si="356"/>
        <v>4200</v>
      </c>
      <c r="M270" s="707">
        <f>SUM(M271,M272,M275,M276,M280)</f>
        <v>0</v>
      </c>
      <c r="N270" s="708">
        <f t="shared" ref="N270:O270" si="357">SUM(N271,N272,N275,N276,N280)</f>
        <v>0</v>
      </c>
      <c r="O270" s="709">
        <f t="shared" si="357"/>
        <v>0</v>
      </c>
      <c r="P270" s="710"/>
    </row>
    <row r="271" spans="1:16" ht="24" hidden="1" x14ac:dyDescent="0.25">
      <c r="A271" s="428">
        <v>7210</v>
      </c>
      <c r="B271" s="257" t="s">
        <v>292</v>
      </c>
      <c r="C271" s="258">
        <f t="shared" si="283"/>
        <v>0</v>
      </c>
      <c r="D271" s="259"/>
      <c r="E271" s="462"/>
      <c r="F271" s="511">
        <f>D271+E271</f>
        <v>0</v>
      </c>
      <c r="G271" s="259"/>
      <c r="H271" s="261"/>
      <c r="I271" s="262">
        <f>G271+H271</f>
        <v>0</v>
      </c>
      <c r="J271" s="261"/>
      <c r="K271" s="260"/>
      <c r="L271" s="262">
        <f>J271+K271</f>
        <v>0</v>
      </c>
      <c r="M271" s="263"/>
      <c r="N271" s="260"/>
      <c r="O271" s="262">
        <f>M271+N271</f>
        <v>0</v>
      </c>
      <c r="P271" s="712"/>
    </row>
    <row r="272" spans="1:16" s="305" customFormat="1" ht="36" hidden="1" x14ac:dyDescent="0.25">
      <c r="A272" s="368">
        <v>7220</v>
      </c>
      <c r="B272" s="223" t="s">
        <v>293</v>
      </c>
      <c r="C272" s="224">
        <f t="shared" si="283"/>
        <v>0</v>
      </c>
      <c r="D272" s="572">
        <f>SUM(D273:D274)</f>
        <v>0</v>
      </c>
      <c r="E272" s="573">
        <f t="shared" ref="E272:F272" si="358">SUM(E273:E274)</f>
        <v>0</v>
      </c>
      <c r="F272" s="486">
        <f t="shared" si="358"/>
        <v>0</v>
      </c>
      <c r="G272" s="572">
        <f>SUM(G273:G274)</f>
        <v>0</v>
      </c>
      <c r="H272" s="575">
        <f t="shared" ref="H272:I272" si="359">SUM(H273:H274)</f>
        <v>0</v>
      </c>
      <c r="I272" s="228">
        <f t="shared" si="359"/>
        <v>0</v>
      </c>
      <c r="J272" s="575">
        <f>SUM(J273:J274)</f>
        <v>0</v>
      </c>
      <c r="K272" s="576">
        <f t="shared" ref="K272:L272" si="360">SUM(K273:K274)</f>
        <v>0</v>
      </c>
      <c r="L272" s="228">
        <f t="shared" si="360"/>
        <v>0</v>
      </c>
      <c r="M272" s="224">
        <f>SUM(M273:M274)</f>
        <v>0</v>
      </c>
      <c r="N272" s="576">
        <f t="shared" ref="N272:O272" si="361">SUM(N273:N274)</f>
        <v>0</v>
      </c>
      <c r="O272" s="228">
        <f t="shared" si="361"/>
        <v>0</v>
      </c>
      <c r="P272" s="713"/>
    </row>
    <row r="273" spans="1:16" s="305" customFormat="1" ht="36" hidden="1" x14ac:dyDescent="0.25">
      <c r="A273" s="56">
        <v>7221</v>
      </c>
      <c r="B273" s="223" t="s">
        <v>294</v>
      </c>
      <c r="C273" s="224">
        <f t="shared" si="283"/>
        <v>0</v>
      </c>
      <c r="D273" s="225"/>
      <c r="E273" s="460"/>
      <c r="F273" s="486">
        <f t="shared" ref="F273:F275" si="362">D273+E273</f>
        <v>0</v>
      </c>
      <c r="G273" s="225"/>
      <c r="H273" s="227"/>
      <c r="I273" s="228">
        <f t="shared" ref="I273:I275" si="363">G273+H273</f>
        <v>0</v>
      </c>
      <c r="J273" s="227"/>
      <c r="K273" s="226"/>
      <c r="L273" s="228">
        <f t="shared" ref="L273:L275" si="364">J273+K273</f>
        <v>0</v>
      </c>
      <c r="M273" s="229"/>
      <c r="N273" s="226"/>
      <c r="O273" s="228">
        <f t="shared" ref="O273:O275" si="365">M273+N273</f>
        <v>0</v>
      </c>
      <c r="P273" s="713"/>
    </row>
    <row r="274" spans="1:16" s="305" customFormat="1" ht="36" hidden="1" x14ac:dyDescent="0.25">
      <c r="A274" s="56">
        <v>7222</v>
      </c>
      <c r="B274" s="223" t="s">
        <v>295</v>
      </c>
      <c r="C274" s="224">
        <f t="shared" si="283"/>
        <v>0</v>
      </c>
      <c r="D274" s="225"/>
      <c r="E274" s="460"/>
      <c r="F274" s="486">
        <f t="shared" si="362"/>
        <v>0</v>
      </c>
      <c r="G274" s="225"/>
      <c r="H274" s="227"/>
      <c r="I274" s="228">
        <f t="shared" si="363"/>
        <v>0</v>
      </c>
      <c r="J274" s="227"/>
      <c r="K274" s="226"/>
      <c r="L274" s="228">
        <f t="shared" si="364"/>
        <v>0</v>
      </c>
      <c r="M274" s="229"/>
      <c r="N274" s="226"/>
      <c r="O274" s="228">
        <f t="shared" si="365"/>
        <v>0</v>
      </c>
      <c r="P274" s="713"/>
    </row>
    <row r="275" spans="1:16" ht="24" x14ac:dyDescent="0.25">
      <c r="A275" s="368">
        <v>7230</v>
      </c>
      <c r="B275" s="223" t="s">
        <v>296</v>
      </c>
      <c r="C275" s="224">
        <f t="shared" si="283"/>
        <v>4200</v>
      </c>
      <c r="D275" s="225"/>
      <c r="E275" s="460"/>
      <c r="F275" s="486">
        <f t="shared" si="362"/>
        <v>0</v>
      </c>
      <c r="G275" s="225"/>
      <c r="H275" s="227"/>
      <c r="I275" s="228">
        <f t="shared" si="363"/>
        <v>0</v>
      </c>
      <c r="J275" s="227">
        <v>4200</v>
      </c>
      <c r="K275" s="226"/>
      <c r="L275" s="228">
        <f t="shared" si="364"/>
        <v>4200</v>
      </c>
      <c r="M275" s="229"/>
      <c r="N275" s="226"/>
      <c r="O275" s="228">
        <f t="shared" si="365"/>
        <v>0</v>
      </c>
      <c r="P275" s="713"/>
    </row>
    <row r="276" spans="1:16" ht="24" hidden="1" x14ac:dyDescent="0.25">
      <c r="A276" s="368">
        <v>7240</v>
      </c>
      <c r="B276" s="223" t="s">
        <v>297</v>
      </c>
      <c r="C276" s="224">
        <f t="shared" si="283"/>
        <v>0</v>
      </c>
      <c r="D276" s="572">
        <f t="shared" ref="D276:O276" si="366">SUM(D277:D279)</f>
        <v>0</v>
      </c>
      <c r="E276" s="573">
        <f t="shared" si="366"/>
        <v>0</v>
      </c>
      <c r="F276" s="486">
        <f t="shared" si="366"/>
        <v>0</v>
      </c>
      <c r="G276" s="572">
        <f t="shared" si="366"/>
        <v>0</v>
      </c>
      <c r="H276" s="575">
        <f t="shared" si="366"/>
        <v>0</v>
      </c>
      <c r="I276" s="228">
        <f t="shared" si="366"/>
        <v>0</v>
      </c>
      <c r="J276" s="575">
        <f>SUM(J277:J279)</f>
        <v>0</v>
      </c>
      <c r="K276" s="576">
        <f t="shared" ref="K276:L276" si="367">SUM(K277:K279)</f>
        <v>0</v>
      </c>
      <c r="L276" s="228">
        <f t="shared" si="367"/>
        <v>0</v>
      </c>
      <c r="M276" s="224">
        <f t="shared" si="366"/>
        <v>0</v>
      </c>
      <c r="N276" s="576">
        <f t="shared" si="366"/>
        <v>0</v>
      </c>
      <c r="O276" s="228">
        <f t="shared" si="366"/>
        <v>0</v>
      </c>
      <c r="P276" s="713"/>
    </row>
    <row r="277" spans="1:16" ht="48" hidden="1" x14ac:dyDescent="0.25">
      <c r="A277" s="56">
        <v>7245</v>
      </c>
      <c r="B277" s="223" t="s">
        <v>298</v>
      </c>
      <c r="C277" s="224">
        <f t="shared" ref="C277:C298" si="368">F277+I277+L277+O277</f>
        <v>0</v>
      </c>
      <c r="D277" s="225"/>
      <c r="E277" s="460"/>
      <c r="F277" s="486">
        <f t="shared" ref="F277:F280" si="369">D277+E277</f>
        <v>0</v>
      </c>
      <c r="G277" s="225"/>
      <c r="H277" s="227"/>
      <c r="I277" s="228">
        <f t="shared" ref="I277:I280" si="370">G277+H277</f>
        <v>0</v>
      </c>
      <c r="J277" s="227"/>
      <c r="K277" s="226"/>
      <c r="L277" s="228">
        <f t="shared" ref="L277:L280" si="371">J277+K277</f>
        <v>0</v>
      </c>
      <c r="M277" s="229"/>
      <c r="N277" s="226"/>
      <c r="O277" s="228">
        <f t="shared" ref="O277:O280" si="372">M277+N277</f>
        <v>0</v>
      </c>
      <c r="P277" s="713"/>
    </row>
    <row r="278" spans="1:16" ht="84.75" hidden="1" customHeight="1" x14ac:dyDescent="0.25">
      <c r="A278" s="56">
        <v>7246</v>
      </c>
      <c r="B278" s="223" t="s">
        <v>299</v>
      </c>
      <c r="C278" s="224">
        <f t="shared" si="368"/>
        <v>0</v>
      </c>
      <c r="D278" s="225"/>
      <c r="E278" s="460"/>
      <c r="F278" s="486">
        <f t="shared" si="369"/>
        <v>0</v>
      </c>
      <c r="G278" s="225"/>
      <c r="H278" s="227"/>
      <c r="I278" s="228">
        <f t="shared" si="370"/>
        <v>0</v>
      </c>
      <c r="J278" s="227"/>
      <c r="K278" s="226"/>
      <c r="L278" s="228">
        <f t="shared" si="371"/>
        <v>0</v>
      </c>
      <c r="M278" s="229"/>
      <c r="N278" s="226"/>
      <c r="O278" s="228">
        <f t="shared" si="372"/>
        <v>0</v>
      </c>
      <c r="P278" s="713"/>
    </row>
    <row r="279" spans="1:16" ht="36" hidden="1" x14ac:dyDescent="0.25">
      <c r="A279" s="56">
        <v>7247</v>
      </c>
      <c r="B279" s="223" t="s">
        <v>300</v>
      </c>
      <c r="C279" s="224">
        <f t="shared" si="368"/>
        <v>0</v>
      </c>
      <c r="D279" s="225"/>
      <c r="E279" s="460"/>
      <c r="F279" s="486">
        <f t="shared" si="369"/>
        <v>0</v>
      </c>
      <c r="G279" s="225"/>
      <c r="H279" s="227"/>
      <c r="I279" s="228">
        <f t="shared" si="370"/>
        <v>0</v>
      </c>
      <c r="J279" s="227"/>
      <c r="K279" s="226"/>
      <c r="L279" s="228">
        <f t="shared" si="371"/>
        <v>0</v>
      </c>
      <c r="M279" s="229"/>
      <c r="N279" s="226"/>
      <c r="O279" s="228">
        <f t="shared" si="372"/>
        <v>0</v>
      </c>
      <c r="P279" s="713"/>
    </row>
    <row r="280" spans="1:16" ht="24" hidden="1" x14ac:dyDescent="0.25">
      <c r="A280" s="428">
        <v>7260</v>
      </c>
      <c r="B280" s="257" t="s">
        <v>301</v>
      </c>
      <c r="C280" s="258">
        <f t="shared" si="368"/>
        <v>0</v>
      </c>
      <c r="D280" s="259"/>
      <c r="E280" s="462"/>
      <c r="F280" s="511">
        <f t="shared" si="369"/>
        <v>0</v>
      </c>
      <c r="G280" s="259"/>
      <c r="H280" s="261"/>
      <c r="I280" s="262">
        <f t="shared" si="370"/>
        <v>0</v>
      </c>
      <c r="J280" s="261"/>
      <c r="K280" s="260"/>
      <c r="L280" s="262">
        <f t="shared" si="371"/>
        <v>0</v>
      </c>
      <c r="M280" s="263"/>
      <c r="N280" s="260"/>
      <c r="O280" s="262">
        <f t="shared" si="372"/>
        <v>0</v>
      </c>
      <c r="P280" s="712"/>
    </row>
    <row r="281" spans="1:16" hidden="1" x14ac:dyDescent="0.25">
      <c r="A281" s="417">
        <v>7700</v>
      </c>
      <c r="B281" s="357" t="s">
        <v>302</v>
      </c>
      <c r="C281" s="358">
        <f t="shared" si="368"/>
        <v>0</v>
      </c>
      <c r="D281" s="779">
        <f t="shared" ref="D281:O281" si="373">D282</f>
        <v>0</v>
      </c>
      <c r="E281" s="780">
        <f t="shared" si="373"/>
        <v>0</v>
      </c>
      <c r="F281" s="496">
        <f t="shared" si="373"/>
        <v>0</v>
      </c>
      <c r="G281" s="779">
        <f t="shared" si="373"/>
        <v>0</v>
      </c>
      <c r="H281" s="781">
        <f t="shared" si="373"/>
        <v>0</v>
      </c>
      <c r="I281" s="594">
        <f t="shared" si="373"/>
        <v>0</v>
      </c>
      <c r="J281" s="781">
        <f t="shared" si="373"/>
        <v>0</v>
      </c>
      <c r="K281" s="593">
        <f t="shared" si="373"/>
        <v>0</v>
      </c>
      <c r="L281" s="594">
        <f t="shared" si="373"/>
        <v>0</v>
      </c>
      <c r="M281" s="358">
        <f t="shared" si="373"/>
        <v>0</v>
      </c>
      <c r="N281" s="593">
        <f t="shared" si="373"/>
        <v>0</v>
      </c>
      <c r="O281" s="594">
        <f t="shared" si="373"/>
        <v>0</v>
      </c>
      <c r="P281" s="721"/>
    </row>
    <row r="282" spans="1:16" hidden="1" x14ac:dyDescent="0.25">
      <c r="A282" s="419">
        <v>7720</v>
      </c>
      <c r="B282" s="257" t="s">
        <v>303</v>
      </c>
      <c r="C282" s="734">
        <f t="shared" si="368"/>
        <v>0</v>
      </c>
      <c r="D282" s="782"/>
      <c r="E282" s="783"/>
      <c r="F282" s="498">
        <f>D282+E282</f>
        <v>0</v>
      </c>
      <c r="G282" s="782"/>
      <c r="H282" s="784"/>
      <c r="I282" s="736">
        <f>G282+H282</f>
        <v>0</v>
      </c>
      <c r="J282" s="784"/>
      <c r="K282" s="785"/>
      <c r="L282" s="736">
        <f>J282+K282</f>
        <v>0</v>
      </c>
      <c r="M282" s="786"/>
      <c r="N282" s="785"/>
      <c r="O282" s="736">
        <f>M282+N282</f>
        <v>0</v>
      </c>
      <c r="P282" s="737"/>
    </row>
    <row r="283" spans="1:16" x14ac:dyDescent="0.25">
      <c r="A283" s="724"/>
      <c r="B283" s="223" t="s">
        <v>304</v>
      </c>
      <c r="C283" s="224">
        <f t="shared" si="368"/>
        <v>2841</v>
      </c>
      <c r="D283" s="572">
        <f>SUM(D284:D285)</f>
        <v>0</v>
      </c>
      <c r="E283" s="573">
        <f t="shared" ref="E283:F283" si="374">SUM(E284:E285)</f>
        <v>0</v>
      </c>
      <c r="F283" s="486">
        <f t="shared" si="374"/>
        <v>0</v>
      </c>
      <c r="G283" s="572">
        <f>SUM(G284:G285)</f>
        <v>0</v>
      </c>
      <c r="H283" s="575">
        <f t="shared" ref="H283:I283" si="375">SUM(H284:H285)</f>
        <v>0</v>
      </c>
      <c r="I283" s="228">
        <f t="shared" si="375"/>
        <v>0</v>
      </c>
      <c r="J283" s="575">
        <f>SUM(J284:J285)</f>
        <v>2841</v>
      </c>
      <c r="K283" s="576">
        <f t="shared" ref="K283:L283" si="376">SUM(K284:K285)</f>
        <v>0</v>
      </c>
      <c r="L283" s="228">
        <f t="shared" si="376"/>
        <v>2841</v>
      </c>
      <c r="M283" s="224">
        <f>SUM(M284:M285)</f>
        <v>0</v>
      </c>
      <c r="N283" s="576">
        <f t="shared" ref="N283:O283" si="377">SUM(N284:N285)</f>
        <v>0</v>
      </c>
      <c r="O283" s="228">
        <f t="shared" si="377"/>
        <v>0</v>
      </c>
      <c r="P283" s="713"/>
    </row>
    <row r="284" spans="1:16" x14ac:dyDescent="0.25">
      <c r="A284" s="724" t="s">
        <v>305</v>
      </c>
      <c r="B284" s="56" t="s">
        <v>306</v>
      </c>
      <c r="C284" s="224">
        <f t="shared" si="368"/>
        <v>2841</v>
      </c>
      <c r="D284" s="225"/>
      <c r="E284" s="460"/>
      <c r="F284" s="486">
        <f t="shared" ref="F284:F285" si="378">D284+E284</f>
        <v>0</v>
      </c>
      <c r="G284" s="225"/>
      <c r="H284" s="227"/>
      <c r="I284" s="228">
        <f t="shared" ref="I284:I285" si="379">G284+H284</f>
        <v>0</v>
      </c>
      <c r="J284" s="227">
        <v>2841</v>
      </c>
      <c r="K284" s="226"/>
      <c r="L284" s="228">
        <f t="shared" ref="L284:L285" si="380">J284+K284</f>
        <v>2841</v>
      </c>
      <c r="M284" s="229"/>
      <c r="N284" s="226"/>
      <c r="O284" s="228">
        <f t="shared" ref="O284:O285" si="381">M284+N284</f>
        <v>0</v>
      </c>
      <c r="P284" s="713"/>
    </row>
    <row r="285" spans="1:16" ht="24" hidden="1" x14ac:dyDescent="0.25">
      <c r="A285" s="724" t="s">
        <v>307</v>
      </c>
      <c r="B285" s="787" t="s">
        <v>308</v>
      </c>
      <c r="C285" s="258">
        <f t="shared" si="368"/>
        <v>0</v>
      </c>
      <c r="D285" s="259"/>
      <c r="E285" s="462"/>
      <c r="F285" s="511">
        <f t="shared" si="378"/>
        <v>0</v>
      </c>
      <c r="G285" s="259"/>
      <c r="H285" s="261"/>
      <c r="I285" s="262">
        <f t="shared" si="379"/>
        <v>0</v>
      </c>
      <c r="J285" s="261"/>
      <c r="K285" s="260"/>
      <c r="L285" s="262">
        <f t="shared" si="380"/>
        <v>0</v>
      </c>
      <c r="M285" s="263"/>
      <c r="N285" s="260"/>
      <c r="O285" s="262">
        <f t="shared" si="381"/>
        <v>0</v>
      </c>
      <c r="P285" s="712"/>
    </row>
    <row r="286" spans="1:16" ht="12.75" thickBot="1" x14ac:dyDescent="0.3">
      <c r="A286" s="788"/>
      <c r="B286" s="788" t="s">
        <v>309</v>
      </c>
      <c r="C286" s="789">
        <f t="shared" si="368"/>
        <v>2227960</v>
      </c>
      <c r="D286" s="790">
        <f t="shared" ref="D286:O286" si="382">SUM(D283,D269,D230,D195,D187,D173,D75,D53)</f>
        <v>2203547</v>
      </c>
      <c r="E286" s="791">
        <f t="shared" si="382"/>
        <v>0</v>
      </c>
      <c r="F286" s="792">
        <f t="shared" si="382"/>
        <v>2203547</v>
      </c>
      <c r="G286" s="790">
        <f t="shared" si="382"/>
        <v>0</v>
      </c>
      <c r="H286" s="793">
        <f t="shared" si="382"/>
        <v>0</v>
      </c>
      <c r="I286" s="794">
        <f t="shared" si="382"/>
        <v>0</v>
      </c>
      <c r="J286" s="793">
        <f t="shared" si="382"/>
        <v>24413</v>
      </c>
      <c r="K286" s="795">
        <f t="shared" si="382"/>
        <v>0</v>
      </c>
      <c r="L286" s="794">
        <f t="shared" si="382"/>
        <v>24413</v>
      </c>
      <c r="M286" s="789">
        <f t="shared" si="382"/>
        <v>0</v>
      </c>
      <c r="N286" s="795">
        <f t="shared" si="382"/>
        <v>0</v>
      </c>
      <c r="O286" s="794">
        <f t="shared" si="382"/>
        <v>0</v>
      </c>
      <c r="P286" s="796"/>
    </row>
    <row r="287" spans="1:16" s="27" customFormat="1" ht="13.5" thickTop="1" thickBot="1" x14ac:dyDescent="0.3">
      <c r="A287" s="1300" t="s">
        <v>310</v>
      </c>
      <c r="B287" s="1301"/>
      <c r="C287" s="797">
        <f t="shared" si="368"/>
        <v>2567</v>
      </c>
      <c r="D287" s="798">
        <f>SUM(D24,D25,D41)-D51</f>
        <v>0</v>
      </c>
      <c r="E287" s="799">
        <f t="shared" ref="E287:F287" si="383">SUM(E24,E25,E41)-E51</f>
        <v>0</v>
      </c>
      <c r="F287" s="800">
        <f t="shared" si="383"/>
        <v>0</v>
      </c>
      <c r="G287" s="798">
        <f>SUM(G24,G25,G41)-G51</f>
        <v>0</v>
      </c>
      <c r="H287" s="801">
        <f t="shared" ref="H287:I287" si="384">SUM(H24,H25,H41)-H51</f>
        <v>0</v>
      </c>
      <c r="I287" s="802">
        <f t="shared" si="384"/>
        <v>0</v>
      </c>
      <c r="J287" s="801">
        <f>(J26+J43)-J51</f>
        <v>2567</v>
      </c>
      <c r="K287" s="803">
        <f t="shared" ref="K287:L287" si="385">(K26+K43)-K51</f>
        <v>0</v>
      </c>
      <c r="L287" s="802">
        <f t="shared" si="385"/>
        <v>2567</v>
      </c>
      <c r="M287" s="797">
        <f>M45-M51</f>
        <v>0</v>
      </c>
      <c r="N287" s="803">
        <f t="shared" ref="N287:O287" si="386">N45-N51</f>
        <v>0</v>
      </c>
      <c r="O287" s="802">
        <f t="shared" si="386"/>
        <v>0</v>
      </c>
      <c r="P287" s="804"/>
    </row>
    <row r="288" spans="1:16" s="27" customFormat="1" ht="12.75" thickTop="1" x14ac:dyDescent="0.25">
      <c r="A288" s="1302" t="s">
        <v>311</v>
      </c>
      <c r="B288" s="1303"/>
      <c r="C288" s="772">
        <f t="shared" si="368"/>
        <v>-2567</v>
      </c>
      <c r="D288" s="773">
        <f t="shared" ref="D288:O288" si="387">SUM(D289,D290)-D297+D298</f>
        <v>0</v>
      </c>
      <c r="E288" s="774">
        <f t="shared" si="387"/>
        <v>0</v>
      </c>
      <c r="F288" s="775">
        <f t="shared" si="387"/>
        <v>0</v>
      </c>
      <c r="G288" s="773">
        <f t="shared" si="387"/>
        <v>0</v>
      </c>
      <c r="H288" s="776">
        <f t="shared" si="387"/>
        <v>0</v>
      </c>
      <c r="I288" s="777">
        <f t="shared" si="387"/>
        <v>0</v>
      </c>
      <c r="J288" s="776">
        <f t="shared" si="387"/>
        <v>-2567</v>
      </c>
      <c r="K288" s="778">
        <f t="shared" si="387"/>
        <v>0</v>
      </c>
      <c r="L288" s="777">
        <f t="shared" si="387"/>
        <v>-2567</v>
      </c>
      <c r="M288" s="772">
        <f t="shared" si="387"/>
        <v>0</v>
      </c>
      <c r="N288" s="778">
        <f t="shared" si="387"/>
        <v>0</v>
      </c>
      <c r="O288" s="777">
        <f t="shared" si="387"/>
        <v>0</v>
      </c>
      <c r="P288" s="805"/>
    </row>
    <row r="289" spans="1:16" s="27" customFormat="1" ht="12.75" thickBot="1" x14ac:dyDescent="0.3">
      <c r="A289" s="673" t="s">
        <v>312</v>
      </c>
      <c r="B289" s="673" t="s">
        <v>313</v>
      </c>
      <c r="C289" s="675">
        <f t="shared" si="368"/>
        <v>-2567</v>
      </c>
      <c r="D289" s="676">
        <f t="shared" ref="D289:O289" si="388">D21-D283</f>
        <v>0</v>
      </c>
      <c r="E289" s="677">
        <f t="shared" si="388"/>
        <v>0</v>
      </c>
      <c r="F289" s="678">
        <f t="shared" si="388"/>
        <v>0</v>
      </c>
      <c r="G289" s="676">
        <f t="shared" si="388"/>
        <v>0</v>
      </c>
      <c r="H289" s="679">
        <f t="shared" si="388"/>
        <v>0</v>
      </c>
      <c r="I289" s="680">
        <f t="shared" si="388"/>
        <v>0</v>
      </c>
      <c r="J289" s="679">
        <f t="shared" si="388"/>
        <v>-2567</v>
      </c>
      <c r="K289" s="681">
        <f t="shared" si="388"/>
        <v>0</v>
      </c>
      <c r="L289" s="680">
        <f t="shared" si="388"/>
        <v>-2567</v>
      </c>
      <c r="M289" s="675">
        <f t="shared" si="388"/>
        <v>0</v>
      </c>
      <c r="N289" s="681">
        <f t="shared" si="388"/>
        <v>0</v>
      </c>
      <c r="O289" s="680">
        <f t="shared" si="388"/>
        <v>0</v>
      </c>
      <c r="P289" s="682"/>
    </row>
    <row r="290" spans="1:16" s="27" customFormat="1" ht="12.75" hidden="1" thickTop="1" x14ac:dyDescent="0.25">
      <c r="A290" s="806" t="s">
        <v>314</v>
      </c>
      <c r="B290" s="806" t="s">
        <v>315</v>
      </c>
      <c r="C290" s="772">
        <f t="shared" si="368"/>
        <v>0</v>
      </c>
      <c r="D290" s="773">
        <f t="shared" ref="D290:O290" si="389">SUM(D291,D293,D295)-SUM(D292,D294,D296)</f>
        <v>0</v>
      </c>
      <c r="E290" s="774">
        <f t="shared" si="389"/>
        <v>0</v>
      </c>
      <c r="F290" s="775">
        <f t="shared" si="389"/>
        <v>0</v>
      </c>
      <c r="G290" s="773">
        <f t="shared" si="389"/>
        <v>0</v>
      </c>
      <c r="H290" s="776">
        <f t="shared" si="389"/>
        <v>0</v>
      </c>
      <c r="I290" s="777">
        <f t="shared" si="389"/>
        <v>0</v>
      </c>
      <c r="J290" s="776">
        <f t="shared" si="389"/>
        <v>0</v>
      </c>
      <c r="K290" s="778">
        <f t="shared" si="389"/>
        <v>0</v>
      </c>
      <c r="L290" s="777">
        <f t="shared" si="389"/>
        <v>0</v>
      </c>
      <c r="M290" s="772">
        <f t="shared" si="389"/>
        <v>0</v>
      </c>
      <c r="N290" s="778">
        <f t="shared" si="389"/>
        <v>0</v>
      </c>
      <c r="O290" s="777">
        <f t="shared" si="389"/>
        <v>0</v>
      </c>
      <c r="P290" s="805"/>
    </row>
    <row r="291" spans="1:16" ht="12.75" hidden="1" thickTop="1" x14ac:dyDescent="0.25">
      <c r="A291" s="807" t="s">
        <v>316</v>
      </c>
      <c r="B291" s="808" t="s">
        <v>317</v>
      </c>
      <c r="C291" s="734">
        <f t="shared" si="368"/>
        <v>0</v>
      </c>
      <c r="D291" s="782"/>
      <c r="E291" s="783"/>
      <c r="F291" s="498">
        <f t="shared" ref="F291:F298" si="390">D291+E291</f>
        <v>0</v>
      </c>
      <c r="G291" s="782"/>
      <c r="H291" s="784"/>
      <c r="I291" s="736">
        <f t="shared" ref="I291:I298" si="391">G291+H291</f>
        <v>0</v>
      </c>
      <c r="J291" s="784"/>
      <c r="K291" s="785"/>
      <c r="L291" s="736">
        <f t="shared" ref="L291:L298" si="392">J291+K291</f>
        <v>0</v>
      </c>
      <c r="M291" s="786"/>
      <c r="N291" s="785"/>
      <c r="O291" s="736">
        <f t="shared" ref="O291:O298" si="393">M291+N291</f>
        <v>0</v>
      </c>
      <c r="P291" s="737"/>
    </row>
    <row r="292" spans="1:16" ht="24.75" hidden="1" thickTop="1" x14ac:dyDescent="0.25">
      <c r="A292" s="724" t="s">
        <v>318</v>
      </c>
      <c r="B292" s="55" t="s">
        <v>319</v>
      </c>
      <c r="C292" s="224">
        <f t="shared" si="368"/>
        <v>0</v>
      </c>
      <c r="D292" s="225"/>
      <c r="E292" s="460"/>
      <c r="F292" s="486">
        <f t="shared" si="390"/>
        <v>0</v>
      </c>
      <c r="G292" s="225"/>
      <c r="H292" s="227"/>
      <c r="I292" s="228">
        <f t="shared" si="391"/>
        <v>0</v>
      </c>
      <c r="J292" s="227"/>
      <c r="K292" s="226"/>
      <c r="L292" s="228">
        <f t="shared" si="392"/>
        <v>0</v>
      </c>
      <c r="M292" s="229"/>
      <c r="N292" s="226"/>
      <c r="O292" s="228">
        <f t="shared" si="393"/>
        <v>0</v>
      </c>
      <c r="P292" s="713"/>
    </row>
    <row r="293" spans="1:16" ht="12.75" hidden="1" thickTop="1" x14ac:dyDescent="0.25">
      <c r="A293" s="724" t="s">
        <v>320</v>
      </c>
      <c r="B293" s="55" t="s">
        <v>321</v>
      </c>
      <c r="C293" s="224">
        <f t="shared" si="368"/>
        <v>0</v>
      </c>
      <c r="D293" s="225"/>
      <c r="E293" s="460"/>
      <c r="F293" s="486">
        <f t="shared" si="390"/>
        <v>0</v>
      </c>
      <c r="G293" s="225"/>
      <c r="H293" s="227"/>
      <c r="I293" s="228">
        <f t="shared" si="391"/>
        <v>0</v>
      </c>
      <c r="J293" s="227"/>
      <c r="K293" s="226"/>
      <c r="L293" s="228">
        <f t="shared" si="392"/>
        <v>0</v>
      </c>
      <c r="M293" s="229"/>
      <c r="N293" s="226"/>
      <c r="O293" s="228">
        <f t="shared" si="393"/>
        <v>0</v>
      </c>
      <c r="P293" s="713"/>
    </row>
    <row r="294" spans="1:16" ht="24.75" hidden="1" thickTop="1" x14ac:dyDescent="0.25">
      <c r="A294" s="724" t="s">
        <v>322</v>
      </c>
      <c r="B294" s="55" t="s">
        <v>323</v>
      </c>
      <c r="C294" s="224">
        <f>F294+I294+L294+O294</f>
        <v>0</v>
      </c>
      <c r="D294" s="225"/>
      <c r="E294" s="460"/>
      <c r="F294" s="486">
        <f t="shared" si="390"/>
        <v>0</v>
      </c>
      <c r="G294" s="225"/>
      <c r="H294" s="227"/>
      <c r="I294" s="228">
        <f t="shared" si="391"/>
        <v>0</v>
      </c>
      <c r="J294" s="227"/>
      <c r="K294" s="226"/>
      <c r="L294" s="228">
        <f t="shared" si="392"/>
        <v>0</v>
      </c>
      <c r="M294" s="229"/>
      <c r="N294" s="226"/>
      <c r="O294" s="228">
        <f t="shared" si="393"/>
        <v>0</v>
      </c>
      <c r="P294" s="713"/>
    </row>
    <row r="295" spans="1:16" ht="12.75" hidden="1" thickTop="1" x14ac:dyDescent="0.25">
      <c r="A295" s="724" t="s">
        <v>324</v>
      </c>
      <c r="B295" s="55" t="s">
        <v>325</v>
      </c>
      <c r="C295" s="224">
        <f t="shared" si="368"/>
        <v>0</v>
      </c>
      <c r="D295" s="225"/>
      <c r="E295" s="460"/>
      <c r="F295" s="486">
        <f t="shared" si="390"/>
        <v>0</v>
      </c>
      <c r="G295" s="225"/>
      <c r="H295" s="227"/>
      <c r="I295" s="228">
        <f t="shared" si="391"/>
        <v>0</v>
      </c>
      <c r="J295" s="227"/>
      <c r="K295" s="226"/>
      <c r="L295" s="228">
        <f t="shared" si="392"/>
        <v>0</v>
      </c>
      <c r="M295" s="229"/>
      <c r="N295" s="226"/>
      <c r="O295" s="228">
        <f t="shared" si="393"/>
        <v>0</v>
      </c>
      <c r="P295" s="713"/>
    </row>
    <row r="296" spans="1:16" ht="24.75" hidden="1" thickTop="1" x14ac:dyDescent="0.25">
      <c r="A296" s="809" t="s">
        <v>326</v>
      </c>
      <c r="B296" s="810" t="s">
        <v>327</v>
      </c>
      <c r="C296" s="746">
        <f t="shared" si="368"/>
        <v>0</v>
      </c>
      <c r="D296" s="751"/>
      <c r="E296" s="752"/>
      <c r="F296" s="753">
        <f t="shared" si="390"/>
        <v>0</v>
      </c>
      <c r="G296" s="751"/>
      <c r="H296" s="754"/>
      <c r="I296" s="748">
        <f t="shared" si="391"/>
        <v>0</v>
      </c>
      <c r="J296" s="754"/>
      <c r="K296" s="755"/>
      <c r="L296" s="748">
        <f t="shared" si="392"/>
        <v>0</v>
      </c>
      <c r="M296" s="756"/>
      <c r="N296" s="755"/>
      <c r="O296" s="748">
        <f t="shared" si="393"/>
        <v>0</v>
      </c>
      <c r="P296" s="749"/>
    </row>
    <row r="297" spans="1:16" s="27" customFormat="1" ht="13.5" hidden="1" thickTop="1" thickBot="1" x14ac:dyDescent="0.3">
      <c r="A297" s="811" t="s">
        <v>328</v>
      </c>
      <c r="B297" s="811" t="s">
        <v>329</v>
      </c>
      <c r="C297" s="797">
        <f t="shared" si="368"/>
        <v>0</v>
      </c>
      <c r="D297" s="812"/>
      <c r="E297" s="813"/>
      <c r="F297" s="800">
        <f t="shared" si="390"/>
        <v>0</v>
      </c>
      <c r="G297" s="812"/>
      <c r="H297" s="814"/>
      <c r="I297" s="802">
        <f t="shared" si="391"/>
        <v>0</v>
      </c>
      <c r="J297" s="814"/>
      <c r="K297" s="815"/>
      <c r="L297" s="802">
        <f t="shared" si="392"/>
        <v>0</v>
      </c>
      <c r="M297" s="816"/>
      <c r="N297" s="815"/>
      <c r="O297" s="802">
        <f t="shared" si="393"/>
        <v>0</v>
      </c>
      <c r="P297" s="804"/>
    </row>
    <row r="298" spans="1:16" s="27" customFormat="1" ht="48.75" hidden="1" thickTop="1" x14ac:dyDescent="0.25">
      <c r="A298" s="806" t="s">
        <v>330</v>
      </c>
      <c r="B298" s="817" t="s">
        <v>331</v>
      </c>
      <c r="C298" s="772">
        <f t="shared" si="368"/>
        <v>0</v>
      </c>
      <c r="D298" s="729"/>
      <c r="E298" s="730"/>
      <c r="F298" s="488">
        <f t="shared" si="390"/>
        <v>0</v>
      </c>
      <c r="G298" s="729"/>
      <c r="H298" s="731"/>
      <c r="I298" s="586">
        <f t="shared" si="391"/>
        <v>0</v>
      </c>
      <c r="J298" s="731"/>
      <c r="K298" s="732"/>
      <c r="L298" s="586">
        <f t="shared" si="392"/>
        <v>0</v>
      </c>
      <c r="M298" s="733"/>
      <c r="N298" s="732"/>
      <c r="O298" s="586">
        <f t="shared" si="393"/>
        <v>0</v>
      </c>
      <c r="P298" s="715"/>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YiYhSu0sj39O26RbrH0A4B55SbCAtfFamjkdyrgmZqmG3SGoa1QcvOayZN47cYDWvLv1Kd5Ew5tYfzX18BTBVw==" saltValue="MR/b/Oa6Gji1+6sK/oJfSw==" spinCount="100000" sheet="1" objects="1" scenarios="1" formatCells="0" formatColumns="0" formatRows="0"/>
  <autoFilter ref="A18:P298">
    <filterColumn colId="2">
      <filters blank="1">
        <filter val="1 000"/>
        <filter val="1 050 269"/>
        <filter val="1 141"/>
        <filter val="1 200"/>
        <filter val="1 292 744"/>
        <filter val="1 560"/>
        <filter val="1 692 529"/>
        <filter val="1 909"/>
        <filter val="10 301"/>
        <filter val="10 779"/>
        <filter val="10 828"/>
        <filter val="105 547"/>
        <filter val="108 363"/>
        <filter val="121 130"/>
        <filter val="125 120"/>
        <filter val="13 206"/>
        <filter val="13 768"/>
        <filter val="130 320"/>
        <filter val="14 173"/>
        <filter val="140"/>
        <filter val="160"/>
        <filter val="18 839"/>
        <filter val="19"/>
        <filter val="19 297"/>
        <filter val="19 915"/>
        <filter val="2 094 799"/>
        <filter val="2 180"/>
        <filter val="2 203 547"/>
        <filter val="2 225 119"/>
        <filter val="2 227 960"/>
        <filter val="2 567"/>
        <filter val="-2 567"/>
        <filter val="2 841"/>
        <filter val="20 313"/>
        <filter val="215 662"/>
        <filter val="22 877"/>
        <filter val="223"/>
        <filter val="23 216"/>
        <filter val="23 858"/>
        <filter val="242"/>
        <filter val="245"/>
        <filter val="25 349"/>
        <filter val="25 568"/>
        <filter val="25 572"/>
        <filter val="25 591"/>
        <filter val="26 813"/>
        <filter val="274"/>
        <filter val="28 454"/>
        <filter val="293 104"/>
        <filter val="3 225"/>
        <filter val="3 234"/>
        <filter val="3 252"/>
        <filter val="3 589"/>
        <filter val="3 700"/>
        <filter val="3 990"/>
        <filter val="320"/>
        <filter val="326 389"/>
        <filter val="350"/>
        <filter val="37 036"/>
        <filter val="399 785"/>
        <filter val="4 200"/>
        <filter val="4 739"/>
        <filter val="402 270"/>
        <filter val="42 276"/>
        <filter val="42 715"/>
        <filter val="454"/>
        <filter val="5 300"/>
        <filter val="5 999"/>
        <filter val="50 127"/>
        <filter val="500"/>
        <filter val="52 334"/>
        <filter val="53 349"/>
        <filter val="650"/>
        <filter val="67 559"/>
        <filter val="696"/>
        <filter val="7 358"/>
        <filter val="73 396"/>
        <filter val="750"/>
        <filter val="8 372"/>
        <filter val="8 582"/>
        <filter val="8 742"/>
        <filter val="815"/>
        <filter val="83 575"/>
        <filter val="84"/>
        <filter val="86 103"/>
        <filter val="89 985"/>
        <filter val="907"/>
        <filter val="95 35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Roman,Regular"&amp;9 134.pielikums Jūrmalas pilsētas domes
2019.gada 21.februāra saistošajiem noteikumiem Nr.8
(protokols Nr.2, 34.punkts)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view="pageLayout" zoomScaleNormal="100" workbookViewId="0">
      <selection activeCell="S7" sqref="S7"/>
    </sheetView>
  </sheetViews>
  <sheetFormatPr defaultRowHeight="15" outlineLevelCol="1" x14ac:dyDescent="0.25"/>
  <cols>
    <col min="1" max="1" width="10.140625" customWidth="1"/>
    <col min="2" max="2" width="28" customWidth="1"/>
    <col min="3" max="3" width="7.7109375" customWidth="1"/>
    <col min="4" max="5" width="7.7109375" hidden="1" customWidth="1" outlineLevel="1"/>
    <col min="6" max="6" width="7.7109375" customWidth="1" collapsed="1"/>
    <col min="7" max="7" width="9.7109375" hidden="1" customWidth="1" outlineLevel="1"/>
    <col min="8" max="8" width="9.42578125" hidden="1" customWidth="1" outlineLevel="1"/>
    <col min="9" max="9" width="7.7109375" customWidth="1" collapsed="1"/>
    <col min="10" max="11" width="7.7109375" hidden="1" customWidth="1" outlineLevel="1"/>
    <col min="12" max="12" width="7.7109375" customWidth="1" collapsed="1"/>
    <col min="13" max="14" width="7.7109375" hidden="1" customWidth="1" outlineLevel="1"/>
    <col min="15" max="15" width="7.7109375" customWidth="1" collapsed="1"/>
    <col min="16" max="16" width="25.85546875" hidden="1" customWidth="1" outlineLevel="1"/>
    <col min="17" max="17" width="9.140625" collapsed="1"/>
  </cols>
  <sheetData>
    <row r="1" spans="1:17" x14ac:dyDescent="0.25">
      <c r="A1" s="1"/>
      <c r="B1" s="1"/>
      <c r="C1" s="1"/>
      <c r="D1" s="1"/>
      <c r="E1" s="1"/>
      <c r="F1" s="1"/>
      <c r="G1" s="1"/>
      <c r="H1" s="1"/>
      <c r="I1" s="1"/>
      <c r="J1" s="1"/>
      <c r="K1" s="1"/>
      <c r="L1" s="1"/>
      <c r="M1" s="1"/>
      <c r="N1" s="2"/>
      <c r="O1" s="3" t="s">
        <v>812</v>
      </c>
      <c r="P1" s="1"/>
      <c r="Q1" s="4"/>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701</v>
      </c>
      <c r="D3" s="1296"/>
      <c r="E3" s="1296"/>
      <c r="F3" s="1296"/>
      <c r="G3" s="1296"/>
      <c r="H3" s="1296"/>
      <c r="I3" s="1296"/>
      <c r="J3" s="1296"/>
      <c r="K3" s="1296"/>
      <c r="L3" s="1296"/>
      <c r="M3" s="1296"/>
      <c r="N3" s="1296"/>
      <c r="O3" s="1296"/>
      <c r="P3" s="1297"/>
      <c r="Q3" s="525"/>
    </row>
    <row r="4" spans="1:17" ht="12.75" customHeight="1" x14ac:dyDescent="0.25">
      <c r="A4" s="5" t="s">
        <v>4</v>
      </c>
      <c r="B4" s="6"/>
      <c r="C4" s="1296"/>
      <c r="D4" s="1296"/>
      <c r="E4" s="1296"/>
      <c r="F4" s="1296"/>
      <c r="G4" s="1296"/>
      <c r="H4" s="1296"/>
      <c r="I4" s="1296"/>
      <c r="J4" s="1296"/>
      <c r="K4" s="1296"/>
      <c r="L4" s="1296"/>
      <c r="M4" s="1296"/>
      <c r="N4" s="1296"/>
      <c r="O4" s="1296"/>
      <c r="P4" s="1297"/>
      <c r="Q4" s="525"/>
    </row>
    <row r="5" spans="1:17" ht="12.75" customHeight="1" x14ac:dyDescent="0.25">
      <c r="A5" s="7" t="s">
        <v>6</v>
      </c>
      <c r="B5" s="8"/>
      <c r="C5" s="1291" t="s">
        <v>702</v>
      </c>
      <c r="D5" s="1291"/>
      <c r="E5" s="1291"/>
      <c r="F5" s="1291"/>
      <c r="G5" s="1291"/>
      <c r="H5" s="1291"/>
      <c r="I5" s="1291"/>
      <c r="J5" s="1291"/>
      <c r="K5" s="1291"/>
      <c r="L5" s="1291"/>
      <c r="M5" s="1291"/>
      <c r="N5" s="1291"/>
      <c r="O5" s="1291"/>
      <c r="P5" s="1292"/>
      <c r="Q5" s="525"/>
    </row>
    <row r="6" spans="1:17" ht="12.75" customHeight="1" x14ac:dyDescent="0.25">
      <c r="A6" s="7" t="s">
        <v>8</v>
      </c>
      <c r="B6" s="8"/>
      <c r="C6" s="1291" t="s">
        <v>813</v>
      </c>
      <c r="D6" s="1291"/>
      <c r="E6" s="1291"/>
      <c r="F6" s="1291"/>
      <c r="G6" s="1291"/>
      <c r="H6" s="1291"/>
      <c r="I6" s="1291"/>
      <c r="J6" s="1291"/>
      <c r="K6" s="1291"/>
      <c r="L6" s="1291"/>
      <c r="M6" s="1291"/>
      <c r="N6" s="1291"/>
      <c r="O6" s="1291"/>
      <c r="P6" s="1292"/>
      <c r="Q6" s="525"/>
    </row>
    <row r="7" spans="1:17" ht="27.75" customHeight="1" x14ac:dyDescent="0.25">
      <c r="A7" s="7" t="s">
        <v>10</v>
      </c>
      <c r="B7" s="8"/>
      <c r="C7" s="1296" t="s">
        <v>814</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705</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ht="12"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30397</v>
      </c>
      <c r="D20" s="33">
        <f>SUM(D21,D24,D25,D41,D43)</f>
        <v>30000</v>
      </c>
      <c r="E20" s="432">
        <f>SUM(E21,E24,E25,E41,E43)</f>
        <v>397</v>
      </c>
      <c r="F20" s="483">
        <f>SUM(F21,F24,F25,F41,F43)</f>
        <v>30397</v>
      </c>
      <c r="G20" s="33">
        <f>SUM(G21,G24,G43)</f>
        <v>0</v>
      </c>
      <c r="H20" s="35">
        <f>SUM(H21,H24,H43)</f>
        <v>0</v>
      </c>
      <c r="I20" s="36">
        <f>SUM(I21,I24,I43)</f>
        <v>0</v>
      </c>
      <c r="J20" s="35">
        <f>SUM(J21,J26,J43)</f>
        <v>0</v>
      </c>
      <c r="K20" s="34">
        <f>SUM(K21,K26,K43)</f>
        <v>0</v>
      </c>
      <c r="L20" s="36">
        <f>SUM(L21,L26,L43)</f>
        <v>0</v>
      </c>
      <c r="M20" s="32">
        <f>SUM(M21,M45)</f>
        <v>0</v>
      </c>
      <c r="N20" s="34">
        <f>SUM(N21,N45)</f>
        <v>0</v>
      </c>
      <c r="O20" s="36">
        <f>SUM(O21,O45)</f>
        <v>0</v>
      </c>
      <c r="P20" s="37"/>
    </row>
    <row r="21" spans="1:16" ht="15.75" hidden="1" thickTop="1" x14ac:dyDescent="0.25">
      <c r="A21" s="38"/>
      <c r="B21" s="39" t="s">
        <v>41</v>
      </c>
      <c r="C21" s="40">
        <f t="shared" ref="C21:C84" si="0">F21+I21+L21+O21</f>
        <v>0</v>
      </c>
      <c r="D21" s="41">
        <f t="shared" ref="D21:O21" si="1">SUM(D22:D23)</f>
        <v>0</v>
      </c>
      <c r="E21" s="433">
        <f t="shared" si="1"/>
        <v>0</v>
      </c>
      <c r="F21" s="484">
        <f t="shared" si="1"/>
        <v>0</v>
      </c>
      <c r="G21" s="41">
        <f t="shared" si="1"/>
        <v>0</v>
      </c>
      <c r="H21" s="43">
        <f t="shared" si="1"/>
        <v>0</v>
      </c>
      <c r="I21" s="44">
        <f t="shared" si="1"/>
        <v>0</v>
      </c>
      <c r="J21" s="43">
        <f t="shared" si="1"/>
        <v>0</v>
      </c>
      <c r="K21" s="42">
        <f t="shared" si="1"/>
        <v>0</v>
      </c>
      <c r="L21" s="44">
        <f t="shared" si="1"/>
        <v>0</v>
      </c>
      <c r="M21" s="40">
        <f t="shared" si="1"/>
        <v>0</v>
      </c>
      <c r="N21" s="42">
        <f t="shared" si="1"/>
        <v>0</v>
      </c>
      <c r="O21" s="44">
        <f t="shared" si="1"/>
        <v>0</v>
      </c>
      <c r="P21" s="45"/>
    </row>
    <row r="22" spans="1:16" ht="15.75" hidden="1" thickTop="1" x14ac:dyDescent="0.25">
      <c r="A22" s="46"/>
      <c r="B22" s="47" t="s">
        <v>42</v>
      </c>
      <c r="C22" s="48">
        <f t="shared" si="0"/>
        <v>0</v>
      </c>
      <c r="D22" s="49"/>
      <c r="E22" s="434"/>
      <c r="F22" s="485">
        <f>D22+E22</f>
        <v>0</v>
      </c>
      <c r="G22" s="49"/>
      <c r="H22" s="51"/>
      <c r="I22" s="52">
        <f>G22+H22</f>
        <v>0</v>
      </c>
      <c r="J22" s="51"/>
      <c r="K22" s="50"/>
      <c r="L22" s="52">
        <f>J22+K22</f>
        <v>0</v>
      </c>
      <c r="M22" s="53"/>
      <c r="N22" s="50"/>
      <c r="O22" s="52">
        <f>M22+N22</f>
        <v>0</v>
      </c>
      <c r="P22" s="54"/>
    </row>
    <row r="23" spans="1:16" ht="15.75" hidden="1" thickTop="1" x14ac:dyDescent="0.25">
      <c r="A23" s="97"/>
      <c r="B23" s="119" t="s">
        <v>43</v>
      </c>
      <c r="C23" s="369">
        <f t="shared" si="0"/>
        <v>0</v>
      </c>
      <c r="D23" s="370"/>
      <c r="E23" s="482"/>
      <c r="F23" s="509">
        <f>D23+E23</f>
        <v>0</v>
      </c>
      <c r="G23" s="370"/>
      <c r="H23" s="372"/>
      <c r="I23" s="166">
        <f>G23+H23</f>
        <v>0</v>
      </c>
      <c r="J23" s="372"/>
      <c r="K23" s="371"/>
      <c r="L23" s="166">
        <f>J23+K23</f>
        <v>0</v>
      </c>
      <c r="M23" s="373"/>
      <c r="N23" s="371"/>
      <c r="O23" s="166">
        <f>M23+N23</f>
        <v>0</v>
      </c>
      <c r="P23" s="374"/>
    </row>
    <row r="24" spans="1:16" s="27" customFormat="1" ht="25.5" thickTop="1" thickBot="1" x14ac:dyDescent="0.3">
      <c r="A24" s="64">
        <v>19300</v>
      </c>
      <c r="B24" s="64" t="s">
        <v>44</v>
      </c>
      <c r="C24" s="65">
        <f>F24+I24</f>
        <v>30397</v>
      </c>
      <c r="D24" s="66">
        <f>D51</f>
        <v>30000</v>
      </c>
      <c r="E24" s="475">
        <f>E51</f>
        <v>397</v>
      </c>
      <c r="F24" s="520">
        <f>D24+E24</f>
        <v>30397</v>
      </c>
      <c r="G24" s="66"/>
      <c r="H24" s="67"/>
      <c r="I24" s="68">
        <f>G24+H24</f>
        <v>0</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hidden="1" thickTop="1" x14ac:dyDescent="0.25">
      <c r="A26" s="75">
        <v>21300</v>
      </c>
      <c r="B26" s="75" t="s">
        <v>47</v>
      </c>
      <c r="C26" s="76">
        <f>L26</f>
        <v>0</v>
      </c>
      <c r="D26" s="78" t="s">
        <v>45</v>
      </c>
      <c r="E26" s="438" t="s">
        <v>45</v>
      </c>
      <c r="F26" s="489" t="s">
        <v>45</v>
      </c>
      <c r="G26" s="78" t="s">
        <v>45</v>
      </c>
      <c r="H26" s="79" t="s">
        <v>45</v>
      </c>
      <c r="I26" s="80" t="s">
        <v>45</v>
      </c>
      <c r="J26" s="84">
        <f>SUM(J27,J31,J33,J36)</f>
        <v>0</v>
      </c>
      <c r="K26" s="85">
        <f>SUM(K27,K31,K33,K36)</f>
        <v>0</v>
      </c>
      <c r="L26" s="208">
        <f>SUM(L27,L31,L33,L36)</f>
        <v>0</v>
      </c>
      <c r="M26" s="82" t="s">
        <v>45</v>
      </c>
      <c r="N26" s="81" t="s">
        <v>45</v>
      </c>
      <c r="O26" s="80" t="s">
        <v>45</v>
      </c>
      <c r="P26" s="83"/>
    </row>
    <row r="27" spans="1:16" s="27" customFormat="1" ht="24.75" hidden="1" thickTop="1" x14ac:dyDescent="0.25">
      <c r="A27" s="86">
        <v>21350</v>
      </c>
      <c r="B27" s="75" t="s">
        <v>48</v>
      </c>
      <c r="C27" s="76">
        <f t="shared" ref="C27:C40" si="2">L27</f>
        <v>0</v>
      </c>
      <c r="D27" s="78" t="s">
        <v>45</v>
      </c>
      <c r="E27" s="438" t="s">
        <v>45</v>
      </c>
      <c r="F27" s="489" t="s">
        <v>45</v>
      </c>
      <c r="G27" s="78" t="s">
        <v>45</v>
      </c>
      <c r="H27" s="79" t="s">
        <v>45</v>
      </c>
      <c r="I27" s="80" t="s">
        <v>45</v>
      </c>
      <c r="J27" s="84">
        <f>SUM(J28:J30)</f>
        <v>0</v>
      </c>
      <c r="K27" s="85">
        <f>SUM(K28:K30)</f>
        <v>0</v>
      </c>
      <c r="L27" s="208">
        <f>SUM(L28:L30)</f>
        <v>0</v>
      </c>
      <c r="M27" s="82" t="s">
        <v>45</v>
      </c>
      <c r="N27" s="81" t="s">
        <v>45</v>
      </c>
      <c r="O27" s="80" t="s">
        <v>45</v>
      </c>
      <c r="P27" s="83"/>
    </row>
    <row r="28" spans="1:16" ht="15.75" hidden="1" thickTop="1" x14ac:dyDescent="0.25">
      <c r="A28" s="46">
        <v>21351</v>
      </c>
      <c r="B28" s="87" t="s">
        <v>49</v>
      </c>
      <c r="C28" s="88">
        <f t="shared" si="2"/>
        <v>0</v>
      </c>
      <c r="D28" s="89" t="s">
        <v>45</v>
      </c>
      <c r="E28" s="439" t="s">
        <v>45</v>
      </c>
      <c r="F28" s="490" t="s">
        <v>45</v>
      </c>
      <c r="G28" s="89" t="s">
        <v>45</v>
      </c>
      <c r="H28" s="91" t="s">
        <v>45</v>
      </c>
      <c r="I28" s="92" t="s">
        <v>45</v>
      </c>
      <c r="J28" s="93"/>
      <c r="K28" s="94"/>
      <c r="L28" s="52">
        <f>J28+K28</f>
        <v>0</v>
      </c>
      <c r="M28" s="95" t="s">
        <v>45</v>
      </c>
      <c r="N28" s="90" t="s">
        <v>45</v>
      </c>
      <c r="O28" s="92" t="s">
        <v>45</v>
      </c>
      <c r="P28" s="96"/>
    </row>
    <row r="29" spans="1:16" ht="15.75" hidden="1" thickTop="1" x14ac:dyDescent="0.25">
      <c r="A29" s="97">
        <v>21352</v>
      </c>
      <c r="B29" s="98" t="s">
        <v>50</v>
      </c>
      <c r="C29" s="99">
        <f t="shared" si="2"/>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75" hidden="1" thickTop="1" x14ac:dyDescent="0.25">
      <c r="A30" s="97">
        <v>21359</v>
      </c>
      <c r="B30" s="98" t="s">
        <v>51</v>
      </c>
      <c r="C30" s="99">
        <f t="shared" si="2"/>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75" hidden="1" thickTop="1" x14ac:dyDescent="0.25">
      <c r="A31" s="86">
        <v>21370</v>
      </c>
      <c r="B31" s="75" t="s">
        <v>52</v>
      </c>
      <c r="C31" s="76">
        <f t="shared" si="2"/>
        <v>0</v>
      </c>
      <c r="D31" s="78" t="s">
        <v>45</v>
      </c>
      <c r="E31" s="438" t="s">
        <v>45</v>
      </c>
      <c r="F31" s="489" t="s">
        <v>45</v>
      </c>
      <c r="G31" s="78" t="s">
        <v>45</v>
      </c>
      <c r="H31" s="79" t="s">
        <v>45</v>
      </c>
      <c r="I31" s="80" t="s">
        <v>45</v>
      </c>
      <c r="J31" s="84">
        <f>SUM(J32)</f>
        <v>0</v>
      </c>
      <c r="K31" s="85">
        <f>SUM(K32)</f>
        <v>0</v>
      </c>
      <c r="L31" s="208">
        <f>SUM(L32)</f>
        <v>0</v>
      </c>
      <c r="M31" s="82" t="s">
        <v>45</v>
      </c>
      <c r="N31" s="81" t="s">
        <v>45</v>
      </c>
      <c r="O31" s="80" t="s">
        <v>45</v>
      </c>
      <c r="P31" s="83"/>
    </row>
    <row r="32" spans="1:16" ht="36.75" hidden="1" thickTop="1" x14ac:dyDescent="0.25">
      <c r="A32" s="108">
        <v>21379</v>
      </c>
      <c r="B32" s="109" t="s">
        <v>53</v>
      </c>
      <c r="C32" s="110">
        <f t="shared" si="2"/>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t="12.75" hidden="1" thickTop="1" x14ac:dyDescent="0.25">
      <c r="A33" s="86">
        <v>21380</v>
      </c>
      <c r="B33" s="75" t="s">
        <v>54</v>
      </c>
      <c r="C33" s="76">
        <f t="shared" si="2"/>
        <v>0</v>
      </c>
      <c r="D33" s="78" t="s">
        <v>45</v>
      </c>
      <c r="E33" s="438" t="s">
        <v>45</v>
      </c>
      <c r="F33" s="489" t="s">
        <v>45</v>
      </c>
      <c r="G33" s="78" t="s">
        <v>45</v>
      </c>
      <c r="H33" s="79" t="s">
        <v>45</v>
      </c>
      <c r="I33" s="80" t="s">
        <v>45</v>
      </c>
      <c r="J33" s="84">
        <f>SUM(J34:J35)</f>
        <v>0</v>
      </c>
      <c r="K33" s="85">
        <f>SUM(K34:K35)</f>
        <v>0</v>
      </c>
      <c r="L33" s="208">
        <f>SUM(L34:L35)</f>
        <v>0</v>
      </c>
      <c r="M33" s="82" t="s">
        <v>45</v>
      </c>
      <c r="N33" s="81" t="s">
        <v>45</v>
      </c>
      <c r="O33" s="80" t="s">
        <v>45</v>
      </c>
      <c r="P33" s="83"/>
    </row>
    <row r="34" spans="1:16" ht="15.75" hidden="1" thickTop="1" x14ac:dyDescent="0.25">
      <c r="A34" s="47">
        <v>21381</v>
      </c>
      <c r="B34" s="87" t="s">
        <v>55</v>
      </c>
      <c r="C34" s="88">
        <f t="shared" si="2"/>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75" hidden="1" thickTop="1" x14ac:dyDescent="0.25">
      <c r="A35" s="119">
        <v>21383</v>
      </c>
      <c r="B35" s="98" t="s">
        <v>56</v>
      </c>
      <c r="C35" s="99">
        <f t="shared" si="2"/>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2"/>
        <v>0</v>
      </c>
      <c r="D36" s="78" t="s">
        <v>45</v>
      </c>
      <c r="E36" s="438" t="s">
        <v>45</v>
      </c>
      <c r="F36" s="489" t="s">
        <v>45</v>
      </c>
      <c r="G36" s="78" t="s">
        <v>45</v>
      </c>
      <c r="H36" s="79" t="s">
        <v>45</v>
      </c>
      <c r="I36" s="80" t="s">
        <v>45</v>
      </c>
      <c r="J36" s="84">
        <f>SUM(J37:J40)</f>
        <v>0</v>
      </c>
      <c r="K36" s="85">
        <f>SUM(K37:K40)</f>
        <v>0</v>
      </c>
      <c r="L36" s="208">
        <f>SUM(L37:L40)</f>
        <v>0</v>
      </c>
      <c r="M36" s="82" t="s">
        <v>45</v>
      </c>
      <c r="N36" s="81" t="s">
        <v>45</v>
      </c>
      <c r="O36" s="80" t="s">
        <v>45</v>
      </c>
      <c r="P36" s="83"/>
    </row>
    <row r="37" spans="1:16" ht="24.75" hidden="1" thickTop="1" x14ac:dyDescent="0.25">
      <c r="A37" s="47">
        <v>21391</v>
      </c>
      <c r="B37" s="87" t="s">
        <v>58</v>
      </c>
      <c r="C37" s="88">
        <f t="shared" si="2"/>
        <v>0</v>
      </c>
      <c r="D37" s="89" t="s">
        <v>45</v>
      </c>
      <c r="E37" s="439" t="s">
        <v>45</v>
      </c>
      <c r="F37" s="490" t="s">
        <v>45</v>
      </c>
      <c r="G37" s="89" t="s">
        <v>45</v>
      </c>
      <c r="H37" s="91" t="s">
        <v>45</v>
      </c>
      <c r="I37" s="92" t="s">
        <v>45</v>
      </c>
      <c r="J37" s="93"/>
      <c r="K37" s="94"/>
      <c r="L37" s="52">
        <f>J37+K37</f>
        <v>0</v>
      </c>
      <c r="M37" s="95" t="s">
        <v>45</v>
      </c>
      <c r="N37" s="90" t="s">
        <v>45</v>
      </c>
      <c r="O37" s="92" t="s">
        <v>45</v>
      </c>
      <c r="P37" s="96"/>
    </row>
    <row r="38" spans="1:16" ht="15.75" hidden="1" thickTop="1" x14ac:dyDescent="0.25">
      <c r="A38" s="119">
        <v>21393</v>
      </c>
      <c r="B38" s="98" t="s">
        <v>59</v>
      </c>
      <c r="C38" s="99">
        <f t="shared" si="2"/>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t="15.75" hidden="1" thickTop="1" x14ac:dyDescent="0.25">
      <c r="A39" s="119">
        <v>21395</v>
      </c>
      <c r="B39" s="98" t="s">
        <v>60</v>
      </c>
      <c r="C39" s="99">
        <f t="shared" si="2"/>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75" hidden="1" thickTop="1" x14ac:dyDescent="0.25">
      <c r="A40" s="120">
        <v>21399</v>
      </c>
      <c r="B40" s="121" t="s">
        <v>61</v>
      </c>
      <c r="C40" s="122">
        <f t="shared" si="2"/>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SUM(E42)</f>
        <v>0</v>
      </c>
      <c r="F41" s="523">
        <f>SUM(F42)</f>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75" hidden="1" thickTop="1" x14ac:dyDescent="0.25">
      <c r="A43" s="86">
        <v>21490</v>
      </c>
      <c r="B43" s="75" t="s">
        <v>64</v>
      </c>
      <c r="C43" s="143">
        <f>F43+I43+L43</f>
        <v>0</v>
      </c>
      <c r="D43" s="144">
        <f>D44</f>
        <v>0</v>
      </c>
      <c r="E43" s="480">
        <f t="shared" ref="E43:L43" si="3">E44</f>
        <v>0</v>
      </c>
      <c r="F43" s="524">
        <f t="shared" si="3"/>
        <v>0</v>
      </c>
      <c r="G43" s="144">
        <f t="shared" si="3"/>
        <v>0</v>
      </c>
      <c r="H43" s="146">
        <f t="shared" si="3"/>
        <v>0</v>
      </c>
      <c r="I43" s="147">
        <f t="shared" si="3"/>
        <v>0</v>
      </c>
      <c r="J43" s="146">
        <f t="shared" si="3"/>
        <v>0</v>
      </c>
      <c r="K43" s="145">
        <f t="shared" si="3"/>
        <v>0</v>
      </c>
      <c r="L43" s="147">
        <f t="shared" si="3"/>
        <v>0</v>
      </c>
      <c r="M43" s="82" t="s">
        <v>45</v>
      </c>
      <c r="N43" s="81" t="s">
        <v>45</v>
      </c>
      <c r="O43" s="80" t="s">
        <v>45</v>
      </c>
      <c r="P43" s="83"/>
    </row>
    <row r="44" spans="1:16" s="27" customFormat="1" ht="24.75" hidden="1" thickTop="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SUM(N46:N47)</f>
        <v>0</v>
      </c>
      <c r="O45" s="147">
        <f>SUM(O46:O47)</f>
        <v>0</v>
      </c>
      <c r="P45" s="155"/>
    </row>
    <row r="46" spans="1:16" ht="24.75" hidden="1" thickTop="1" x14ac:dyDescent="0.25">
      <c r="A46" s="156">
        <v>23410</v>
      </c>
      <c r="B46" s="157" t="s">
        <v>67</v>
      </c>
      <c r="C46" s="133">
        <f>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75" hidden="1" thickTop="1" x14ac:dyDescent="0.25">
      <c r="A47" s="156">
        <v>23510</v>
      </c>
      <c r="B47" s="157" t="s">
        <v>68</v>
      </c>
      <c r="C47" s="133">
        <f>O47</f>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ht="15.75" thickTop="1" x14ac:dyDescent="0.25">
      <c r="A48" s="162"/>
      <c r="B48" s="157"/>
      <c r="C48" s="163"/>
      <c r="D48" s="164"/>
      <c r="E48" s="449"/>
      <c r="F48" s="500"/>
      <c r="G48" s="164"/>
      <c r="H48" s="165"/>
      <c r="I48" s="166"/>
      <c r="J48" s="167"/>
      <c r="K48" s="159"/>
      <c r="L48" s="160"/>
      <c r="M48" s="158"/>
      <c r="N48" s="159"/>
      <c r="O48" s="160"/>
      <c r="P48" s="161"/>
    </row>
    <row r="49" spans="1:16" s="27" customFormat="1" ht="12"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0"/>
        <v>30397</v>
      </c>
      <c r="D50" s="179">
        <f t="shared" ref="D50:O50" si="4">SUM(D51,D283)</f>
        <v>30000</v>
      </c>
      <c r="E50" s="451">
        <f t="shared" si="4"/>
        <v>397</v>
      </c>
      <c r="F50" s="502">
        <f t="shared" si="4"/>
        <v>30397</v>
      </c>
      <c r="G50" s="179">
        <f t="shared" si="4"/>
        <v>0</v>
      </c>
      <c r="H50" s="181">
        <f t="shared" si="4"/>
        <v>0</v>
      </c>
      <c r="I50" s="182">
        <f t="shared" si="4"/>
        <v>0</v>
      </c>
      <c r="J50" s="181">
        <f t="shared" si="4"/>
        <v>0</v>
      </c>
      <c r="K50" s="180">
        <f t="shared" si="4"/>
        <v>0</v>
      </c>
      <c r="L50" s="182">
        <f t="shared" si="4"/>
        <v>0</v>
      </c>
      <c r="M50" s="178">
        <f t="shared" si="4"/>
        <v>0</v>
      </c>
      <c r="N50" s="180">
        <f t="shared" si="4"/>
        <v>0</v>
      </c>
      <c r="O50" s="182">
        <f t="shared" si="4"/>
        <v>0</v>
      </c>
      <c r="P50" s="183"/>
    </row>
    <row r="51" spans="1:16" s="27" customFormat="1" ht="36.75" thickTop="1" x14ac:dyDescent="0.25">
      <c r="A51" s="184"/>
      <c r="B51" s="185" t="s">
        <v>71</v>
      </c>
      <c r="C51" s="186">
        <f t="shared" si="0"/>
        <v>30397</v>
      </c>
      <c r="D51" s="187">
        <f t="shared" ref="D51:O51" si="5">SUM(D52,D194)</f>
        <v>30000</v>
      </c>
      <c r="E51" s="452">
        <f t="shared" si="5"/>
        <v>397</v>
      </c>
      <c r="F51" s="503">
        <f t="shared" si="5"/>
        <v>30397</v>
      </c>
      <c r="G51" s="187">
        <f t="shared" si="5"/>
        <v>0</v>
      </c>
      <c r="H51" s="189">
        <f t="shared" si="5"/>
        <v>0</v>
      </c>
      <c r="I51" s="190">
        <f t="shared" si="5"/>
        <v>0</v>
      </c>
      <c r="J51" s="189">
        <f t="shared" si="5"/>
        <v>0</v>
      </c>
      <c r="K51" s="188">
        <f t="shared" si="5"/>
        <v>0</v>
      </c>
      <c r="L51" s="190">
        <f t="shared" si="5"/>
        <v>0</v>
      </c>
      <c r="M51" s="186">
        <f t="shared" si="5"/>
        <v>0</v>
      </c>
      <c r="N51" s="188">
        <f t="shared" si="5"/>
        <v>0</v>
      </c>
      <c r="O51" s="190">
        <f t="shared" si="5"/>
        <v>0</v>
      </c>
      <c r="P51" s="191"/>
    </row>
    <row r="52" spans="1:16" s="27" customFormat="1" ht="24" x14ac:dyDescent="0.25">
      <c r="A52" s="192"/>
      <c r="B52" s="20" t="s">
        <v>72</v>
      </c>
      <c r="C52" s="193">
        <f t="shared" si="0"/>
        <v>30397</v>
      </c>
      <c r="D52" s="194">
        <f t="shared" ref="D52:O52" si="6">SUM(D53,D75,D173,D187)</f>
        <v>30000</v>
      </c>
      <c r="E52" s="453">
        <f t="shared" si="6"/>
        <v>397</v>
      </c>
      <c r="F52" s="504">
        <f t="shared" si="6"/>
        <v>30397</v>
      </c>
      <c r="G52" s="194">
        <f t="shared" si="6"/>
        <v>0</v>
      </c>
      <c r="H52" s="196">
        <f t="shared" si="6"/>
        <v>0</v>
      </c>
      <c r="I52" s="197">
        <f t="shared" si="6"/>
        <v>0</v>
      </c>
      <c r="J52" s="196">
        <f t="shared" si="6"/>
        <v>0</v>
      </c>
      <c r="K52" s="195">
        <f t="shared" si="6"/>
        <v>0</v>
      </c>
      <c r="L52" s="197">
        <f t="shared" si="6"/>
        <v>0</v>
      </c>
      <c r="M52" s="193">
        <f t="shared" si="6"/>
        <v>0</v>
      </c>
      <c r="N52" s="195">
        <f t="shared" si="6"/>
        <v>0</v>
      </c>
      <c r="O52" s="197">
        <f t="shared" si="6"/>
        <v>0</v>
      </c>
      <c r="P52" s="198"/>
    </row>
    <row r="53" spans="1:16" s="27" customFormat="1" ht="12" hidden="1" x14ac:dyDescent="0.25">
      <c r="A53" s="199">
        <v>1000</v>
      </c>
      <c r="B53" s="199" t="s">
        <v>73</v>
      </c>
      <c r="C53" s="200">
        <f t="shared" si="0"/>
        <v>0</v>
      </c>
      <c r="D53" s="201">
        <f t="shared" ref="D53:O53" si="7">SUM(D54,D67)</f>
        <v>0</v>
      </c>
      <c r="E53" s="454">
        <f t="shared" si="7"/>
        <v>0</v>
      </c>
      <c r="F53" s="505">
        <f t="shared" si="7"/>
        <v>0</v>
      </c>
      <c r="G53" s="201">
        <f t="shared" si="7"/>
        <v>0</v>
      </c>
      <c r="H53" s="203">
        <f t="shared" si="7"/>
        <v>0</v>
      </c>
      <c r="I53" s="204">
        <f t="shared" si="7"/>
        <v>0</v>
      </c>
      <c r="J53" s="203">
        <f t="shared" si="7"/>
        <v>0</v>
      </c>
      <c r="K53" s="202">
        <f t="shared" si="7"/>
        <v>0</v>
      </c>
      <c r="L53" s="204">
        <f t="shared" si="7"/>
        <v>0</v>
      </c>
      <c r="M53" s="200">
        <f t="shared" si="7"/>
        <v>0</v>
      </c>
      <c r="N53" s="202">
        <f t="shared" si="7"/>
        <v>0</v>
      </c>
      <c r="O53" s="204">
        <f t="shared" si="7"/>
        <v>0</v>
      </c>
      <c r="P53" s="205"/>
    </row>
    <row r="54" spans="1:16" hidden="1" x14ac:dyDescent="0.25">
      <c r="A54" s="75">
        <v>1100</v>
      </c>
      <c r="B54" s="206" t="s">
        <v>74</v>
      </c>
      <c r="C54" s="76">
        <f t="shared" si="0"/>
        <v>0</v>
      </c>
      <c r="D54" s="207">
        <f t="shared" ref="D54:O54" si="8">SUM(D55,D58,D66)</f>
        <v>0</v>
      </c>
      <c r="E54" s="455">
        <f t="shared" si="8"/>
        <v>0</v>
      </c>
      <c r="F54" s="506">
        <f t="shared" si="8"/>
        <v>0</v>
      </c>
      <c r="G54" s="207">
        <f t="shared" si="8"/>
        <v>0</v>
      </c>
      <c r="H54" s="84">
        <f t="shared" si="8"/>
        <v>0</v>
      </c>
      <c r="I54" s="208">
        <f t="shared" si="8"/>
        <v>0</v>
      </c>
      <c r="J54" s="84">
        <f t="shared" si="8"/>
        <v>0</v>
      </c>
      <c r="K54" s="85">
        <f t="shared" si="8"/>
        <v>0</v>
      </c>
      <c r="L54" s="208">
        <f t="shared" si="8"/>
        <v>0</v>
      </c>
      <c r="M54" s="209">
        <f t="shared" si="8"/>
        <v>0</v>
      </c>
      <c r="N54" s="210">
        <f t="shared" si="8"/>
        <v>0</v>
      </c>
      <c r="O54" s="211">
        <f t="shared" si="8"/>
        <v>0</v>
      </c>
      <c r="P54" s="212"/>
    </row>
    <row r="55" spans="1:16" hidden="1" x14ac:dyDescent="0.25">
      <c r="A55" s="213">
        <v>1110</v>
      </c>
      <c r="B55" s="157" t="s">
        <v>75</v>
      </c>
      <c r="C55" s="163">
        <f t="shared" si="0"/>
        <v>0</v>
      </c>
      <c r="D55" s="214">
        <f t="shared" ref="D55:O55" si="9">SUM(D56:D57)</f>
        <v>0</v>
      </c>
      <c r="E55" s="456">
        <f t="shared" si="9"/>
        <v>0</v>
      </c>
      <c r="F55" s="507">
        <f t="shared" si="9"/>
        <v>0</v>
      </c>
      <c r="G55" s="214">
        <f t="shared" si="9"/>
        <v>0</v>
      </c>
      <c r="H55" s="216">
        <f t="shared" si="9"/>
        <v>0</v>
      </c>
      <c r="I55" s="217">
        <f t="shared" si="9"/>
        <v>0</v>
      </c>
      <c r="J55" s="216">
        <f t="shared" si="9"/>
        <v>0</v>
      </c>
      <c r="K55" s="215">
        <f t="shared" si="9"/>
        <v>0</v>
      </c>
      <c r="L55" s="217">
        <f t="shared" si="9"/>
        <v>0</v>
      </c>
      <c r="M55" s="163">
        <f t="shared" si="9"/>
        <v>0</v>
      </c>
      <c r="N55" s="215">
        <f t="shared" si="9"/>
        <v>0</v>
      </c>
      <c r="O55" s="217">
        <f t="shared" si="9"/>
        <v>0</v>
      </c>
      <c r="P55" s="218"/>
    </row>
    <row r="56" spans="1:16" hidden="1" x14ac:dyDescent="0.25">
      <c r="A56" s="47">
        <v>1111</v>
      </c>
      <c r="B56" s="87" t="s">
        <v>76</v>
      </c>
      <c r="C56" s="88">
        <f t="shared" si="0"/>
        <v>0</v>
      </c>
      <c r="D56" s="219"/>
      <c r="E56" s="457"/>
      <c r="F56" s="508">
        <f>D56+E56</f>
        <v>0</v>
      </c>
      <c r="G56" s="219"/>
      <c r="H56" s="93"/>
      <c r="I56" s="220">
        <f>G56+H56</f>
        <v>0</v>
      </c>
      <c r="J56" s="93"/>
      <c r="K56" s="94"/>
      <c r="L56" s="220">
        <f>J56+K56</f>
        <v>0</v>
      </c>
      <c r="M56" s="221"/>
      <c r="N56" s="94"/>
      <c r="O56" s="220">
        <f>M56+N56</f>
        <v>0</v>
      </c>
      <c r="P56" s="222"/>
    </row>
    <row r="57" spans="1:16" ht="24" hidden="1" customHeight="1" x14ac:dyDescent="0.25">
      <c r="A57" s="119">
        <v>1119</v>
      </c>
      <c r="B57" s="98" t="s">
        <v>77</v>
      </c>
      <c r="C57" s="99">
        <f t="shared" si="0"/>
        <v>0</v>
      </c>
      <c r="D57" s="237"/>
      <c r="E57" s="458"/>
      <c r="F57" s="509">
        <f>D57+E57</f>
        <v>0</v>
      </c>
      <c r="G57" s="237"/>
      <c r="H57" s="104"/>
      <c r="I57" s="235">
        <f>G57+H57</f>
        <v>0</v>
      </c>
      <c r="J57" s="104"/>
      <c r="K57" s="105"/>
      <c r="L57" s="235">
        <f>J57+K57</f>
        <v>0</v>
      </c>
      <c r="M57" s="238"/>
      <c r="N57" s="105"/>
      <c r="O57" s="235">
        <f>M57+N57</f>
        <v>0</v>
      </c>
      <c r="P57" s="236"/>
    </row>
    <row r="58" spans="1:16" hidden="1" x14ac:dyDescent="0.25">
      <c r="A58" s="231">
        <v>1140</v>
      </c>
      <c r="B58" s="98" t="s">
        <v>78</v>
      </c>
      <c r="C58" s="99">
        <f t="shared" si="0"/>
        <v>0</v>
      </c>
      <c r="D58" s="232">
        <f t="shared" ref="D58:O58" si="10">SUM(D59:D65)</f>
        <v>0</v>
      </c>
      <c r="E58" s="459">
        <f t="shared" si="10"/>
        <v>0</v>
      </c>
      <c r="F58" s="509">
        <f t="shared" si="10"/>
        <v>0</v>
      </c>
      <c r="G58" s="232">
        <f t="shared" si="10"/>
        <v>0</v>
      </c>
      <c r="H58" s="234">
        <f t="shared" si="10"/>
        <v>0</v>
      </c>
      <c r="I58" s="235">
        <f t="shared" si="10"/>
        <v>0</v>
      </c>
      <c r="J58" s="234">
        <f t="shared" si="10"/>
        <v>0</v>
      </c>
      <c r="K58" s="233">
        <f t="shared" si="10"/>
        <v>0</v>
      </c>
      <c r="L58" s="235">
        <f t="shared" si="10"/>
        <v>0</v>
      </c>
      <c r="M58" s="99">
        <f t="shared" si="10"/>
        <v>0</v>
      </c>
      <c r="N58" s="233">
        <f t="shared" si="10"/>
        <v>0</v>
      </c>
      <c r="O58" s="235">
        <f t="shared" si="10"/>
        <v>0</v>
      </c>
      <c r="P58" s="236"/>
    </row>
    <row r="59" spans="1:16" hidden="1" x14ac:dyDescent="0.25">
      <c r="A59" s="119">
        <v>1141</v>
      </c>
      <c r="B59" s="98" t="s">
        <v>79</v>
      </c>
      <c r="C59" s="99">
        <f t="shared" si="0"/>
        <v>0</v>
      </c>
      <c r="D59" s="237"/>
      <c r="E59" s="458"/>
      <c r="F59" s="509">
        <f t="shared" ref="F59:F66" si="11">D59+E59</f>
        <v>0</v>
      </c>
      <c r="G59" s="237"/>
      <c r="H59" s="104"/>
      <c r="I59" s="235">
        <f t="shared" ref="I59:I66" si="12">G59+H59</f>
        <v>0</v>
      </c>
      <c r="J59" s="104"/>
      <c r="K59" s="105"/>
      <c r="L59" s="235">
        <f t="shared" ref="L59:L66" si="13">J59+K59</f>
        <v>0</v>
      </c>
      <c r="M59" s="238"/>
      <c r="N59" s="105"/>
      <c r="O59" s="235">
        <f t="shared" ref="O59:O66" si="14">M59+N59</f>
        <v>0</v>
      </c>
      <c r="P59" s="236"/>
    </row>
    <row r="60" spans="1:16" ht="24.75" hidden="1" customHeight="1" x14ac:dyDescent="0.25">
      <c r="A60" s="119">
        <v>1142</v>
      </c>
      <c r="B60" s="98" t="s">
        <v>80</v>
      </c>
      <c r="C60" s="99">
        <f t="shared" si="0"/>
        <v>0</v>
      </c>
      <c r="D60" s="237"/>
      <c r="E60" s="458"/>
      <c r="F60" s="509">
        <f t="shared" si="11"/>
        <v>0</v>
      </c>
      <c r="G60" s="237"/>
      <c r="H60" s="104"/>
      <c r="I60" s="235">
        <f t="shared" si="12"/>
        <v>0</v>
      </c>
      <c r="J60" s="104"/>
      <c r="K60" s="105"/>
      <c r="L60" s="235">
        <f>J60+K60</f>
        <v>0</v>
      </c>
      <c r="M60" s="238"/>
      <c r="N60" s="105"/>
      <c r="O60" s="235">
        <f t="shared" si="14"/>
        <v>0</v>
      </c>
      <c r="P60" s="236"/>
    </row>
    <row r="61" spans="1:16" ht="24" hidden="1" x14ac:dyDescent="0.25">
      <c r="A61" s="119">
        <v>1145</v>
      </c>
      <c r="B61" s="98" t="s">
        <v>81</v>
      </c>
      <c r="C61" s="99">
        <f t="shared" si="0"/>
        <v>0</v>
      </c>
      <c r="D61" s="237"/>
      <c r="E61" s="458"/>
      <c r="F61" s="509">
        <f t="shared" si="11"/>
        <v>0</v>
      </c>
      <c r="G61" s="237"/>
      <c r="H61" s="104"/>
      <c r="I61" s="235">
        <f t="shared" si="12"/>
        <v>0</v>
      </c>
      <c r="J61" s="104"/>
      <c r="K61" s="105"/>
      <c r="L61" s="235">
        <f t="shared" si="13"/>
        <v>0</v>
      </c>
      <c r="M61" s="238"/>
      <c r="N61" s="105"/>
      <c r="O61" s="235">
        <f>M61+N61</f>
        <v>0</v>
      </c>
      <c r="P61" s="236"/>
    </row>
    <row r="62" spans="1:16" ht="27.75" hidden="1" customHeight="1" x14ac:dyDescent="0.25">
      <c r="A62" s="119">
        <v>1146</v>
      </c>
      <c r="B62" s="98" t="s">
        <v>82</v>
      </c>
      <c r="C62" s="99">
        <f t="shared" si="0"/>
        <v>0</v>
      </c>
      <c r="D62" s="237"/>
      <c r="E62" s="458"/>
      <c r="F62" s="509">
        <f t="shared" si="11"/>
        <v>0</v>
      </c>
      <c r="G62" s="237"/>
      <c r="H62" s="104"/>
      <c r="I62" s="235">
        <f t="shared" si="12"/>
        <v>0</v>
      </c>
      <c r="J62" s="104"/>
      <c r="K62" s="105"/>
      <c r="L62" s="235">
        <f t="shared" si="13"/>
        <v>0</v>
      </c>
      <c r="M62" s="238"/>
      <c r="N62" s="105"/>
      <c r="O62" s="235">
        <f t="shared" si="14"/>
        <v>0</v>
      </c>
      <c r="P62" s="236"/>
    </row>
    <row r="63" spans="1:16" hidden="1" x14ac:dyDescent="0.25">
      <c r="A63" s="119">
        <v>1147</v>
      </c>
      <c r="B63" s="98" t="s">
        <v>83</v>
      </c>
      <c r="C63" s="99">
        <f t="shared" si="0"/>
        <v>0</v>
      </c>
      <c r="D63" s="237"/>
      <c r="E63" s="458"/>
      <c r="F63" s="509">
        <f t="shared" si="11"/>
        <v>0</v>
      </c>
      <c r="G63" s="237"/>
      <c r="H63" s="104"/>
      <c r="I63" s="235">
        <f t="shared" si="12"/>
        <v>0</v>
      </c>
      <c r="J63" s="104"/>
      <c r="K63" s="105"/>
      <c r="L63" s="235">
        <f t="shared" si="13"/>
        <v>0</v>
      </c>
      <c r="M63" s="238"/>
      <c r="N63" s="105"/>
      <c r="O63" s="235">
        <f t="shared" si="14"/>
        <v>0</v>
      </c>
      <c r="P63" s="236"/>
    </row>
    <row r="64" spans="1:16" hidden="1" x14ac:dyDescent="0.25">
      <c r="A64" s="119">
        <v>1148</v>
      </c>
      <c r="B64" s="98" t="s">
        <v>84</v>
      </c>
      <c r="C64" s="99">
        <f t="shared" si="0"/>
        <v>0</v>
      </c>
      <c r="D64" s="237"/>
      <c r="E64" s="458"/>
      <c r="F64" s="509">
        <f t="shared" si="11"/>
        <v>0</v>
      </c>
      <c r="G64" s="237"/>
      <c r="H64" s="104"/>
      <c r="I64" s="235">
        <f t="shared" si="12"/>
        <v>0</v>
      </c>
      <c r="J64" s="104"/>
      <c r="K64" s="105"/>
      <c r="L64" s="235">
        <f t="shared" si="13"/>
        <v>0</v>
      </c>
      <c r="M64" s="238"/>
      <c r="N64" s="105"/>
      <c r="O64" s="235">
        <f t="shared" si="14"/>
        <v>0</v>
      </c>
      <c r="P64" s="236"/>
    </row>
    <row r="65" spans="1:16" ht="24" hidden="1" customHeight="1" x14ac:dyDescent="0.25">
      <c r="A65" s="119">
        <v>1149</v>
      </c>
      <c r="B65" s="98" t="s">
        <v>85</v>
      </c>
      <c r="C65" s="99">
        <f>F65+I65+L65+O65</f>
        <v>0</v>
      </c>
      <c r="D65" s="237"/>
      <c r="E65" s="458"/>
      <c r="F65" s="509">
        <f t="shared" si="11"/>
        <v>0</v>
      </c>
      <c r="G65" s="237"/>
      <c r="H65" s="104"/>
      <c r="I65" s="235">
        <f t="shared" si="12"/>
        <v>0</v>
      </c>
      <c r="J65" s="104"/>
      <c r="K65" s="105"/>
      <c r="L65" s="235">
        <f t="shared" si="13"/>
        <v>0</v>
      </c>
      <c r="M65" s="238"/>
      <c r="N65" s="105"/>
      <c r="O65" s="235">
        <f t="shared" si="14"/>
        <v>0</v>
      </c>
      <c r="P65" s="236"/>
    </row>
    <row r="66" spans="1:16" ht="36" hidden="1" x14ac:dyDescent="0.25">
      <c r="A66" s="213">
        <v>1150</v>
      </c>
      <c r="B66" s="157" t="s">
        <v>87</v>
      </c>
      <c r="C66" s="163">
        <f>F66+I66+L66+O66</f>
        <v>0</v>
      </c>
      <c r="D66" s="239"/>
      <c r="E66" s="464"/>
      <c r="F66" s="507">
        <f t="shared" si="11"/>
        <v>0</v>
      </c>
      <c r="G66" s="239"/>
      <c r="H66" s="241"/>
      <c r="I66" s="217">
        <f t="shared" si="12"/>
        <v>0</v>
      </c>
      <c r="J66" s="241"/>
      <c r="K66" s="240"/>
      <c r="L66" s="217">
        <f t="shared" si="13"/>
        <v>0</v>
      </c>
      <c r="M66" s="242"/>
      <c r="N66" s="240"/>
      <c r="O66" s="217">
        <f t="shared" si="14"/>
        <v>0</v>
      </c>
      <c r="P66" s="218"/>
    </row>
    <row r="67" spans="1:16" ht="24" hidden="1" x14ac:dyDescent="0.25">
      <c r="A67" s="75">
        <v>1200</v>
      </c>
      <c r="B67" s="206" t="s">
        <v>88</v>
      </c>
      <c r="C67" s="76">
        <f t="shared" si="0"/>
        <v>0</v>
      </c>
      <c r="D67" s="207">
        <f t="shared" ref="D67:O67" si="15">SUM(D68:D69)</f>
        <v>0</v>
      </c>
      <c r="E67" s="455">
        <f t="shared" si="15"/>
        <v>0</v>
      </c>
      <c r="F67" s="506">
        <f t="shared" si="15"/>
        <v>0</v>
      </c>
      <c r="G67" s="207">
        <f t="shared" si="15"/>
        <v>0</v>
      </c>
      <c r="H67" s="84">
        <f t="shared" si="15"/>
        <v>0</v>
      </c>
      <c r="I67" s="208">
        <f t="shared" si="15"/>
        <v>0</v>
      </c>
      <c r="J67" s="84">
        <f t="shared" si="15"/>
        <v>0</v>
      </c>
      <c r="K67" s="85">
        <f t="shared" si="15"/>
        <v>0</v>
      </c>
      <c r="L67" s="208">
        <f t="shared" si="15"/>
        <v>0</v>
      </c>
      <c r="M67" s="76">
        <f t="shared" si="15"/>
        <v>0</v>
      </c>
      <c r="N67" s="85">
        <f t="shared" si="15"/>
        <v>0</v>
      </c>
      <c r="O67" s="208">
        <f t="shared" si="15"/>
        <v>0</v>
      </c>
      <c r="P67" s="243"/>
    </row>
    <row r="68" spans="1:16" ht="24" hidden="1" x14ac:dyDescent="0.25">
      <c r="A68" s="342">
        <v>1210</v>
      </c>
      <c r="B68" s="87" t="s">
        <v>89</v>
      </c>
      <c r="C68" s="88">
        <f t="shared" si="0"/>
        <v>0</v>
      </c>
      <c r="D68" s="219"/>
      <c r="E68" s="457"/>
      <c r="F68" s="508">
        <f>D68+E68</f>
        <v>0</v>
      </c>
      <c r="G68" s="219"/>
      <c r="H68" s="93"/>
      <c r="I68" s="220">
        <f>G68+H68</f>
        <v>0</v>
      </c>
      <c r="J68" s="93"/>
      <c r="K68" s="94"/>
      <c r="L68" s="220">
        <f>J68+K68</f>
        <v>0</v>
      </c>
      <c r="M68" s="221"/>
      <c r="N68" s="94"/>
      <c r="O68" s="220">
        <f>M68+N68</f>
        <v>0</v>
      </c>
      <c r="P68" s="222"/>
    </row>
    <row r="69" spans="1:16" ht="24" hidden="1" x14ac:dyDescent="0.25">
      <c r="A69" s="231">
        <v>1220</v>
      </c>
      <c r="B69" s="98" t="s">
        <v>90</v>
      </c>
      <c r="C69" s="99">
        <f t="shared" si="0"/>
        <v>0</v>
      </c>
      <c r="D69" s="232">
        <f t="shared" ref="D69:O69" si="16">SUM(D70:D74)</f>
        <v>0</v>
      </c>
      <c r="E69" s="459">
        <f t="shared" si="16"/>
        <v>0</v>
      </c>
      <c r="F69" s="509">
        <f t="shared" si="16"/>
        <v>0</v>
      </c>
      <c r="G69" s="232">
        <f t="shared" si="16"/>
        <v>0</v>
      </c>
      <c r="H69" s="234">
        <f t="shared" si="16"/>
        <v>0</v>
      </c>
      <c r="I69" s="235">
        <f t="shared" si="16"/>
        <v>0</v>
      </c>
      <c r="J69" s="234">
        <f t="shared" si="16"/>
        <v>0</v>
      </c>
      <c r="K69" s="233">
        <f t="shared" si="16"/>
        <v>0</v>
      </c>
      <c r="L69" s="235">
        <f t="shared" si="16"/>
        <v>0</v>
      </c>
      <c r="M69" s="99">
        <f t="shared" si="16"/>
        <v>0</v>
      </c>
      <c r="N69" s="233">
        <f t="shared" si="16"/>
        <v>0</v>
      </c>
      <c r="O69" s="235">
        <f t="shared" si="16"/>
        <v>0</v>
      </c>
      <c r="P69" s="236"/>
    </row>
    <row r="70" spans="1:16" ht="48" hidden="1" x14ac:dyDescent="0.25">
      <c r="A70" s="119">
        <v>1221</v>
      </c>
      <c r="B70" s="98" t="s">
        <v>91</v>
      </c>
      <c r="C70" s="99">
        <f t="shared" si="0"/>
        <v>0</v>
      </c>
      <c r="D70" s="237"/>
      <c r="E70" s="458"/>
      <c r="F70" s="509">
        <f>D70+E70</f>
        <v>0</v>
      </c>
      <c r="G70" s="237"/>
      <c r="H70" s="104"/>
      <c r="I70" s="235">
        <f>G70+H70</f>
        <v>0</v>
      </c>
      <c r="J70" s="104"/>
      <c r="K70" s="105"/>
      <c r="L70" s="235">
        <f>J70+K70</f>
        <v>0</v>
      </c>
      <c r="M70" s="238"/>
      <c r="N70" s="105"/>
      <c r="O70" s="235">
        <f>M70+N70</f>
        <v>0</v>
      </c>
      <c r="P70" s="236"/>
    </row>
    <row r="71" spans="1:16" hidden="1" x14ac:dyDescent="0.25">
      <c r="A71" s="119">
        <v>1223</v>
      </c>
      <c r="B71" s="98" t="s">
        <v>92</v>
      </c>
      <c r="C71" s="99">
        <f t="shared" si="0"/>
        <v>0</v>
      </c>
      <c r="D71" s="237"/>
      <c r="E71" s="458"/>
      <c r="F71" s="509">
        <f>D71+E71</f>
        <v>0</v>
      </c>
      <c r="G71" s="237"/>
      <c r="H71" s="104"/>
      <c r="I71" s="235">
        <f>G71+H71</f>
        <v>0</v>
      </c>
      <c r="J71" s="104"/>
      <c r="K71" s="105"/>
      <c r="L71" s="235">
        <f>J71+K71</f>
        <v>0</v>
      </c>
      <c r="M71" s="238"/>
      <c r="N71" s="105"/>
      <c r="O71" s="235">
        <f>M71+N71</f>
        <v>0</v>
      </c>
      <c r="P71" s="236"/>
    </row>
    <row r="72" spans="1:16" hidden="1" x14ac:dyDescent="0.25">
      <c r="A72" s="119">
        <v>1225</v>
      </c>
      <c r="B72" s="98" t="s">
        <v>93</v>
      </c>
      <c r="C72" s="99">
        <f t="shared" si="0"/>
        <v>0</v>
      </c>
      <c r="D72" s="237"/>
      <c r="E72" s="458"/>
      <c r="F72" s="509">
        <f>D72+E72</f>
        <v>0</v>
      </c>
      <c r="G72" s="237"/>
      <c r="H72" s="104"/>
      <c r="I72" s="235">
        <f>G72+H72</f>
        <v>0</v>
      </c>
      <c r="J72" s="104"/>
      <c r="K72" s="105"/>
      <c r="L72" s="235">
        <f>J72+K72</f>
        <v>0</v>
      </c>
      <c r="M72" s="238"/>
      <c r="N72" s="105"/>
      <c r="O72" s="235">
        <f>M72+N72</f>
        <v>0</v>
      </c>
      <c r="P72" s="236"/>
    </row>
    <row r="73" spans="1:16" ht="36" hidden="1" x14ac:dyDescent="0.25">
      <c r="A73" s="119">
        <v>1227</v>
      </c>
      <c r="B73" s="98" t="s">
        <v>94</v>
      </c>
      <c r="C73" s="99">
        <f t="shared" si="0"/>
        <v>0</v>
      </c>
      <c r="D73" s="237"/>
      <c r="E73" s="458"/>
      <c r="F73" s="509">
        <f>D73+E73</f>
        <v>0</v>
      </c>
      <c r="G73" s="237"/>
      <c r="H73" s="104"/>
      <c r="I73" s="235">
        <f>G73+H73</f>
        <v>0</v>
      </c>
      <c r="J73" s="104"/>
      <c r="K73" s="105"/>
      <c r="L73" s="235">
        <f>J73+K73</f>
        <v>0</v>
      </c>
      <c r="M73" s="238"/>
      <c r="N73" s="105"/>
      <c r="O73" s="235">
        <f>M73+N73</f>
        <v>0</v>
      </c>
      <c r="P73" s="236"/>
    </row>
    <row r="74" spans="1:16" ht="48" hidden="1" x14ac:dyDescent="0.25">
      <c r="A74" s="119">
        <v>1228</v>
      </c>
      <c r="B74" s="98" t="s">
        <v>96</v>
      </c>
      <c r="C74" s="99">
        <f t="shared" si="0"/>
        <v>0</v>
      </c>
      <c r="D74" s="237"/>
      <c r="E74" s="458"/>
      <c r="F74" s="509">
        <f>D74+E74</f>
        <v>0</v>
      </c>
      <c r="G74" s="237"/>
      <c r="H74" s="104"/>
      <c r="I74" s="235">
        <f>G74+H74</f>
        <v>0</v>
      </c>
      <c r="J74" s="104"/>
      <c r="K74" s="105"/>
      <c r="L74" s="235">
        <f>J74+K74</f>
        <v>0</v>
      </c>
      <c r="M74" s="238"/>
      <c r="N74" s="105"/>
      <c r="O74" s="235">
        <f>M74+N74</f>
        <v>0</v>
      </c>
      <c r="P74" s="236"/>
    </row>
    <row r="75" spans="1:16" x14ac:dyDescent="0.25">
      <c r="A75" s="199">
        <v>2000</v>
      </c>
      <c r="B75" s="199" t="s">
        <v>97</v>
      </c>
      <c r="C75" s="200">
        <f t="shared" si="0"/>
        <v>30397</v>
      </c>
      <c r="D75" s="201">
        <f t="shared" ref="D75:O75" si="17">SUM(D76,D83,D130,D164,D165,D172)</f>
        <v>30000</v>
      </c>
      <c r="E75" s="454">
        <f t="shared" si="17"/>
        <v>397</v>
      </c>
      <c r="F75" s="505">
        <f t="shared" si="17"/>
        <v>30397</v>
      </c>
      <c r="G75" s="201">
        <f t="shared" si="17"/>
        <v>0</v>
      </c>
      <c r="H75" s="203">
        <f t="shared" si="17"/>
        <v>0</v>
      </c>
      <c r="I75" s="204">
        <f t="shared" si="17"/>
        <v>0</v>
      </c>
      <c r="J75" s="203">
        <f t="shared" si="17"/>
        <v>0</v>
      </c>
      <c r="K75" s="202">
        <f t="shared" si="17"/>
        <v>0</v>
      </c>
      <c r="L75" s="204">
        <f t="shared" si="17"/>
        <v>0</v>
      </c>
      <c r="M75" s="200">
        <f t="shared" si="17"/>
        <v>0</v>
      </c>
      <c r="N75" s="202">
        <f t="shared" si="17"/>
        <v>0</v>
      </c>
      <c r="O75" s="204">
        <f t="shared" si="17"/>
        <v>0</v>
      </c>
      <c r="P75" s="205"/>
    </row>
    <row r="76" spans="1:16" ht="24" hidden="1" x14ac:dyDescent="0.25">
      <c r="A76" s="75">
        <v>2100</v>
      </c>
      <c r="B76" s="206" t="s">
        <v>98</v>
      </c>
      <c r="C76" s="76">
        <f t="shared" si="0"/>
        <v>0</v>
      </c>
      <c r="D76" s="207">
        <f t="shared" ref="D76:O76" si="18">SUM(D77,D80)</f>
        <v>0</v>
      </c>
      <c r="E76" s="455">
        <f t="shared" si="18"/>
        <v>0</v>
      </c>
      <c r="F76" s="506">
        <f t="shared" si="18"/>
        <v>0</v>
      </c>
      <c r="G76" s="207">
        <f t="shared" si="18"/>
        <v>0</v>
      </c>
      <c r="H76" s="84">
        <f t="shared" si="18"/>
        <v>0</v>
      </c>
      <c r="I76" s="208">
        <f t="shared" si="18"/>
        <v>0</v>
      </c>
      <c r="J76" s="84">
        <f t="shared" si="18"/>
        <v>0</v>
      </c>
      <c r="K76" s="85">
        <f t="shared" si="18"/>
        <v>0</v>
      </c>
      <c r="L76" s="208">
        <f t="shared" si="18"/>
        <v>0</v>
      </c>
      <c r="M76" s="76">
        <f t="shared" si="18"/>
        <v>0</v>
      </c>
      <c r="N76" s="85">
        <f t="shared" si="18"/>
        <v>0</v>
      </c>
      <c r="O76" s="208">
        <f t="shared" si="18"/>
        <v>0</v>
      </c>
      <c r="P76" s="243"/>
    </row>
    <row r="77" spans="1:16" ht="24" hidden="1" x14ac:dyDescent="0.25">
      <c r="A77" s="342">
        <v>2110</v>
      </c>
      <c r="B77" s="87" t="s">
        <v>99</v>
      </c>
      <c r="C77" s="88">
        <f t="shared" si="0"/>
        <v>0</v>
      </c>
      <c r="D77" s="246">
        <f t="shared" ref="D77:O77" si="19">SUM(D78:D79)</f>
        <v>0</v>
      </c>
      <c r="E77" s="463">
        <f t="shared" si="19"/>
        <v>0</v>
      </c>
      <c r="F77" s="508">
        <f t="shared" si="19"/>
        <v>0</v>
      </c>
      <c r="G77" s="246">
        <f t="shared" si="19"/>
        <v>0</v>
      </c>
      <c r="H77" s="248">
        <f t="shared" si="19"/>
        <v>0</v>
      </c>
      <c r="I77" s="220">
        <f t="shared" si="19"/>
        <v>0</v>
      </c>
      <c r="J77" s="248">
        <f t="shared" si="19"/>
        <v>0</v>
      </c>
      <c r="K77" s="247">
        <f t="shared" si="19"/>
        <v>0</v>
      </c>
      <c r="L77" s="220">
        <f t="shared" si="19"/>
        <v>0</v>
      </c>
      <c r="M77" s="88">
        <f t="shared" si="19"/>
        <v>0</v>
      </c>
      <c r="N77" s="247">
        <f t="shared" si="19"/>
        <v>0</v>
      </c>
      <c r="O77" s="220">
        <f t="shared" si="19"/>
        <v>0</v>
      </c>
      <c r="P77" s="222"/>
    </row>
    <row r="78" spans="1:16" hidden="1" x14ac:dyDescent="0.25">
      <c r="A78" s="119">
        <v>2111</v>
      </c>
      <c r="B78" s="98" t="s">
        <v>100</v>
      </c>
      <c r="C78" s="99">
        <f t="shared" si="0"/>
        <v>0</v>
      </c>
      <c r="D78" s="237"/>
      <c r="E78" s="458"/>
      <c r="F78" s="509">
        <f>D78+E78</f>
        <v>0</v>
      </c>
      <c r="G78" s="237"/>
      <c r="H78" s="104"/>
      <c r="I78" s="235">
        <f>G78+H78</f>
        <v>0</v>
      </c>
      <c r="J78" s="104"/>
      <c r="K78" s="105"/>
      <c r="L78" s="235">
        <f>J78+K78</f>
        <v>0</v>
      </c>
      <c r="M78" s="238"/>
      <c r="N78" s="105"/>
      <c r="O78" s="235">
        <f>M78+N78</f>
        <v>0</v>
      </c>
      <c r="P78" s="236"/>
    </row>
    <row r="79" spans="1:16" ht="24" hidden="1" x14ac:dyDescent="0.25">
      <c r="A79" s="119">
        <v>2112</v>
      </c>
      <c r="B79" s="98" t="s">
        <v>101</v>
      </c>
      <c r="C79" s="99">
        <f t="shared" si="0"/>
        <v>0</v>
      </c>
      <c r="D79" s="237"/>
      <c r="E79" s="458"/>
      <c r="F79" s="509">
        <f>D79+E79</f>
        <v>0</v>
      </c>
      <c r="G79" s="237"/>
      <c r="H79" s="104"/>
      <c r="I79" s="235">
        <f>G79+H79</f>
        <v>0</v>
      </c>
      <c r="J79" s="104"/>
      <c r="K79" s="105"/>
      <c r="L79" s="235">
        <f>J79+K79</f>
        <v>0</v>
      </c>
      <c r="M79" s="238"/>
      <c r="N79" s="105"/>
      <c r="O79" s="235">
        <f>M79+N79</f>
        <v>0</v>
      </c>
      <c r="P79" s="236"/>
    </row>
    <row r="80" spans="1:16" ht="24" hidden="1" x14ac:dyDescent="0.25">
      <c r="A80" s="231">
        <v>2120</v>
      </c>
      <c r="B80" s="98" t="s">
        <v>102</v>
      </c>
      <c r="C80" s="99">
        <f t="shared" si="0"/>
        <v>0</v>
      </c>
      <c r="D80" s="232">
        <f t="shared" ref="D80:O80" si="20">SUM(D81:D82)</f>
        <v>0</v>
      </c>
      <c r="E80" s="459">
        <f t="shared" si="20"/>
        <v>0</v>
      </c>
      <c r="F80" s="509">
        <f t="shared" si="20"/>
        <v>0</v>
      </c>
      <c r="G80" s="232">
        <f t="shared" si="20"/>
        <v>0</v>
      </c>
      <c r="H80" s="234">
        <f t="shared" si="20"/>
        <v>0</v>
      </c>
      <c r="I80" s="235">
        <f t="shared" si="20"/>
        <v>0</v>
      </c>
      <c r="J80" s="234">
        <f t="shared" si="20"/>
        <v>0</v>
      </c>
      <c r="K80" s="233">
        <f t="shared" si="20"/>
        <v>0</v>
      </c>
      <c r="L80" s="235">
        <f t="shared" si="20"/>
        <v>0</v>
      </c>
      <c r="M80" s="99">
        <f t="shared" si="20"/>
        <v>0</v>
      </c>
      <c r="N80" s="233">
        <f t="shared" si="20"/>
        <v>0</v>
      </c>
      <c r="O80" s="235">
        <f t="shared" si="20"/>
        <v>0</v>
      </c>
      <c r="P80" s="236"/>
    </row>
    <row r="81" spans="1:16" hidden="1" x14ac:dyDescent="0.25">
      <c r="A81" s="119">
        <v>2121</v>
      </c>
      <c r="B81" s="98" t="s">
        <v>100</v>
      </c>
      <c r="C81" s="99">
        <f t="shared" si="0"/>
        <v>0</v>
      </c>
      <c r="D81" s="237"/>
      <c r="E81" s="458"/>
      <c r="F81" s="509">
        <f>D81+E81</f>
        <v>0</v>
      </c>
      <c r="G81" s="237"/>
      <c r="H81" s="104"/>
      <c r="I81" s="235">
        <f>G81+H81</f>
        <v>0</v>
      </c>
      <c r="J81" s="104"/>
      <c r="K81" s="105"/>
      <c r="L81" s="235">
        <f>J81+K81</f>
        <v>0</v>
      </c>
      <c r="M81" s="238"/>
      <c r="N81" s="105"/>
      <c r="O81" s="235">
        <f>M81+N81</f>
        <v>0</v>
      </c>
      <c r="P81" s="236"/>
    </row>
    <row r="82" spans="1:16" ht="24" hidden="1" x14ac:dyDescent="0.25">
      <c r="A82" s="119">
        <v>2122</v>
      </c>
      <c r="B82" s="98" t="s">
        <v>101</v>
      </c>
      <c r="C82" s="99">
        <f t="shared" si="0"/>
        <v>0</v>
      </c>
      <c r="D82" s="237"/>
      <c r="E82" s="458"/>
      <c r="F82" s="509">
        <f>D82+E82</f>
        <v>0</v>
      </c>
      <c r="G82" s="237"/>
      <c r="H82" s="104"/>
      <c r="I82" s="235">
        <f>G82+H82</f>
        <v>0</v>
      </c>
      <c r="J82" s="104"/>
      <c r="K82" s="105"/>
      <c r="L82" s="235">
        <f>J82+K82</f>
        <v>0</v>
      </c>
      <c r="M82" s="238"/>
      <c r="N82" s="105"/>
      <c r="O82" s="235">
        <f>M82+N82</f>
        <v>0</v>
      </c>
      <c r="P82" s="236"/>
    </row>
    <row r="83" spans="1:16" x14ac:dyDescent="0.25">
      <c r="A83" s="75">
        <v>2200</v>
      </c>
      <c r="B83" s="206" t="s">
        <v>103</v>
      </c>
      <c r="C83" s="76">
        <f t="shared" si="0"/>
        <v>30397</v>
      </c>
      <c r="D83" s="207">
        <f t="shared" ref="D83:O83" si="21">SUM(D84,D89,D95,D103,D112,D116,D122,D128)</f>
        <v>30000</v>
      </c>
      <c r="E83" s="455">
        <f t="shared" si="21"/>
        <v>397</v>
      </c>
      <c r="F83" s="506">
        <f t="shared" si="21"/>
        <v>30397</v>
      </c>
      <c r="G83" s="207">
        <f t="shared" si="21"/>
        <v>0</v>
      </c>
      <c r="H83" s="84">
        <f t="shared" si="21"/>
        <v>0</v>
      </c>
      <c r="I83" s="208">
        <f t="shared" si="21"/>
        <v>0</v>
      </c>
      <c r="J83" s="84">
        <f t="shared" si="21"/>
        <v>0</v>
      </c>
      <c r="K83" s="85">
        <f t="shared" si="21"/>
        <v>0</v>
      </c>
      <c r="L83" s="208">
        <f t="shared" si="21"/>
        <v>0</v>
      </c>
      <c r="M83" s="122">
        <f t="shared" si="21"/>
        <v>0</v>
      </c>
      <c r="N83" s="249">
        <f t="shared" si="21"/>
        <v>0</v>
      </c>
      <c r="O83" s="250">
        <f t="shared" si="21"/>
        <v>0</v>
      </c>
      <c r="P83" s="251"/>
    </row>
    <row r="84" spans="1:16" ht="24" hidden="1" x14ac:dyDescent="0.25">
      <c r="A84" s="213">
        <v>2210</v>
      </c>
      <c r="B84" s="157" t="s">
        <v>104</v>
      </c>
      <c r="C84" s="163">
        <f t="shared" si="0"/>
        <v>0</v>
      </c>
      <c r="D84" s="214">
        <f t="shared" ref="D84:O84" si="22">SUM(D85:D88)</f>
        <v>0</v>
      </c>
      <c r="E84" s="456">
        <f t="shared" si="22"/>
        <v>0</v>
      </c>
      <c r="F84" s="507">
        <f t="shared" si="22"/>
        <v>0</v>
      </c>
      <c r="G84" s="214">
        <f t="shared" si="22"/>
        <v>0</v>
      </c>
      <c r="H84" s="216">
        <f t="shared" si="22"/>
        <v>0</v>
      </c>
      <c r="I84" s="217">
        <f t="shared" si="22"/>
        <v>0</v>
      </c>
      <c r="J84" s="216">
        <f t="shared" si="22"/>
        <v>0</v>
      </c>
      <c r="K84" s="215">
        <f t="shared" si="22"/>
        <v>0</v>
      </c>
      <c r="L84" s="217">
        <f t="shared" si="22"/>
        <v>0</v>
      </c>
      <c r="M84" s="163">
        <f t="shared" si="22"/>
        <v>0</v>
      </c>
      <c r="N84" s="215">
        <f t="shared" si="22"/>
        <v>0</v>
      </c>
      <c r="O84" s="217">
        <f t="shared" si="22"/>
        <v>0</v>
      </c>
      <c r="P84" s="218"/>
    </row>
    <row r="85" spans="1:16" ht="24" hidden="1" x14ac:dyDescent="0.25">
      <c r="A85" s="47">
        <v>2211</v>
      </c>
      <c r="B85" s="87" t="s">
        <v>105</v>
      </c>
      <c r="C85" s="88">
        <f t="shared" ref="C85:C148" si="23">F85+I85+L85+O85</f>
        <v>0</v>
      </c>
      <c r="D85" s="219"/>
      <c r="E85" s="457"/>
      <c r="F85" s="508">
        <f>D85+E85</f>
        <v>0</v>
      </c>
      <c r="G85" s="219"/>
      <c r="H85" s="93"/>
      <c r="I85" s="220">
        <f>G85+H85</f>
        <v>0</v>
      </c>
      <c r="J85" s="93"/>
      <c r="K85" s="94"/>
      <c r="L85" s="220">
        <f>J85+K85</f>
        <v>0</v>
      </c>
      <c r="M85" s="221"/>
      <c r="N85" s="94"/>
      <c r="O85" s="220">
        <f>M85+N85</f>
        <v>0</v>
      </c>
      <c r="P85" s="222"/>
    </row>
    <row r="86" spans="1:16" ht="36" hidden="1" x14ac:dyDescent="0.25">
      <c r="A86" s="119">
        <v>2212</v>
      </c>
      <c r="B86" s="98" t="s">
        <v>106</v>
      </c>
      <c r="C86" s="99">
        <f t="shared" si="23"/>
        <v>0</v>
      </c>
      <c r="D86" s="237"/>
      <c r="E86" s="458"/>
      <c r="F86" s="509">
        <f>D86+E86</f>
        <v>0</v>
      </c>
      <c r="G86" s="237"/>
      <c r="H86" s="104"/>
      <c r="I86" s="235">
        <f>G86+H86</f>
        <v>0</v>
      </c>
      <c r="J86" s="104"/>
      <c r="K86" s="105"/>
      <c r="L86" s="235">
        <f>J86+K86</f>
        <v>0</v>
      </c>
      <c r="M86" s="238"/>
      <c r="N86" s="105"/>
      <c r="O86" s="235">
        <f>M86+N86</f>
        <v>0</v>
      </c>
      <c r="P86" s="236"/>
    </row>
    <row r="87" spans="1:16" ht="24" hidden="1" x14ac:dyDescent="0.25">
      <c r="A87" s="119">
        <v>2214</v>
      </c>
      <c r="B87" s="98" t="s">
        <v>107</v>
      </c>
      <c r="C87" s="99">
        <f t="shared" si="23"/>
        <v>0</v>
      </c>
      <c r="D87" s="237"/>
      <c r="E87" s="458"/>
      <c r="F87" s="509">
        <f>D87+E87</f>
        <v>0</v>
      </c>
      <c r="G87" s="237"/>
      <c r="H87" s="104"/>
      <c r="I87" s="235">
        <f>G87+H87</f>
        <v>0</v>
      </c>
      <c r="J87" s="104"/>
      <c r="K87" s="105"/>
      <c r="L87" s="235">
        <f>J87+K87</f>
        <v>0</v>
      </c>
      <c r="M87" s="238"/>
      <c r="N87" s="105"/>
      <c r="O87" s="235">
        <f>M87+N87</f>
        <v>0</v>
      </c>
      <c r="P87" s="236"/>
    </row>
    <row r="88" spans="1:16" hidden="1" x14ac:dyDescent="0.25">
      <c r="A88" s="119">
        <v>2219</v>
      </c>
      <c r="B88" s="98" t="s">
        <v>108</v>
      </c>
      <c r="C88" s="99">
        <f t="shared" si="23"/>
        <v>0</v>
      </c>
      <c r="D88" s="237"/>
      <c r="E88" s="458"/>
      <c r="F88" s="509">
        <f>D88+E88</f>
        <v>0</v>
      </c>
      <c r="G88" s="237"/>
      <c r="H88" s="104"/>
      <c r="I88" s="235">
        <f>G88+H88</f>
        <v>0</v>
      </c>
      <c r="J88" s="104"/>
      <c r="K88" s="105"/>
      <c r="L88" s="235">
        <f>J88+K88</f>
        <v>0</v>
      </c>
      <c r="M88" s="238"/>
      <c r="N88" s="105"/>
      <c r="O88" s="235">
        <f>M88+N88</f>
        <v>0</v>
      </c>
      <c r="P88" s="236"/>
    </row>
    <row r="89" spans="1:16" ht="24" hidden="1" x14ac:dyDescent="0.25">
      <c r="A89" s="231">
        <v>2220</v>
      </c>
      <c r="B89" s="98" t="s">
        <v>109</v>
      </c>
      <c r="C89" s="99">
        <f t="shared" si="23"/>
        <v>0</v>
      </c>
      <c r="D89" s="232">
        <f t="shared" ref="D89:O89" si="24">SUM(D90:D94)</f>
        <v>0</v>
      </c>
      <c r="E89" s="459">
        <f t="shared" si="24"/>
        <v>0</v>
      </c>
      <c r="F89" s="509">
        <f t="shared" si="24"/>
        <v>0</v>
      </c>
      <c r="G89" s="232">
        <f t="shared" si="24"/>
        <v>0</v>
      </c>
      <c r="H89" s="234">
        <f t="shared" si="24"/>
        <v>0</v>
      </c>
      <c r="I89" s="235">
        <f t="shared" si="24"/>
        <v>0</v>
      </c>
      <c r="J89" s="234">
        <f t="shared" si="24"/>
        <v>0</v>
      </c>
      <c r="K89" s="233">
        <f t="shared" si="24"/>
        <v>0</v>
      </c>
      <c r="L89" s="235">
        <f t="shared" si="24"/>
        <v>0</v>
      </c>
      <c r="M89" s="99">
        <f t="shared" si="24"/>
        <v>0</v>
      </c>
      <c r="N89" s="233">
        <f t="shared" si="24"/>
        <v>0</v>
      </c>
      <c r="O89" s="235">
        <f t="shared" si="24"/>
        <v>0</v>
      </c>
      <c r="P89" s="236"/>
    </row>
    <row r="90" spans="1:16" ht="24" hidden="1" x14ac:dyDescent="0.25">
      <c r="A90" s="119">
        <v>2221</v>
      </c>
      <c r="B90" s="98" t="s">
        <v>110</v>
      </c>
      <c r="C90" s="99">
        <f t="shared" si="23"/>
        <v>0</v>
      </c>
      <c r="D90" s="237"/>
      <c r="E90" s="458"/>
      <c r="F90" s="509">
        <f>D90+E90</f>
        <v>0</v>
      </c>
      <c r="G90" s="237"/>
      <c r="H90" s="104"/>
      <c r="I90" s="235">
        <f>G90+H90</f>
        <v>0</v>
      </c>
      <c r="J90" s="104"/>
      <c r="K90" s="105"/>
      <c r="L90" s="235">
        <f>J90+K90</f>
        <v>0</v>
      </c>
      <c r="M90" s="238"/>
      <c r="N90" s="105"/>
      <c r="O90" s="235">
        <f>M90+N90</f>
        <v>0</v>
      </c>
      <c r="P90" s="236"/>
    </row>
    <row r="91" spans="1:16" hidden="1" x14ac:dyDescent="0.25">
      <c r="A91" s="119">
        <v>2222</v>
      </c>
      <c r="B91" s="98" t="s">
        <v>112</v>
      </c>
      <c r="C91" s="99">
        <f t="shared" si="23"/>
        <v>0</v>
      </c>
      <c r="D91" s="237"/>
      <c r="E91" s="458"/>
      <c r="F91" s="509">
        <f>D91+E91</f>
        <v>0</v>
      </c>
      <c r="G91" s="237"/>
      <c r="H91" s="104"/>
      <c r="I91" s="235">
        <f>G91+H91</f>
        <v>0</v>
      </c>
      <c r="J91" s="104"/>
      <c r="K91" s="105"/>
      <c r="L91" s="235">
        <f>J91+K91</f>
        <v>0</v>
      </c>
      <c r="M91" s="238"/>
      <c r="N91" s="105"/>
      <c r="O91" s="235">
        <f>M91+N91</f>
        <v>0</v>
      </c>
      <c r="P91" s="236"/>
    </row>
    <row r="92" spans="1:16" hidden="1" x14ac:dyDescent="0.25">
      <c r="A92" s="119">
        <v>2223</v>
      </c>
      <c r="B92" s="98" t="s">
        <v>113</v>
      </c>
      <c r="C92" s="99">
        <f t="shared" si="23"/>
        <v>0</v>
      </c>
      <c r="D92" s="237"/>
      <c r="E92" s="458"/>
      <c r="F92" s="509">
        <f>D92+E92</f>
        <v>0</v>
      </c>
      <c r="G92" s="237"/>
      <c r="H92" s="104"/>
      <c r="I92" s="235">
        <f>G92+H92</f>
        <v>0</v>
      </c>
      <c r="J92" s="104"/>
      <c r="K92" s="105"/>
      <c r="L92" s="235">
        <f>J92+K92</f>
        <v>0</v>
      </c>
      <c r="M92" s="238"/>
      <c r="N92" s="105"/>
      <c r="O92" s="235">
        <f>M92+N92</f>
        <v>0</v>
      </c>
      <c r="P92" s="236"/>
    </row>
    <row r="93" spans="1:16" ht="48" hidden="1" x14ac:dyDescent="0.25">
      <c r="A93" s="119">
        <v>2224</v>
      </c>
      <c r="B93" s="98" t="s">
        <v>114</v>
      </c>
      <c r="C93" s="99">
        <f t="shared" si="23"/>
        <v>0</v>
      </c>
      <c r="D93" s="237"/>
      <c r="E93" s="458"/>
      <c r="F93" s="509">
        <f>D93+E93</f>
        <v>0</v>
      </c>
      <c r="G93" s="237"/>
      <c r="H93" s="104"/>
      <c r="I93" s="235">
        <f>G93+H93</f>
        <v>0</v>
      </c>
      <c r="J93" s="104"/>
      <c r="K93" s="105"/>
      <c r="L93" s="235">
        <f>J93+K93</f>
        <v>0</v>
      </c>
      <c r="M93" s="238"/>
      <c r="N93" s="105"/>
      <c r="O93" s="235">
        <f>M93+N93</f>
        <v>0</v>
      </c>
      <c r="P93" s="236"/>
    </row>
    <row r="94" spans="1:16" ht="24" hidden="1" x14ac:dyDescent="0.25">
      <c r="A94" s="119">
        <v>2229</v>
      </c>
      <c r="B94" s="98" t="s">
        <v>115</v>
      </c>
      <c r="C94" s="99">
        <f t="shared" si="23"/>
        <v>0</v>
      </c>
      <c r="D94" s="237"/>
      <c r="E94" s="458"/>
      <c r="F94" s="509">
        <f>D94+E94</f>
        <v>0</v>
      </c>
      <c r="G94" s="237"/>
      <c r="H94" s="104"/>
      <c r="I94" s="235">
        <f>G94+H94</f>
        <v>0</v>
      </c>
      <c r="J94" s="104"/>
      <c r="K94" s="105"/>
      <c r="L94" s="235">
        <f>J94+K94</f>
        <v>0</v>
      </c>
      <c r="M94" s="238"/>
      <c r="N94" s="105"/>
      <c r="O94" s="235">
        <f>M94+N94</f>
        <v>0</v>
      </c>
      <c r="P94" s="236"/>
    </row>
    <row r="95" spans="1:16" ht="36" hidden="1" x14ac:dyDescent="0.25">
      <c r="A95" s="231">
        <v>2230</v>
      </c>
      <c r="B95" s="98" t="s">
        <v>116</v>
      </c>
      <c r="C95" s="99">
        <f t="shared" si="23"/>
        <v>0</v>
      </c>
      <c r="D95" s="232">
        <f t="shared" ref="D95:O95" si="25">SUM(D96:D102)</f>
        <v>0</v>
      </c>
      <c r="E95" s="459">
        <f t="shared" si="25"/>
        <v>0</v>
      </c>
      <c r="F95" s="509">
        <f t="shared" si="25"/>
        <v>0</v>
      </c>
      <c r="G95" s="232">
        <f t="shared" si="25"/>
        <v>0</v>
      </c>
      <c r="H95" s="234">
        <f t="shared" si="25"/>
        <v>0</v>
      </c>
      <c r="I95" s="235">
        <f t="shared" si="25"/>
        <v>0</v>
      </c>
      <c r="J95" s="234">
        <f t="shared" si="25"/>
        <v>0</v>
      </c>
      <c r="K95" s="233">
        <f t="shared" si="25"/>
        <v>0</v>
      </c>
      <c r="L95" s="235">
        <f t="shared" si="25"/>
        <v>0</v>
      </c>
      <c r="M95" s="99">
        <f t="shared" si="25"/>
        <v>0</v>
      </c>
      <c r="N95" s="233">
        <f t="shared" si="25"/>
        <v>0</v>
      </c>
      <c r="O95" s="235">
        <f t="shared" si="25"/>
        <v>0</v>
      </c>
      <c r="P95" s="236"/>
    </row>
    <row r="96" spans="1:16" ht="24" hidden="1" x14ac:dyDescent="0.25">
      <c r="A96" s="119">
        <v>2231</v>
      </c>
      <c r="B96" s="98" t="s">
        <v>117</v>
      </c>
      <c r="C96" s="99">
        <f t="shared" si="23"/>
        <v>0</v>
      </c>
      <c r="D96" s="237"/>
      <c r="E96" s="458"/>
      <c r="F96" s="509">
        <f t="shared" ref="F96:F102" si="26">D96+E96</f>
        <v>0</v>
      </c>
      <c r="G96" s="237"/>
      <c r="H96" s="104"/>
      <c r="I96" s="235">
        <f t="shared" ref="I96:I102" si="27">G96+H96</f>
        <v>0</v>
      </c>
      <c r="J96" s="104"/>
      <c r="K96" s="105"/>
      <c r="L96" s="235">
        <f t="shared" ref="L96:L102" si="28">J96+K96</f>
        <v>0</v>
      </c>
      <c r="M96" s="238"/>
      <c r="N96" s="105"/>
      <c r="O96" s="235">
        <f t="shared" ref="O96:O102" si="29">M96+N96</f>
        <v>0</v>
      </c>
      <c r="P96" s="236"/>
    </row>
    <row r="97" spans="1:16" ht="24.75" hidden="1" customHeight="1" x14ac:dyDescent="0.25">
      <c r="A97" s="119">
        <v>2232</v>
      </c>
      <c r="B97" s="98" t="s">
        <v>118</v>
      </c>
      <c r="C97" s="99">
        <f t="shared" si="23"/>
        <v>0</v>
      </c>
      <c r="D97" s="237"/>
      <c r="E97" s="458"/>
      <c r="F97" s="509">
        <f t="shared" si="26"/>
        <v>0</v>
      </c>
      <c r="G97" s="237"/>
      <c r="H97" s="104"/>
      <c r="I97" s="235">
        <f t="shared" si="27"/>
        <v>0</v>
      </c>
      <c r="J97" s="104"/>
      <c r="K97" s="105"/>
      <c r="L97" s="235">
        <f t="shared" si="28"/>
        <v>0</v>
      </c>
      <c r="M97" s="238"/>
      <c r="N97" s="105"/>
      <c r="O97" s="235">
        <f t="shared" si="29"/>
        <v>0</v>
      </c>
      <c r="P97" s="236"/>
    </row>
    <row r="98" spans="1:16" ht="24" hidden="1" x14ac:dyDescent="0.25">
      <c r="A98" s="47">
        <v>2233</v>
      </c>
      <c r="B98" s="87" t="s">
        <v>119</v>
      </c>
      <c r="C98" s="88">
        <f t="shared" si="23"/>
        <v>0</v>
      </c>
      <c r="D98" s="219"/>
      <c r="E98" s="457"/>
      <c r="F98" s="508">
        <f t="shared" si="26"/>
        <v>0</v>
      </c>
      <c r="G98" s="219"/>
      <c r="H98" s="93"/>
      <c r="I98" s="220">
        <f t="shared" si="27"/>
        <v>0</v>
      </c>
      <c r="J98" s="93"/>
      <c r="K98" s="94"/>
      <c r="L98" s="220">
        <f t="shared" si="28"/>
        <v>0</v>
      </c>
      <c r="M98" s="221"/>
      <c r="N98" s="94"/>
      <c r="O98" s="220">
        <f t="shared" si="29"/>
        <v>0</v>
      </c>
      <c r="P98" s="222"/>
    </row>
    <row r="99" spans="1:16" ht="36" hidden="1" x14ac:dyDescent="0.25">
      <c r="A99" s="119">
        <v>2234</v>
      </c>
      <c r="B99" s="98" t="s">
        <v>120</v>
      </c>
      <c r="C99" s="99">
        <f t="shared" si="23"/>
        <v>0</v>
      </c>
      <c r="D99" s="237"/>
      <c r="E99" s="458"/>
      <c r="F99" s="509">
        <f t="shared" si="26"/>
        <v>0</v>
      </c>
      <c r="G99" s="237"/>
      <c r="H99" s="104"/>
      <c r="I99" s="235">
        <f t="shared" si="27"/>
        <v>0</v>
      </c>
      <c r="J99" s="104"/>
      <c r="K99" s="105"/>
      <c r="L99" s="235">
        <f t="shared" si="28"/>
        <v>0</v>
      </c>
      <c r="M99" s="238"/>
      <c r="N99" s="105"/>
      <c r="O99" s="235">
        <f t="shared" si="29"/>
        <v>0</v>
      </c>
      <c r="P99" s="236"/>
    </row>
    <row r="100" spans="1:16" ht="24" hidden="1" x14ac:dyDescent="0.25">
      <c r="A100" s="119">
        <v>2235</v>
      </c>
      <c r="B100" s="98" t="s">
        <v>121</v>
      </c>
      <c r="C100" s="99">
        <f t="shared" si="23"/>
        <v>0</v>
      </c>
      <c r="D100" s="237"/>
      <c r="E100" s="458"/>
      <c r="F100" s="509">
        <f t="shared" si="26"/>
        <v>0</v>
      </c>
      <c r="G100" s="237"/>
      <c r="H100" s="104"/>
      <c r="I100" s="235">
        <f t="shared" si="27"/>
        <v>0</v>
      </c>
      <c r="J100" s="104"/>
      <c r="K100" s="105"/>
      <c r="L100" s="235">
        <f t="shared" si="28"/>
        <v>0</v>
      </c>
      <c r="M100" s="238"/>
      <c r="N100" s="105"/>
      <c r="O100" s="235">
        <f t="shared" si="29"/>
        <v>0</v>
      </c>
      <c r="P100" s="236"/>
    </row>
    <row r="101" spans="1:16" hidden="1" x14ac:dyDescent="0.25">
      <c r="A101" s="119">
        <v>2236</v>
      </c>
      <c r="B101" s="98" t="s">
        <v>122</v>
      </c>
      <c r="C101" s="99">
        <f t="shared" si="23"/>
        <v>0</v>
      </c>
      <c r="D101" s="237"/>
      <c r="E101" s="458"/>
      <c r="F101" s="509">
        <f t="shared" si="26"/>
        <v>0</v>
      </c>
      <c r="G101" s="237"/>
      <c r="H101" s="104"/>
      <c r="I101" s="235">
        <f t="shared" si="27"/>
        <v>0</v>
      </c>
      <c r="J101" s="104"/>
      <c r="K101" s="105"/>
      <c r="L101" s="235">
        <f t="shared" si="28"/>
        <v>0</v>
      </c>
      <c r="M101" s="238"/>
      <c r="N101" s="105"/>
      <c r="O101" s="235">
        <f t="shared" si="29"/>
        <v>0</v>
      </c>
      <c r="P101" s="236"/>
    </row>
    <row r="102" spans="1:16" ht="24" hidden="1" x14ac:dyDescent="0.25">
      <c r="A102" s="119">
        <v>2239</v>
      </c>
      <c r="B102" s="98" t="s">
        <v>123</v>
      </c>
      <c r="C102" s="99">
        <f t="shared" si="23"/>
        <v>0</v>
      </c>
      <c r="D102" s="237"/>
      <c r="E102" s="458"/>
      <c r="F102" s="509">
        <f t="shared" si="26"/>
        <v>0</v>
      </c>
      <c r="G102" s="237"/>
      <c r="H102" s="104"/>
      <c r="I102" s="235">
        <f t="shared" si="27"/>
        <v>0</v>
      </c>
      <c r="J102" s="104"/>
      <c r="K102" s="105"/>
      <c r="L102" s="235">
        <f t="shared" si="28"/>
        <v>0</v>
      </c>
      <c r="M102" s="238"/>
      <c r="N102" s="105"/>
      <c r="O102" s="235">
        <f t="shared" si="29"/>
        <v>0</v>
      </c>
      <c r="P102" s="236"/>
    </row>
    <row r="103" spans="1:16" ht="36" hidden="1" x14ac:dyDescent="0.25">
      <c r="A103" s="231">
        <v>2240</v>
      </c>
      <c r="B103" s="98" t="s">
        <v>124</v>
      </c>
      <c r="C103" s="99">
        <f t="shared" si="23"/>
        <v>0</v>
      </c>
      <c r="D103" s="232">
        <f t="shared" ref="D103:O103" si="30">SUM(D104:D111)</f>
        <v>0</v>
      </c>
      <c r="E103" s="459">
        <f t="shared" si="30"/>
        <v>0</v>
      </c>
      <c r="F103" s="509">
        <f t="shared" si="30"/>
        <v>0</v>
      </c>
      <c r="G103" s="232">
        <f t="shared" si="30"/>
        <v>0</v>
      </c>
      <c r="H103" s="234">
        <f t="shared" si="30"/>
        <v>0</v>
      </c>
      <c r="I103" s="235">
        <f t="shared" si="30"/>
        <v>0</v>
      </c>
      <c r="J103" s="234">
        <f t="shared" si="30"/>
        <v>0</v>
      </c>
      <c r="K103" s="233">
        <f t="shared" si="30"/>
        <v>0</v>
      </c>
      <c r="L103" s="235">
        <f t="shared" si="30"/>
        <v>0</v>
      </c>
      <c r="M103" s="99">
        <f t="shared" si="30"/>
        <v>0</v>
      </c>
      <c r="N103" s="233">
        <f t="shared" si="30"/>
        <v>0</v>
      </c>
      <c r="O103" s="235">
        <f t="shared" si="30"/>
        <v>0</v>
      </c>
      <c r="P103" s="236"/>
    </row>
    <row r="104" spans="1:16" hidden="1" x14ac:dyDescent="0.25">
      <c r="A104" s="119">
        <v>2241</v>
      </c>
      <c r="B104" s="98" t="s">
        <v>125</v>
      </c>
      <c r="C104" s="99">
        <f t="shared" si="23"/>
        <v>0</v>
      </c>
      <c r="D104" s="237"/>
      <c r="E104" s="458"/>
      <c r="F104" s="509">
        <f t="shared" ref="F104:F111" si="31">D104+E104</f>
        <v>0</v>
      </c>
      <c r="G104" s="237"/>
      <c r="H104" s="104"/>
      <c r="I104" s="235">
        <f t="shared" ref="I104:I111" si="32">G104+H104</f>
        <v>0</v>
      </c>
      <c r="J104" s="104"/>
      <c r="K104" s="105"/>
      <c r="L104" s="235">
        <f t="shared" ref="L104:L111" si="33">J104+K104</f>
        <v>0</v>
      </c>
      <c r="M104" s="238"/>
      <c r="N104" s="105"/>
      <c r="O104" s="235">
        <f t="shared" ref="O104:O111" si="34">M104+N104</f>
        <v>0</v>
      </c>
      <c r="P104" s="236"/>
    </row>
    <row r="105" spans="1:16" ht="24" hidden="1" x14ac:dyDescent="0.25">
      <c r="A105" s="119">
        <v>2242</v>
      </c>
      <c r="B105" s="98" t="s">
        <v>126</v>
      </c>
      <c r="C105" s="99">
        <f t="shared" si="23"/>
        <v>0</v>
      </c>
      <c r="D105" s="237"/>
      <c r="E105" s="458"/>
      <c r="F105" s="509">
        <f t="shared" si="31"/>
        <v>0</v>
      </c>
      <c r="G105" s="237"/>
      <c r="H105" s="104"/>
      <c r="I105" s="235">
        <f t="shared" si="32"/>
        <v>0</v>
      </c>
      <c r="J105" s="104"/>
      <c r="K105" s="105"/>
      <c r="L105" s="235">
        <f t="shared" si="33"/>
        <v>0</v>
      </c>
      <c r="M105" s="238"/>
      <c r="N105" s="105"/>
      <c r="O105" s="235">
        <f t="shared" si="34"/>
        <v>0</v>
      </c>
      <c r="P105" s="236"/>
    </row>
    <row r="106" spans="1:16" ht="24" hidden="1" x14ac:dyDescent="0.25">
      <c r="A106" s="119">
        <v>2243</v>
      </c>
      <c r="B106" s="98" t="s">
        <v>127</v>
      </c>
      <c r="C106" s="99">
        <f t="shared" si="23"/>
        <v>0</v>
      </c>
      <c r="D106" s="237"/>
      <c r="E106" s="458"/>
      <c r="F106" s="509">
        <f t="shared" si="31"/>
        <v>0</v>
      </c>
      <c r="G106" s="237"/>
      <c r="H106" s="104"/>
      <c r="I106" s="235">
        <f t="shared" si="32"/>
        <v>0</v>
      </c>
      <c r="J106" s="104"/>
      <c r="K106" s="105"/>
      <c r="L106" s="235">
        <f t="shared" si="33"/>
        <v>0</v>
      </c>
      <c r="M106" s="238"/>
      <c r="N106" s="105"/>
      <c r="O106" s="235">
        <f t="shared" si="34"/>
        <v>0</v>
      </c>
      <c r="P106" s="236"/>
    </row>
    <row r="107" spans="1:16" hidden="1" x14ac:dyDescent="0.25">
      <c r="A107" s="119">
        <v>2244</v>
      </c>
      <c r="B107" s="98" t="s">
        <v>128</v>
      </c>
      <c r="C107" s="99">
        <f t="shared" si="23"/>
        <v>0</v>
      </c>
      <c r="D107" s="237"/>
      <c r="E107" s="458"/>
      <c r="F107" s="509">
        <f t="shared" si="31"/>
        <v>0</v>
      </c>
      <c r="G107" s="237"/>
      <c r="H107" s="104"/>
      <c r="I107" s="235">
        <f t="shared" si="32"/>
        <v>0</v>
      </c>
      <c r="J107" s="104"/>
      <c r="K107" s="105"/>
      <c r="L107" s="235">
        <f t="shared" si="33"/>
        <v>0</v>
      </c>
      <c r="M107" s="238"/>
      <c r="N107" s="105"/>
      <c r="O107" s="235">
        <f t="shared" si="34"/>
        <v>0</v>
      </c>
      <c r="P107" s="236"/>
    </row>
    <row r="108" spans="1:16" ht="24" hidden="1" x14ac:dyDescent="0.25">
      <c r="A108" s="119">
        <v>2246</v>
      </c>
      <c r="B108" s="98" t="s">
        <v>129</v>
      </c>
      <c r="C108" s="99">
        <f t="shared" si="23"/>
        <v>0</v>
      </c>
      <c r="D108" s="237"/>
      <c r="E108" s="458"/>
      <c r="F108" s="509">
        <f t="shared" si="31"/>
        <v>0</v>
      </c>
      <c r="G108" s="237"/>
      <c r="H108" s="104"/>
      <c r="I108" s="235">
        <f t="shared" si="32"/>
        <v>0</v>
      </c>
      <c r="J108" s="104"/>
      <c r="K108" s="105"/>
      <c r="L108" s="235">
        <f t="shared" si="33"/>
        <v>0</v>
      </c>
      <c r="M108" s="238"/>
      <c r="N108" s="105"/>
      <c r="O108" s="235">
        <f t="shared" si="34"/>
        <v>0</v>
      </c>
      <c r="P108" s="236"/>
    </row>
    <row r="109" spans="1:16" hidden="1" x14ac:dyDescent="0.25">
      <c r="A109" s="119">
        <v>2247</v>
      </c>
      <c r="B109" s="98" t="s">
        <v>130</v>
      </c>
      <c r="C109" s="99">
        <f t="shared" si="23"/>
        <v>0</v>
      </c>
      <c r="D109" s="237"/>
      <c r="E109" s="458"/>
      <c r="F109" s="509">
        <f t="shared" si="31"/>
        <v>0</v>
      </c>
      <c r="G109" s="237"/>
      <c r="H109" s="104"/>
      <c r="I109" s="235">
        <f t="shared" si="32"/>
        <v>0</v>
      </c>
      <c r="J109" s="104"/>
      <c r="K109" s="105"/>
      <c r="L109" s="235">
        <f t="shared" si="33"/>
        <v>0</v>
      </c>
      <c r="M109" s="238"/>
      <c r="N109" s="105"/>
      <c r="O109" s="235">
        <f t="shared" si="34"/>
        <v>0</v>
      </c>
      <c r="P109" s="236"/>
    </row>
    <row r="110" spans="1:16" ht="24" hidden="1" x14ac:dyDescent="0.25">
      <c r="A110" s="119">
        <v>2248</v>
      </c>
      <c r="B110" s="98" t="s">
        <v>131</v>
      </c>
      <c r="C110" s="99">
        <f t="shared" si="23"/>
        <v>0</v>
      </c>
      <c r="D110" s="237"/>
      <c r="E110" s="458"/>
      <c r="F110" s="509">
        <f t="shared" si="31"/>
        <v>0</v>
      </c>
      <c r="G110" s="237"/>
      <c r="H110" s="104"/>
      <c r="I110" s="235">
        <f t="shared" si="32"/>
        <v>0</v>
      </c>
      <c r="J110" s="104"/>
      <c r="K110" s="105"/>
      <c r="L110" s="235">
        <f t="shared" si="33"/>
        <v>0</v>
      </c>
      <c r="M110" s="238"/>
      <c r="N110" s="105"/>
      <c r="O110" s="235">
        <f t="shared" si="34"/>
        <v>0</v>
      </c>
      <c r="P110" s="236"/>
    </row>
    <row r="111" spans="1:16" ht="24" hidden="1" x14ac:dyDescent="0.25">
      <c r="A111" s="119">
        <v>2249</v>
      </c>
      <c r="B111" s="98" t="s">
        <v>132</v>
      </c>
      <c r="C111" s="99">
        <f t="shared" si="23"/>
        <v>0</v>
      </c>
      <c r="D111" s="237"/>
      <c r="E111" s="458"/>
      <c r="F111" s="509">
        <f t="shared" si="31"/>
        <v>0</v>
      </c>
      <c r="G111" s="237"/>
      <c r="H111" s="104"/>
      <c r="I111" s="235">
        <f t="shared" si="32"/>
        <v>0</v>
      </c>
      <c r="J111" s="104"/>
      <c r="K111" s="105"/>
      <c r="L111" s="235">
        <f t="shared" si="33"/>
        <v>0</v>
      </c>
      <c r="M111" s="238"/>
      <c r="N111" s="105"/>
      <c r="O111" s="235">
        <f t="shared" si="34"/>
        <v>0</v>
      </c>
      <c r="P111" s="236"/>
    </row>
    <row r="112" spans="1:16" hidden="1" x14ac:dyDescent="0.25">
      <c r="A112" s="231">
        <v>2250</v>
      </c>
      <c r="B112" s="98" t="s">
        <v>133</v>
      </c>
      <c r="C112" s="99">
        <f t="shared" si="23"/>
        <v>0</v>
      </c>
      <c r="D112" s="232">
        <f t="shared" ref="D112:O112" si="35">SUM(D113:D115)</f>
        <v>0</v>
      </c>
      <c r="E112" s="459">
        <f t="shared" si="35"/>
        <v>0</v>
      </c>
      <c r="F112" s="509">
        <f t="shared" si="35"/>
        <v>0</v>
      </c>
      <c r="G112" s="232">
        <f t="shared" si="35"/>
        <v>0</v>
      </c>
      <c r="H112" s="234">
        <f t="shared" si="35"/>
        <v>0</v>
      </c>
      <c r="I112" s="235">
        <f t="shared" si="35"/>
        <v>0</v>
      </c>
      <c r="J112" s="234">
        <f t="shared" si="35"/>
        <v>0</v>
      </c>
      <c r="K112" s="233">
        <f t="shared" si="35"/>
        <v>0</v>
      </c>
      <c r="L112" s="235">
        <f t="shared" si="35"/>
        <v>0</v>
      </c>
      <c r="M112" s="99">
        <f t="shared" si="35"/>
        <v>0</v>
      </c>
      <c r="N112" s="233">
        <f t="shared" si="35"/>
        <v>0</v>
      </c>
      <c r="O112" s="235">
        <f t="shared" si="35"/>
        <v>0</v>
      </c>
      <c r="P112" s="236"/>
    </row>
    <row r="113" spans="1:16" hidden="1" x14ac:dyDescent="0.25">
      <c r="A113" s="119">
        <v>2251</v>
      </c>
      <c r="B113" s="98" t="s">
        <v>134</v>
      </c>
      <c r="C113" s="99">
        <f t="shared" si="23"/>
        <v>0</v>
      </c>
      <c r="D113" s="237"/>
      <c r="E113" s="458"/>
      <c r="F113" s="509">
        <f>D113+E113</f>
        <v>0</v>
      </c>
      <c r="G113" s="237"/>
      <c r="H113" s="104"/>
      <c r="I113" s="235">
        <f>G113+H113</f>
        <v>0</v>
      </c>
      <c r="J113" s="104"/>
      <c r="K113" s="105"/>
      <c r="L113" s="235">
        <f>J113+K113</f>
        <v>0</v>
      </c>
      <c r="M113" s="238"/>
      <c r="N113" s="105"/>
      <c r="O113" s="235">
        <f>M113+N113</f>
        <v>0</v>
      </c>
      <c r="P113" s="236"/>
    </row>
    <row r="114" spans="1:16" ht="24" hidden="1" x14ac:dyDescent="0.25">
      <c r="A114" s="119">
        <v>2252</v>
      </c>
      <c r="B114" s="98" t="s">
        <v>135</v>
      </c>
      <c r="C114" s="99">
        <f t="shared" si="23"/>
        <v>0</v>
      </c>
      <c r="D114" s="237"/>
      <c r="E114" s="458"/>
      <c r="F114" s="509">
        <f>D114+E114</f>
        <v>0</v>
      </c>
      <c r="G114" s="237"/>
      <c r="H114" s="104"/>
      <c r="I114" s="235">
        <f>G114+H114</f>
        <v>0</v>
      </c>
      <c r="J114" s="104"/>
      <c r="K114" s="105"/>
      <c r="L114" s="235">
        <f>J114+K114</f>
        <v>0</v>
      </c>
      <c r="M114" s="238"/>
      <c r="N114" s="105"/>
      <c r="O114" s="235">
        <f>M114+N114</f>
        <v>0</v>
      </c>
      <c r="P114" s="236"/>
    </row>
    <row r="115" spans="1:16" ht="24" hidden="1" x14ac:dyDescent="0.25">
      <c r="A115" s="119">
        <v>2259</v>
      </c>
      <c r="B115" s="98" t="s">
        <v>136</v>
      </c>
      <c r="C115" s="99">
        <f t="shared" si="23"/>
        <v>0</v>
      </c>
      <c r="D115" s="237"/>
      <c r="E115" s="458"/>
      <c r="F115" s="509">
        <f>D115+E115</f>
        <v>0</v>
      </c>
      <c r="G115" s="237"/>
      <c r="H115" s="104"/>
      <c r="I115" s="235">
        <f>G115+H115</f>
        <v>0</v>
      </c>
      <c r="J115" s="104"/>
      <c r="K115" s="105"/>
      <c r="L115" s="235">
        <f>J115+K115</f>
        <v>0</v>
      </c>
      <c r="M115" s="238"/>
      <c r="N115" s="105"/>
      <c r="O115" s="235">
        <f>M115+N115</f>
        <v>0</v>
      </c>
      <c r="P115" s="236"/>
    </row>
    <row r="116" spans="1:16" hidden="1" x14ac:dyDescent="0.25">
      <c r="A116" s="231">
        <v>2260</v>
      </c>
      <c r="B116" s="98" t="s">
        <v>137</v>
      </c>
      <c r="C116" s="99">
        <f t="shared" si="23"/>
        <v>0</v>
      </c>
      <c r="D116" s="232">
        <f t="shared" ref="D116:O116" si="36">SUM(D117:D121)</f>
        <v>0</v>
      </c>
      <c r="E116" s="459">
        <f t="shared" si="36"/>
        <v>0</v>
      </c>
      <c r="F116" s="509">
        <f t="shared" si="36"/>
        <v>0</v>
      </c>
      <c r="G116" s="232">
        <f t="shared" si="36"/>
        <v>0</v>
      </c>
      <c r="H116" s="234">
        <f t="shared" si="36"/>
        <v>0</v>
      </c>
      <c r="I116" s="235">
        <f t="shared" si="36"/>
        <v>0</v>
      </c>
      <c r="J116" s="234">
        <f t="shared" si="36"/>
        <v>0</v>
      </c>
      <c r="K116" s="233">
        <f t="shared" si="36"/>
        <v>0</v>
      </c>
      <c r="L116" s="235">
        <f t="shared" si="36"/>
        <v>0</v>
      </c>
      <c r="M116" s="99">
        <f t="shared" si="36"/>
        <v>0</v>
      </c>
      <c r="N116" s="233">
        <f t="shared" si="36"/>
        <v>0</v>
      </c>
      <c r="O116" s="235">
        <f t="shared" si="36"/>
        <v>0</v>
      </c>
      <c r="P116" s="236"/>
    </row>
    <row r="117" spans="1:16" hidden="1" x14ac:dyDescent="0.25">
      <c r="A117" s="119">
        <v>2261</v>
      </c>
      <c r="B117" s="98" t="s">
        <v>138</v>
      </c>
      <c r="C117" s="99">
        <f t="shared" si="23"/>
        <v>0</v>
      </c>
      <c r="D117" s="237"/>
      <c r="E117" s="458"/>
      <c r="F117" s="509">
        <f>D117+E117</f>
        <v>0</v>
      </c>
      <c r="G117" s="237"/>
      <c r="H117" s="104"/>
      <c r="I117" s="235">
        <f>G117+H117</f>
        <v>0</v>
      </c>
      <c r="J117" s="104"/>
      <c r="K117" s="105"/>
      <c r="L117" s="235">
        <f>J117+K117</f>
        <v>0</v>
      </c>
      <c r="M117" s="238"/>
      <c r="N117" s="105"/>
      <c r="O117" s="235">
        <f>M117+N117</f>
        <v>0</v>
      </c>
      <c r="P117" s="236"/>
    </row>
    <row r="118" spans="1:16" hidden="1" x14ac:dyDescent="0.25">
      <c r="A118" s="119">
        <v>2262</v>
      </c>
      <c r="B118" s="98" t="s">
        <v>139</v>
      </c>
      <c r="C118" s="99">
        <f t="shared" si="23"/>
        <v>0</v>
      </c>
      <c r="D118" s="237"/>
      <c r="E118" s="458"/>
      <c r="F118" s="509">
        <f>D118+E118</f>
        <v>0</v>
      </c>
      <c r="G118" s="237"/>
      <c r="H118" s="104"/>
      <c r="I118" s="235">
        <f>G118+H118</f>
        <v>0</v>
      </c>
      <c r="J118" s="104"/>
      <c r="K118" s="105"/>
      <c r="L118" s="235">
        <f>J118+K118</f>
        <v>0</v>
      </c>
      <c r="M118" s="238"/>
      <c r="N118" s="105"/>
      <c r="O118" s="235">
        <f>M118+N118</f>
        <v>0</v>
      </c>
      <c r="P118" s="236"/>
    </row>
    <row r="119" spans="1:16" hidden="1" x14ac:dyDescent="0.25">
      <c r="A119" s="119">
        <v>2263</v>
      </c>
      <c r="B119" s="98" t="s">
        <v>140</v>
      </c>
      <c r="C119" s="99">
        <f t="shared" si="23"/>
        <v>0</v>
      </c>
      <c r="D119" s="237"/>
      <c r="E119" s="458"/>
      <c r="F119" s="509">
        <f>D119+E119</f>
        <v>0</v>
      </c>
      <c r="G119" s="237"/>
      <c r="H119" s="104"/>
      <c r="I119" s="235">
        <f>G119+H119</f>
        <v>0</v>
      </c>
      <c r="J119" s="104"/>
      <c r="K119" s="105"/>
      <c r="L119" s="235">
        <f>J119+K119</f>
        <v>0</v>
      </c>
      <c r="M119" s="238"/>
      <c r="N119" s="105"/>
      <c r="O119" s="235">
        <f>M119+N119</f>
        <v>0</v>
      </c>
      <c r="P119" s="236"/>
    </row>
    <row r="120" spans="1:16" ht="24" hidden="1" x14ac:dyDescent="0.25">
      <c r="A120" s="119">
        <v>2264</v>
      </c>
      <c r="B120" s="98" t="s">
        <v>141</v>
      </c>
      <c r="C120" s="99">
        <f t="shared" si="23"/>
        <v>0</v>
      </c>
      <c r="D120" s="237"/>
      <c r="E120" s="458"/>
      <c r="F120" s="509">
        <f>D120+E120</f>
        <v>0</v>
      </c>
      <c r="G120" s="237"/>
      <c r="H120" s="104"/>
      <c r="I120" s="235">
        <f>G120+H120</f>
        <v>0</v>
      </c>
      <c r="J120" s="104"/>
      <c r="K120" s="105"/>
      <c r="L120" s="235">
        <f>J120+K120</f>
        <v>0</v>
      </c>
      <c r="M120" s="238"/>
      <c r="N120" s="105"/>
      <c r="O120" s="235">
        <f>M120+N120</f>
        <v>0</v>
      </c>
      <c r="P120" s="236"/>
    </row>
    <row r="121" spans="1:16" hidden="1" x14ac:dyDescent="0.25">
      <c r="A121" s="119">
        <v>2269</v>
      </c>
      <c r="B121" s="98" t="s">
        <v>142</v>
      </c>
      <c r="C121" s="99">
        <f t="shared" si="23"/>
        <v>0</v>
      </c>
      <c r="D121" s="237"/>
      <c r="E121" s="458"/>
      <c r="F121" s="509">
        <f>D121+E121</f>
        <v>0</v>
      </c>
      <c r="G121" s="237"/>
      <c r="H121" s="104"/>
      <c r="I121" s="235">
        <f>G121+H121</f>
        <v>0</v>
      </c>
      <c r="J121" s="104"/>
      <c r="K121" s="105"/>
      <c r="L121" s="235">
        <f>J121+K121</f>
        <v>0</v>
      </c>
      <c r="M121" s="238"/>
      <c r="N121" s="105"/>
      <c r="O121" s="235">
        <f>M121+N121</f>
        <v>0</v>
      </c>
      <c r="P121" s="236"/>
    </row>
    <row r="122" spans="1:16" x14ac:dyDescent="0.25">
      <c r="A122" s="231">
        <v>2270</v>
      </c>
      <c r="B122" s="98" t="s">
        <v>143</v>
      </c>
      <c r="C122" s="99">
        <f t="shared" si="23"/>
        <v>30397</v>
      </c>
      <c r="D122" s="232">
        <f t="shared" ref="D122:O122" si="37">SUM(D123:D127)</f>
        <v>30000</v>
      </c>
      <c r="E122" s="459">
        <f t="shared" si="37"/>
        <v>397</v>
      </c>
      <c r="F122" s="509">
        <f t="shared" si="37"/>
        <v>30397</v>
      </c>
      <c r="G122" s="232">
        <f t="shared" si="37"/>
        <v>0</v>
      </c>
      <c r="H122" s="234">
        <f t="shared" si="37"/>
        <v>0</v>
      </c>
      <c r="I122" s="235">
        <f t="shared" si="37"/>
        <v>0</v>
      </c>
      <c r="J122" s="234">
        <f t="shared" si="37"/>
        <v>0</v>
      </c>
      <c r="K122" s="233">
        <f t="shared" si="37"/>
        <v>0</v>
      </c>
      <c r="L122" s="235">
        <f t="shared" si="37"/>
        <v>0</v>
      </c>
      <c r="M122" s="99">
        <f t="shared" si="37"/>
        <v>0</v>
      </c>
      <c r="N122" s="233">
        <f t="shared" si="37"/>
        <v>0</v>
      </c>
      <c r="O122" s="235">
        <f t="shared" si="37"/>
        <v>0</v>
      </c>
      <c r="P122" s="236"/>
    </row>
    <row r="123" spans="1:16" hidden="1" x14ac:dyDescent="0.25">
      <c r="A123" s="119">
        <v>2272</v>
      </c>
      <c r="B123" s="254" t="s">
        <v>144</v>
      </c>
      <c r="C123" s="99">
        <f t="shared" si="23"/>
        <v>0</v>
      </c>
      <c r="D123" s="237"/>
      <c r="E123" s="458"/>
      <c r="F123" s="509">
        <f>D123+E123</f>
        <v>0</v>
      </c>
      <c r="G123" s="237"/>
      <c r="H123" s="104"/>
      <c r="I123" s="235">
        <f>G123+H123</f>
        <v>0</v>
      </c>
      <c r="J123" s="104"/>
      <c r="K123" s="105"/>
      <c r="L123" s="235">
        <f>J123+K123</f>
        <v>0</v>
      </c>
      <c r="M123" s="238"/>
      <c r="N123" s="105"/>
      <c r="O123" s="235">
        <f>M123+N123</f>
        <v>0</v>
      </c>
      <c r="P123" s="236"/>
    </row>
    <row r="124" spans="1:16" ht="24" hidden="1" x14ac:dyDescent="0.25">
      <c r="A124" s="119">
        <v>2274</v>
      </c>
      <c r="B124" s="255" t="s">
        <v>145</v>
      </c>
      <c r="C124" s="99">
        <f t="shared" si="23"/>
        <v>0</v>
      </c>
      <c r="D124" s="237"/>
      <c r="E124" s="458"/>
      <c r="F124" s="509">
        <f>D124+E124</f>
        <v>0</v>
      </c>
      <c r="G124" s="237"/>
      <c r="H124" s="104"/>
      <c r="I124" s="235">
        <f>G124+H124</f>
        <v>0</v>
      </c>
      <c r="J124" s="104"/>
      <c r="K124" s="105"/>
      <c r="L124" s="235">
        <f>J124+K124</f>
        <v>0</v>
      </c>
      <c r="M124" s="238"/>
      <c r="N124" s="105"/>
      <c r="O124" s="235">
        <f>M124+N124</f>
        <v>0</v>
      </c>
      <c r="P124" s="236"/>
    </row>
    <row r="125" spans="1:16" ht="24" hidden="1" x14ac:dyDescent="0.25">
      <c r="A125" s="119">
        <v>2275</v>
      </c>
      <c r="B125" s="98" t="s">
        <v>146</v>
      </c>
      <c r="C125" s="99">
        <f t="shared" si="23"/>
        <v>0</v>
      </c>
      <c r="D125" s="237"/>
      <c r="E125" s="458"/>
      <c r="F125" s="509">
        <f>D125+E125</f>
        <v>0</v>
      </c>
      <c r="G125" s="237"/>
      <c r="H125" s="104"/>
      <c r="I125" s="235">
        <f>G125+H125</f>
        <v>0</v>
      </c>
      <c r="J125" s="104"/>
      <c r="K125" s="105"/>
      <c r="L125" s="235">
        <f>J125+K125</f>
        <v>0</v>
      </c>
      <c r="M125" s="238"/>
      <c r="N125" s="105"/>
      <c r="O125" s="235">
        <f>M125+N125</f>
        <v>0</v>
      </c>
      <c r="P125" s="236"/>
    </row>
    <row r="126" spans="1:16" ht="36" hidden="1" x14ac:dyDescent="0.25">
      <c r="A126" s="119">
        <v>2276</v>
      </c>
      <c r="B126" s="98" t="s">
        <v>147</v>
      </c>
      <c r="C126" s="99">
        <f t="shared" si="23"/>
        <v>0</v>
      </c>
      <c r="D126" s="237"/>
      <c r="E126" s="458"/>
      <c r="F126" s="509">
        <f>D126+E126</f>
        <v>0</v>
      </c>
      <c r="G126" s="237"/>
      <c r="H126" s="104"/>
      <c r="I126" s="235">
        <f>G126+H126</f>
        <v>0</v>
      </c>
      <c r="J126" s="104"/>
      <c r="K126" s="105"/>
      <c r="L126" s="235">
        <f>J126+K126</f>
        <v>0</v>
      </c>
      <c r="M126" s="238"/>
      <c r="N126" s="105"/>
      <c r="O126" s="235">
        <f>M126+N126</f>
        <v>0</v>
      </c>
      <c r="P126" s="236"/>
    </row>
    <row r="127" spans="1:16" ht="24" x14ac:dyDescent="0.25">
      <c r="A127" s="119">
        <v>2279</v>
      </c>
      <c r="B127" s="98" t="s">
        <v>148</v>
      </c>
      <c r="C127" s="99">
        <f t="shared" si="23"/>
        <v>30397</v>
      </c>
      <c r="D127" s="237">
        <v>30000</v>
      </c>
      <c r="E127" s="458">
        <v>397</v>
      </c>
      <c r="F127" s="509">
        <f>D127+E127</f>
        <v>30397</v>
      </c>
      <c r="G127" s="237"/>
      <c r="H127" s="104"/>
      <c r="I127" s="235">
        <f>G127+H127</f>
        <v>0</v>
      </c>
      <c r="J127" s="104"/>
      <c r="K127" s="105"/>
      <c r="L127" s="235">
        <f>J127+K127</f>
        <v>0</v>
      </c>
      <c r="M127" s="238"/>
      <c r="N127" s="105"/>
      <c r="O127" s="235">
        <f>M127+N127</f>
        <v>0</v>
      </c>
      <c r="P127" s="236"/>
    </row>
    <row r="128" spans="1:16" ht="24" hidden="1" x14ac:dyDescent="0.25">
      <c r="A128" s="342">
        <v>2280</v>
      </c>
      <c r="B128" s="87" t="s">
        <v>149</v>
      </c>
      <c r="C128" s="88">
        <f t="shared" si="23"/>
        <v>0</v>
      </c>
      <c r="D128" s="246">
        <f t="shared" ref="D128:O128" si="38">SUM(D129)</f>
        <v>0</v>
      </c>
      <c r="E128" s="463">
        <f t="shared" si="38"/>
        <v>0</v>
      </c>
      <c r="F128" s="508">
        <f t="shared" si="38"/>
        <v>0</v>
      </c>
      <c r="G128" s="246">
        <f t="shared" si="38"/>
        <v>0</v>
      </c>
      <c r="H128" s="248">
        <f t="shared" si="38"/>
        <v>0</v>
      </c>
      <c r="I128" s="220">
        <f t="shared" si="38"/>
        <v>0</v>
      </c>
      <c r="J128" s="248">
        <f t="shared" si="38"/>
        <v>0</v>
      </c>
      <c r="K128" s="247">
        <f t="shared" si="38"/>
        <v>0</v>
      </c>
      <c r="L128" s="220">
        <f t="shared" si="38"/>
        <v>0</v>
      </c>
      <c r="M128" s="99">
        <f t="shared" si="38"/>
        <v>0</v>
      </c>
      <c r="N128" s="233">
        <f t="shared" si="38"/>
        <v>0</v>
      </c>
      <c r="O128" s="235">
        <f t="shared" si="38"/>
        <v>0</v>
      </c>
      <c r="P128" s="236"/>
    </row>
    <row r="129" spans="1:16" ht="24" hidden="1" x14ac:dyDescent="0.25">
      <c r="A129" s="119">
        <v>2283</v>
      </c>
      <c r="B129" s="98" t="s">
        <v>150</v>
      </c>
      <c r="C129" s="99">
        <f t="shared" si="23"/>
        <v>0</v>
      </c>
      <c r="D129" s="237"/>
      <c r="E129" s="458"/>
      <c r="F129" s="509">
        <f>D129+E129</f>
        <v>0</v>
      </c>
      <c r="G129" s="237"/>
      <c r="H129" s="104"/>
      <c r="I129" s="235">
        <f>G129+H129</f>
        <v>0</v>
      </c>
      <c r="J129" s="104"/>
      <c r="K129" s="105"/>
      <c r="L129" s="235">
        <f>J129+K129</f>
        <v>0</v>
      </c>
      <c r="M129" s="238"/>
      <c r="N129" s="105"/>
      <c r="O129" s="235">
        <f>M129+N129</f>
        <v>0</v>
      </c>
      <c r="P129" s="236"/>
    </row>
    <row r="130" spans="1:16" ht="38.25" hidden="1" customHeight="1" x14ac:dyDescent="0.25">
      <c r="A130" s="75">
        <v>2300</v>
      </c>
      <c r="B130" s="206" t="s">
        <v>151</v>
      </c>
      <c r="C130" s="76">
        <f t="shared" si="23"/>
        <v>0</v>
      </c>
      <c r="D130" s="207">
        <f t="shared" ref="D130:O130" si="39">SUM(D131,D136,D140,D141,D144,D151,D159,D160,D163)</f>
        <v>0</v>
      </c>
      <c r="E130" s="455">
        <f t="shared" si="39"/>
        <v>0</v>
      </c>
      <c r="F130" s="506">
        <f t="shared" si="39"/>
        <v>0</v>
      </c>
      <c r="G130" s="207">
        <f t="shared" si="39"/>
        <v>0</v>
      </c>
      <c r="H130" s="84">
        <f t="shared" si="39"/>
        <v>0</v>
      </c>
      <c r="I130" s="208">
        <f t="shared" si="39"/>
        <v>0</v>
      </c>
      <c r="J130" s="84">
        <f t="shared" si="39"/>
        <v>0</v>
      </c>
      <c r="K130" s="85">
        <f t="shared" si="39"/>
        <v>0</v>
      </c>
      <c r="L130" s="208">
        <f t="shared" si="39"/>
        <v>0</v>
      </c>
      <c r="M130" s="76">
        <f t="shared" si="39"/>
        <v>0</v>
      </c>
      <c r="N130" s="85">
        <f t="shared" si="39"/>
        <v>0</v>
      </c>
      <c r="O130" s="208">
        <f t="shared" si="39"/>
        <v>0</v>
      </c>
      <c r="P130" s="243"/>
    </row>
    <row r="131" spans="1:16" ht="24" hidden="1" x14ac:dyDescent="0.25">
      <c r="A131" s="342">
        <v>2310</v>
      </c>
      <c r="B131" s="87" t="s">
        <v>152</v>
      </c>
      <c r="C131" s="88">
        <f t="shared" si="23"/>
        <v>0</v>
      </c>
      <c r="D131" s="246">
        <f>SUM(D132:D135)</f>
        <v>0</v>
      </c>
      <c r="E131" s="463">
        <f t="shared" ref="E131:O131" si="40">SUM(E132:E135)</f>
        <v>0</v>
      </c>
      <c r="F131" s="508">
        <f t="shared" si="40"/>
        <v>0</v>
      </c>
      <c r="G131" s="246">
        <f t="shared" si="40"/>
        <v>0</v>
      </c>
      <c r="H131" s="248">
        <f t="shared" si="40"/>
        <v>0</v>
      </c>
      <c r="I131" s="220">
        <f t="shared" si="40"/>
        <v>0</v>
      </c>
      <c r="J131" s="248">
        <f t="shared" si="40"/>
        <v>0</v>
      </c>
      <c r="K131" s="247">
        <f t="shared" si="40"/>
        <v>0</v>
      </c>
      <c r="L131" s="220">
        <f t="shared" si="40"/>
        <v>0</v>
      </c>
      <c r="M131" s="88">
        <f t="shared" si="40"/>
        <v>0</v>
      </c>
      <c r="N131" s="247">
        <f t="shared" si="40"/>
        <v>0</v>
      </c>
      <c r="O131" s="220">
        <f t="shared" si="40"/>
        <v>0</v>
      </c>
      <c r="P131" s="222"/>
    </row>
    <row r="132" spans="1:16" hidden="1" x14ac:dyDescent="0.25">
      <c r="A132" s="119">
        <v>2311</v>
      </c>
      <c r="B132" s="98" t="s">
        <v>153</v>
      </c>
      <c r="C132" s="99">
        <f t="shared" si="23"/>
        <v>0</v>
      </c>
      <c r="D132" s="237"/>
      <c r="E132" s="458"/>
      <c r="F132" s="509">
        <f>D132+E132</f>
        <v>0</v>
      </c>
      <c r="G132" s="237"/>
      <c r="H132" s="104"/>
      <c r="I132" s="235">
        <f>G132+H132</f>
        <v>0</v>
      </c>
      <c r="J132" s="104"/>
      <c r="K132" s="105"/>
      <c r="L132" s="235">
        <f>J132+K132</f>
        <v>0</v>
      </c>
      <c r="M132" s="238"/>
      <c r="N132" s="105"/>
      <c r="O132" s="235">
        <f>M132+N132</f>
        <v>0</v>
      </c>
      <c r="P132" s="236"/>
    </row>
    <row r="133" spans="1:16" hidden="1" x14ac:dyDescent="0.25">
      <c r="A133" s="119">
        <v>2312</v>
      </c>
      <c r="B133" s="98" t="s">
        <v>154</v>
      </c>
      <c r="C133" s="99">
        <f t="shared" si="23"/>
        <v>0</v>
      </c>
      <c r="D133" s="237"/>
      <c r="E133" s="458"/>
      <c r="F133" s="509">
        <f>D133+E133</f>
        <v>0</v>
      </c>
      <c r="G133" s="237"/>
      <c r="H133" s="104"/>
      <c r="I133" s="235">
        <f>G133+H133</f>
        <v>0</v>
      </c>
      <c r="J133" s="104"/>
      <c r="K133" s="105"/>
      <c r="L133" s="235">
        <f>J133+K133</f>
        <v>0</v>
      </c>
      <c r="M133" s="238"/>
      <c r="N133" s="105"/>
      <c r="O133" s="235">
        <f>M133+N133</f>
        <v>0</v>
      </c>
      <c r="P133" s="236"/>
    </row>
    <row r="134" spans="1:16" hidden="1" x14ac:dyDescent="0.25">
      <c r="A134" s="119">
        <v>2313</v>
      </c>
      <c r="B134" s="98" t="s">
        <v>155</v>
      </c>
      <c r="C134" s="99">
        <f t="shared" si="23"/>
        <v>0</v>
      </c>
      <c r="D134" s="237"/>
      <c r="E134" s="458"/>
      <c r="F134" s="509">
        <f>D134+E134</f>
        <v>0</v>
      </c>
      <c r="G134" s="237"/>
      <c r="H134" s="104"/>
      <c r="I134" s="235">
        <f>G134+H134</f>
        <v>0</v>
      </c>
      <c r="J134" s="104"/>
      <c r="K134" s="105"/>
      <c r="L134" s="235">
        <f>J134+K134</f>
        <v>0</v>
      </c>
      <c r="M134" s="238"/>
      <c r="N134" s="105"/>
      <c r="O134" s="235">
        <f>M134+N134</f>
        <v>0</v>
      </c>
      <c r="P134" s="236"/>
    </row>
    <row r="135" spans="1:16" ht="36" hidden="1" customHeight="1" x14ac:dyDescent="0.25">
      <c r="A135" s="119">
        <v>2314</v>
      </c>
      <c r="B135" s="98" t="s">
        <v>156</v>
      </c>
      <c r="C135" s="99">
        <f t="shared" si="23"/>
        <v>0</v>
      </c>
      <c r="D135" s="237"/>
      <c r="E135" s="458"/>
      <c r="F135" s="509">
        <f>D135+E135</f>
        <v>0</v>
      </c>
      <c r="G135" s="237"/>
      <c r="H135" s="104"/>
      <c r="I135" s="235">
        <f>G135+H135</f>
        <v>0</v>
      </c>
      <c r="J135" s="104"/>
      <c r="K135" s="105"/>
      <c r="L135" s="235">
        <f>J135+K135</f>
        <v>0</v>
      </c>
      <c r="M135" s="238"/>
      <c r="N135" s="105"/>
      <c r="O135" s="235">
        <f>M135+N135</f>
        <v>0</v>
      </c>
      <c r="P135" s="236"/>
    </row>
    <row r="136" spans="1:16" hidden="1" x14ac:dyDescent="0.25">
      <c r="A136" s="231">
        <v>2320</v>
      </c>
      <c r="B136" s="98" t="s">
        <v>157</v>
      </c>
      <c r="C136" s="99">
        <f t="shared" si="23"/>
        <v>0</v>
      </c>
      <c r="D136" s="232">
        <f t="shared" ref="D136:O136" si="41">SUM(D137:D139)</f>
        <v>0</v>
      </c>
      <c r="E136" s="459">
        <f t="shared" si="41"/>
        <v>0</v>
      </c>
      <c r="F136" s="509">
        <f t="shared" si="41"/>
        <v>0</v>
      </c>
      <c r="G136" s="232">
        <f t="shared" si="41"/>
        <v>0</v>
      </c>
      <c r="H136" s="234">
        <f t="shared" si="41"/>
        <v>0</v>
      </c>
      <c r="I136" s="235">
        <f t="shared" si="41"/>
        <v>0</v>
      </c>
      <c r="J136" s="234">
        <f t="shared" si="41"/>
        <v>0</v>
      </c>
      <c r="K136" s="233">
        <f t="shared" si="41"/>
        <v>0</v>
      </c>
      <c r="L136" s="235">
        <f t="shared" si="41"/>
        <v>0</v>
      </c>
      <c r="M136" s="99">
        <f t="shared" si="41"/>
        <v>0</v>
      </c>
      <c r="N136" s="233">
        <f t="shared" si="41"/>
        <v>0</v>
      </c>
      <c r="O136" s="235">
        <f t="shared" si="41"/>
        <v>0</v>
      </c>
      <c r="P136" s="236"/>
    </row>
    <row r="137" spans="1:16" hidden="1" x14ac:dyDescent="0.25">
      <c r="A137" s="119">
        <v>2321</v>
      </c>
      <c r="B137" s="98" t="s">
        <v>158</v>
      </c>
      <c r="C137" s="99">
        <f t="shared" si="23"/>
        <v>0</v>
      </c>
      <c r="D137" s="237"/>
      <c r="E137" s="458"/>
      <c r="F137" s="509">
        <f>D137+E137</f>
        <v>0</v>
      </c>
      <c r="G137" s="237"/>
      <c r="H137" s="104"/>
      <c r="I137" s="235">
        <f>G137+H137</f>
        <v>0</v>
      </c>
      <c r="J137" s="104"/>
      <c r="K137" s="105"/>
      <c r="L137" s="235">
        <f>J137+K137</f>
        <v>0</v>
      </c>
      <c r="M137" s="238"/>
      <c r="N137" s="105"/>
      <c r="O137" s="235">
        <f>M137+N137</f>
        <v>0</v>
      </c>
      <c r="P137" s="236"/>
    </row>
    <row r="138" spans="1:16" hidden="1" x14ac:dyDescent="0.25">
      <c r="A138" s="119">
        <v>2322</v>
      </c>
      <c r="B138" s="98" t="s">
        <v>159</v>
      </c>
      <c r="C138" s="99">
        <f t="shared" si="23"/>
        <v>0</v>
      </c>
      <c r="D138" s="237"/>
      <c r="E138" s="458"/>
      <c r="F138" s="509">
        <f>D138+E138</f>
        <v>0</v>
      </c>
      <c r="G138" s="237"/>
      <c r="H138" s="104"/>
      <c r="I138" s="235">
        <f>G138+H138</f>
        <v>0</v>
      </c>
      <c r="J138" s="104"/>
      <c r="K138" s="105"/>
      <c r="L138" s="235">
        <f>J138+K138</f>
        <v>0</v>
      </c>
      <c r="M138" s="238"/>
      <c r="N138" s="105"/>
      <c r="O138" s="235">
        <f>M138+N138</f>
        <v>0</v>
      </c>
      <c r="P138" s="236"/>
    </row>
    <row r="139" spans="1:16" ht="10.5" hidden="1" customHeight="1" x14ac:dyDescent="0.25">
      <c r="A139" s="119">
        <v>2329</v>
      </c>
      <c r="B139" s="98" t="s">
        <v>160</v>
      </c>
      <c r="C139" s="99">
        <f t="shared" si="23"/>
        <v>0</v>
      </c>
      <c r="D139" s="237"/>
      <c r="E139" s="458"/>
      <c r="F139" s="509">
        <f>D139+E139</f>
        <v>0</v>
      </c>
      <c r="G139" s="237"/>
      <c r="H139" s="104"/>
      <c r="I139" s="235">
        <f>G139+H139</f>
        <v>0</v>
      </c>
      <c r="J139" s="104"/>
      <c r="K139" s="105"/>
      <c r="L139" s="235">
        <f>J139+K139</f>
        <v>0</v>
      </c>
      <c r="M139" s="238"/>
      <c r="N139" s="105"/>
      <c r="O139" s="235">
        <f>M139+N139</f>
        <v>0</v>
      </c>
      <c r="P139" s="236"/>
    </row>
    <row r="140" spans="1:16" hidden="1" x14ac:dyDescent="0.25">
      <c r="A140" s="231">
        <v>2330</v>
      </c>
      <c r="B140" s="98" t="s">
        <v>161</v>
      </c>
      <c r="C140" s="99">
        <f t="shared" si="23"/>
        <v>0</v>
      </c>
      <c r="D140" s="237"/>
      <c r="E140" s="458"/>
      <c r="F140" s="509">
        <f>D140+E140</f>
        <v>0</v>
      </c>
      <c r="G140" s="237"/>
      <c r="H140" s="104"/>
      <c r="I140" s="235">
        <f>G140+H140</f>
        <v>0</v>
      </c>
      <c r="J140" s="104"/>
      <c r="K140" s="105"/>
      <c r="L140" s="235">
        <f>J140+K140</f>
        <v>0</v>
      </c>
      <c r="M140" s="238"/>
      <c r="N140" s="105"/>
      <c r="O140" s="235">
        <f>M140+N140</f>
        <v>0</v>
      </c>
      <c r="P140" s="236"/>
    </row>
    <row r="141" spans="1:16" ht="48" hidden="1" x14ac:dyDescent="0.25">
      <c r="A141" s="231">
        <v>2340</v>
      </c>
      <c r="B141" s="98" t="s">
        <v>162</v>
      </c>
      <c r="C141" s="99">
        <f t="shared" si="23"/>
        <v>0</v>
      </c>
      <c r="D141" s="232">
        <f t="shared" ref="D141:O141" si="42">SUM(D142:D143)</f>
        <v>0</v>
      </c>
      <c r="E141" s="459">
        <f t="shared" si="42"/>
        <v>0</v>
      </c>
      <c r="F141" s="509">
        <f t="shared" si="42"/>
        <v>0</v>
      </c>
      <c r="G141" s="232">
        <f t="shared" si="42"/>
        <v>0</v>
      </c>
      <c r="H141" s="234">
        <f t="shared" si="42"/>
        <v>0</v>
      </c>
      <c r="I141" s="235">
        <f t="shared" si="42"/>
        <v>0</v>
      </c>
      <c r="J141" s="234">
        <f t="shared" si="42"/>
        <v>0</v>
      </c>
      <c r="K141" s="233">
        <f t="shared" si="42"/>
        <v>0</v>
      </c>
      <c r="L141" s="235">
        <f t="shared" si="42"/>
        <v>0</v>
      </c>
      <c r="M141" s="99">
        <f t="shared" si="42"/>
        <v>0</v>
      </c>
      <c r="N141" s="233">
        <f t="shared" si="42"/>
        <v>0</v>
      </c>
      <c r="O141" s="235">
        <f t="shared" si="42"/>
        <v>0</v>
      </c>
      <c r="P141" s="236"/>
    </row>
    <row r="142" spans="1:16" hidden="1" x14ac:dyDescent="0.25">
      <c r="A142" s="119">
        <v>2341</v>
      </c>
      <c r="B142" s="98" t="s">
        <v>163</v>
      </c>
      <c r="C142" s="99">
        <f t="shared" si="23"/>
        <v>0</v>
      </c>
      <c r="D142" s="237"/>
      <c r="E142" s="458"/>
      <c r="F142" s="509">
        <f>D142+E142</f>
        <v>0</v>
      </c>
      <c r="G142" s="237"/>
      <c r="H142" s="104"/>
      <c r="I142" s="235">
        <f>G142+H142</f>
        <v>0</v>
      </c>
      <c r="J142" s="104"/>
      <c r="K142" s="105"/>
      <c r="L142" s="235">
        <f>J142+K142</f>
        <v>0</v>
      </c>
      <c r="M142" s="238"/>
      <c r="N142" s="105"/>
      <c r="O142" s="235">
        <f>M142+N142</f>
        <v>0</v>
      </c>
      <c r="P142" s="236"/>
    </row>
    <row r="143" spans="1:16" ht="24" hidden="1" x14ac:dyDescent="0.25">
      <c r="A143" s="119">
        <v>2344</v>
      </c>
      <c r="B143" s="98" t="s">
        <v>164</v>
      </c>
      <c r="C143" s="99">
        <f t="shared" si="23"/>
        <v>0</v>
      </c>
      <c r="D143" s="237"/>
      <c r="E143" s="458"/>
      <c r="F143" s="509">
        <f>D143+E143</f>
        <v>0</v>
      </c>
      <c r="G143" s="237"/>
      <c r="H143" s="104"/>
      <c r="I143" s="235">
        <f>G143+H143</f>
        <v>0</v>
      </c>
      <c r="J143" s="104"/>
      <c r="K143" s="105"/>
      <c r="L143" s="235">
        <f>J143+K143</f>
        <v>0</v>
      </c>
      <c r="M143" s="238"/>
      <c r="N143" s="105"/>
      <c r="O143" s="235">
        <f>M143+N143</f>
        <v>0</v>
      </c>
      <c r="P143" s="236"/>
    </row>
    <row r="144" spans="1:16" ht="24" hidden="1" x14ac:dyDescent="0.25">
      <c r="A144" s="213">
        <v>2350</v>
      </c>
      <c r="B144" s="157" t="s">
        <v>165</v>
      </c>
      <c r="C144" s="163">
        <f t="shared" si="23"/>
        <v>0</v>
      </c>
      <c r="D144" s="214">
        <f t="shared" ref="D144:O144" si="43">SUM(D145:D150)</f>
        <v>0</v>
      </c>
      <c r="E144" s="456">
        <f t="shared" si="43"/>
        <v>0</v>
      </c>
      <c r="F144" s="507">
        <f t="shared" si="43"/>
        <v>0</v>
      </c>
      <c r="G144" s="214">
        <f t="shared" si="43"/>
        <v>0</v>
      </c>
      <c r="H144" s="216">
        <f t="shared" si="43"/>
        <v>0</v>
      </c>
      <c r="I144" s="217">
        <f t="shared" si="43"/>
        <v>0</v>
      </c>
      <c r="J144" s="216">
        <f t="shared" si="43"/>
        <v>0</v>
      </c>
      <c r="K144" s="215">
        <f t="shared" si="43"/>
        <v>0</v>
      </c>
      <c r="L144" s="217">
        <f t="shared" si="43"/>
        <v>0</v>
      </c>
      <c r="M144" s="163">
        <f t="shared" si="43"/>
        <v>0</v>
      </c>
      <c r="N144" s="215">
        <f t="shared" si="43"/>
        <v>0</v>
      </c>
      <c r="O144" s="217">
        <f t="shared" si="43"/>
        <v>0</v>
      </c>
      <c r="P144" s="218"/>
    </row>
    <row r="145" spans="1:16" hidden="1" x14ac:dyDescent="0.25">
      <c r="A145" s="47">
        <v>2351</v>
      </c>
      <c r="B145" s="87" t="s">
        <v>166</v>
      </c>
      <c r="C145" s="88">
        <f t="shared" si="23"/>
        <v>0</v>
      </c>
      <c r="D145" s="219"/>
      <c r="E145" s="457"/>
      <c r="F145" s="508">
        <f t="shared" ref="F145:F150" si="44">D145+E145</f>
        <v>0</v>
      </c>
      <c r="G145" s="219"/>
      <c r="H145" s="93"/>
      <c r="I145" s="220">
        <f t="shared" ref="I145:I150" si="45">G145+H145</f>
        <v>0</v>
      </c>
      <c r="J145" s="93"/>
      <c r="K145" s="94"/>
      <c r="L145" s="220">
        <f t="shared" ref="L145:L150" si="46">J145+K145</f>
        <v>0</v>
      </c>
      <c r="M145" s="221"/>
      <c r="N145" s="94"/>
      <c r="O145" s="220">
        <f t="shared" ref="O145:O150" si="47">M145+N145</f>
        <v>0</v>
      </c>
      <c r="P145" s="222"/>
    </row>
    <row r="146" spans="1:16" hidden="1" x14ac:dyDescent="0.25">
      <c r="A146" s="119">
        <v>2352</v>
      </c>
      <c r="B146" s="98" t="s">
        <v>167</v>
      </c>
      <c r="C146" s="99">
        <f t="shared" si="23"/>
        <v>0</v>
      </c>
      <c r="D146" s="237"/>
      <c r="E146" s="458"/>
      <c r="F146" s="509">
        <f t="shared" si="44"/>
        <v>0</v>
      </c>
      <c r="G146" s="237"/>
      <c r="H146" s="104"/>
      <c r="I146" s="235">
        <f t="shared" si="45"/>
        <v>0</v>
      </c>
      <c r="J146" s="104"/>
      <c r="K146" s="105"/>
      <c r="L146" s="235">
        <f t="shared" si="46"/>
        <v>0</v>
      </c>
      <c r="M146" s="238"/>
      <c r="N146" s="105"/>
      <c r="O146" s="235">
        <f t="shared" si="47"/>
        <v>0</v>
      </c>
      <c r="P146" s="236"/>
    </row>
    <row r="147" spans="1:16" ht="24" hidden="1" x14ac:dyDescent="0.25">
      <c r="A147" s="119">
        <v>2353</v>
      </c>
      <c r="B147" s="98" t="s">
        <v>168</v>
      </c>
      <c r="C147" s="99">
        <f t="shared" si="23"/>
        <v>0</v>
      </c>
      <c r="D147" s="237"/>
      <c r="E147" s="458"/>
      <c r="F147" s="509">
        <f t="shared" si="44"/>
        <v>0</v>
      </c>
      <c r="G147" s="237"/>
      <c r="H147" s="104"/>
      <c r="I147" s="235">
        <f t="shared" si="45"/>
        <v>0</v>
      </c>
      <c r="J147" s="104"/>
      <c r="K147" s="105"/>
      <c r="L147" s="235">
        <f t="shared" si="46"/>
        <v>0</v>
      </c>
      <c r="M147" s="238"/>
      <c r="N147" s="105"/>
      <c r="O147" s="235">
        <f t="shared" si="47"/>
        <v>0</v>
      </c>
      <c r="P147" s="236"/>
    </row>
    <row r="148" spans="1:16" ht="24" hidden="1" x14ac:dyDescent="0.25">
      <c r="A148" s="119">
        <v>2354</v>
      </c>
      <c r="B148" s="98" t="s">
        <v>169</v>
      </c>
      <c r="C148" s="99">
        <f t="shared" si="23"/>
        <v>0</v>
      </c>
      <c r="D148" s="237"/>
      <c r="E148" s="458"/>
      <c r="F148" s="509">
        <f t="shared" si="44"/>
        <v>0</v>
      </c>
      <c r="G148" s="237"/>
      <c r="H148" s="104"/>
      <c r="I148" s="235">
        <f t="shared" si="45"/>
        <v>0</v>
      </c>
      <c r="J148" s="104"/>
      <c r="K148" s="105"/>
      <c r="L148" s="235">
        <f t="shared" si="46"/>
        <v>0</v>
      </c>
      <c r="M148" s="238"/>
      <c r="N148" s="105"/>
      <c r="O148" s="235">
        <f t="shared" si="47"/>
        <v>0</v>
      </c>
      <c r="P148" s="236"/>
    </row>
    <row r="149" spans="1:16" ht="24" hidden="1" x14ac:dyDescent="0.25">
      <c r="A149" s="119">
        <v>2355</v>
      </c>
      <c r="B149" s="98" t="s">
        <v>170</v>
      </c>
      <c r="C149" s="99">
        <f t="shared" ref="C149:C212" si="48">F149+I149+L149+O149</f>
        <v>0</v>
      </c>
      <c r="D149" s="237"/>
      <c r="E149" s="458"/>
      <c r="F149" s="509">
        <f t="shared" si="44"/>
        <v>0</v>
      </c>
      <c r="G149" s="237"/>
      <c r="H149" s="104"/>
      <c r="I149" s="235">
        <f t="shared" si="45"/>
        <v>0</v>
      </c>
      <c r="J149" s="104"/>
      <c r="K149" s="105"/>
      <c r="L149" s="235">
        <f t="shared" si="46"/>
        <v>0</v>
      </c>
      <c r="M149" s="238"/>
      <c r="N149" s="105"/>
      <c r="O149" s="235">
        <f t="shared" si="47"/>
        <v>0</v>
      </c>
      <c r="P149" s="236"/>
    </row>
    <row r="150" spans="1:16" ht="24" hidden="1" x14ac:dyDescent="0.25">
      <c r="A150" s="119">
        <v>2359</v>
      </c>
      <c r="B150" s="98" t="s">
        <v>171</v>
      </c>
      <c r="C150" s="99">
        <f t="shared" si="48"/>
        <v>0</v>
      </c>
      <c r="D150" s="237"/>
      <c r="E150" s="458"/>
      <c r="F150" s="509">
        <f t="shared" si="44"/>
        <v>0</v>
      </c>
      <c r="G150" s="237"/>
      <c r="H150" s="104"/>
      <c r="I150" s="235">
        <f t="shared" si="45"/>
        <v>0</v>
      </c>
      <c r="J150" s="104"/>
      <c r="K150" s="105"/>
      <c r="L150" s="235">
        <f t="shared" si="46"/>
        <v>0</v>
      </c>
      <c r="M150" s="238"/>
      <c r="N150" s="105"/>
      <c r="O150" s="235">
        <f t="shared" si="47"/>
        <v>0</v>
      </c>
      <c r="P150" s="236"/>
    </row>
    <row r="151" spans="1:16" ht="24.75" hidden="1" customHeight="1" x14ac:dyDescent="0.25">
      <c r="A151" s="231">
        <v>2360</v>
      </c>
      <c r="B151" s="98" t="s">
        <v>172</v>
      </c>
      <c r="C151" s="99">
        <f t="shared" si="48"/>
        <v>0</v>
      </c>
      <c r="D151" s="232">
        <f t="shared" ref="D151:O151" si="49">SUM(D152:D158)</f>
        <v>0</v>
      </c>
      <c r="E151" s="459">
        <f t="shared" si="49"/>
        <v>0</v>
      </c>
      <c r="F151" s="509">
        <f t="shared" si="49"/>
        <v>0</v>
      </c>
      <c r="G151" s="232">
        <f t="shared" si="49"/>
        <v>0</v>
      </c>
      <c r="H151" s="234">
        <f t="shared" si="49"/>
        <v>0</v>
      </c>
      <c r="I151" s="235">
        <f t="shared" si="49"/>
        <v>0</v>
      </c>
      <c r="J151" s="234">
        <f t="shared" si="49"/>
        <v>0</v>
      </c>
      <c r="K151" s="233">
        <f t="shared" si="49"/>
        <v>0</v>
      </c>
      <c r="L151" s="235">
        <f t="shared" si="49"/>
        <v>0</v>
      </c>
      <c r="M151" s="99">
        <f t="shared" si="49"/>
        <v>0</v>
      </c>
      <c r="N151" s="233">
        <f t="shared" si="49"/>
        <v>0</v>
      </c>
      <c r="O151" s="235">
        <f t="shared" si="49"/>
        <v>0</v>
      </c>
      <c r="P151" s="236"/>
    </row>
    <row r="152" spans="1:16" hidden="1" x14ac:dyDescent="0.25">
      <c r="A152" s="97">
        <v>2361</v>
      </c>
      <c r="B152" s="98" t="s">
        <v>173</v>
      </c>
      <c r="C152" s="99">
        <f t="shared" si="48"/>
        <v>0</v>
      </c>
      <c r="D152" s="237"/>
      <c r="E152" s="458"/>
      <c r="F152" s="509">
        <f t="shared" ref="F152:F159" si="50">D152+E152</f>
        <v>0</v>
      </c>
      <c r="G152" s="237"/>
      <c r="H152" s="104"/>
      <c r="I152" s="235">
        <f t="shared" ref="I152:I159" si="51">G152+H152</f>
        <v>0</v>
      </c>
      <c r="J152" s="104"/>
      <c r="K152" s="105"/>
      <c r="L152" s="235">
        <f t="shared" ref="L152:L159" si="52">J152+K152</f>
        <v>0</v>
      </c>
      <c r="M152" s="238"/>
      <c r="N152" s="105"/>
      <c r="O152" s="235">
        <f t="shared" ref="O152:O159" si="53">M152+N152</f>
        <v>0</v>
      </c>
      <c r="P152" s="236"/>
    </row>
    <row r="153" spans="1:16" ht="24" hidden="1" x14ac:dyDescent="0.25">
      <c r="A153" s="97">
        <v>2362</v>
      </c>
      <c r="B153" s="98" t="s">
        <v>174</v>
      </c>
      <c r="C153" s="99">
        <f t="shared" si="48"/>
        <v>0</v>
      </c>
      <c r="D153" s="237"/>
      <c r="E153" s="458"/>
      <c r="F153" s="509">
        <f t="shared" si="50"/>
        <v>0</v>
      </c>
      <c r="G153" s="237"/>
      <c r="H153" s="104"/>
      <c r="I153" s="235">
        <f t="shared" si="51"/>
        <v>0</v>
      </c>
      <c r="J153" s="104"/>
      <c r="K153" s="105"/>
      <c r="L153" s="235">
        <f t="shared" si="52"/>
        <v>0</v>
      </c>
      <c r="M153" s="238"/>
      <c r="N153" s="105"/>
      <c r="O153" s="235">
        <f t="shared" si="53"/>
        <v>0</v>
      </c>
      <c r="P153" s="236"/>
    </row>
    <row r="154" spans="1:16" hidden="1" x14ac:dyDescent="0.25">
      <c r="A154" s="97">
        <v>2363</v>
      </c>
      <c r="B154" s="98" t="s">
        <v>175</v>
      </c>
      <c r="C154" s="99">
        <f t="shared" si="48"/>
        <v>0</v>
      </c>
      <c r="D154" s="237"/>
      <c r="E154" s="458"/>
      <c r="F154" s="509">
        <f t="shared" si="50"/>
        <v>0</v>
      </c>
      <c r="G154" s="237"/>
      <c r="H154" s="104"/>
      <c r="I154" s="235">
        <f t="shared" si="51"/>
        <v>0</v>
      </c>
      <c r="J154" s="104"/>
      <c r="K154" s="105"/>
      <c r="L154" s="235">
        <f t="shared" si="52"/>
        <v>0</v>
      </c>
      <c r="M154" s="238"/>
      <c r="N154" s="105"/>
      <c r="O154" s="235">
        <f t="shared" si="53"/>
        <v>0</v>
      </c>
      <c r="P154" s="236"/>
    </row>
    <row r="155" spans="1:16" hidden="1" x14ac:dyDescent="0.25">
      <c r="A155" s="97">
        <v>2364</v>
      </c>
      <c r="B155" s="98" t="s">
        <v>176</v>
      </c>
      <c r="C155" s="99">
        <f t="shared" si="48"/>
        <v>0</v>
      </c>
      <c r="D155" s="237"/>
      <c r="E155" s="458"/>
      <c r="F155" s="509">
        <f t="shared" si="50"/>
        <v>0</v>
      </c>
      <c r="G155" s="237"/>
      <c r="H155" s="104"/>
      <c r="I155" s="235">
        <f t="shared" si="51"/>
        <v>0</v>
      </c>
      <c r="J155" s="104"/>
      <c r="K155" s="105"/>
      <c r="L155" s="235">
        <f t="shared" si="52"/>
        <v>0</v>
      </c>
      <c r="M155" s="238"/>
      <c r="N155" s="105"/>
      <c r="O155" s="235">
        <f t="shared" si="53"/>
        <v>0</v>
      </c>
      <c r="P155" s="236"/>
    </row>
    <row r="156" spans="1:16" ht="12.75" hidden="1" customHeight="1" x14ac:dyDescent="0.25">
      <c r="A156" s="97">
        <v>2365</v>
      </c>
      <c r="B156" s="98" t="s">
        <v>177</v>
      </c>
      <c r="C156" s="99">
        <f t="shared" si="48"/>
        <v>0</v>
      </c>
      <c r="D156" s="237"/>
      <c r="E156" s="458"/>
      <c r="F156" s="509">
        <f t="shared" si="50"/>
        <v>0</v>
      </c>
      <c r="G156" s="237"/>
      <c r="H156" s="104"/>
      <c r="I156" s="235">
        <f t="shared" si="51"/>
        <v>0</v>
      </c>
      <c r="J156" s="104"/>
      <c r="K156" s="105"/>
      <c r="L156" s="235">
        <f t="shared" si="52"/>
        <v>0</v>
      </c>
      <c r="M156" s="238"/>
      <c r="N156" s="105"/>
      <c r="O156" s="235">
        <f t="shared" si="53"/>
        <v>0</v>
      </c>
      <c r="P156" s="236"/>
    </row>
    <row r="157" spans="1:16" ht="36" hidden="1" x14ac:dyDescent="0.25">
      <c r="A157" s="97">
        <v>2366</v>
      </c>
      <c r="B157" s="98" t="s">
        <v>178</v>
      </c>
      <c r="C157" s="99">
        <f t="shared" si="48"/>
        <v>0</v>
      </c>
      <c r="D157" s="237"/>
      <c r="E157" s="458"/>
      <c r="F157" s="509">
        <f t="shared" si="50"/>
        <v>0</v>
      </c>
      <c r="G157" s="237"/>
      <c r="H157" s="104"/>
      <c r="I157" s="235">
        <f t="shared" si="51"/>
        <v>0</v>
      </c>
      <c r="J157" s="104"/>
      <c r="K157" s="105"/>
      <c r="L157" s="235">
        <f t="shared" si="52"/>
        <v>0</v>
      </c>
      <c r="M157" s="238"/>
      <c r="N157" s="105"/>
      <c r="O157" s="235">
        <f t="shared" si="53"/>
        <v>0</v>
      </c>
      <c r="P157" s="236"/>
    </row>
    <row r="158" spans="1:16" ht="48" hidden="1" x14ac:dyDescent="0.25">
      <c r="A158" s="97">
        <v>2369</v>
      </c>
      <c r="B158" s="98" t="s">
        <v>179</v>
      </c>
      <c r="C158" s="99">
        <f t="shared" si="48"/>
        <v>0</v>
      </c>
      <c r="D158" s="237"/>
      <c r="E158" s="458"/>
      <c r="F158" s="509">
        <f t="shared" si="50"/>
        <v>0</v>
      </c>
      <c r="G158" s="237"/>
      <c r="H158" s="104"/>
      <c r="I158" s="235">
        <f t="shared" si="51"/>
        <v>0</v>
      </c>
      <c r="J158" s="104"/>
      <c r="K158" s="105"/>
      <c r="L158" s="235">
        <f t="shared" si="52"/>
        <v>0</v>
      </c>
      <c r="M158" s="238"/>
      <c r="N158" s="105"/>
      <c r="O158" s="235">
        <f t="shared" si="53"/>
        <v>0</v>
      </c>
      <c r="P158" s="236"/>
    </row>
    <row r="159" spans="1:16" hidden="1" x14ac:dyDescent="0.25">
      <c r="A159" s="213">
        <v>2370</v>
      </c>
      <c r="B159" s="157" t="s">
        <v>180</v>
      </c>
      <c r="C159" s="163">
        <f t="shared" si="48"/>
        <v>0</v>
      </c>
      <c r="D159" s="239"/>
      <c r="E159" s="464"/>
      <c r="F159" s="507">
        <f t="shared" si="50"/>
        <v>0</v>
      </c>
      <c r="G159" s="239"/>
      <c r="H159" s="241"/>
      <c r="I159" s="217">
        <f t="shared" si="51"/>
        <v>0</v>
      </c>
      <c r="J159" s="241"/>
      <c r="K159" s="240"/>
      <c r="L159" s="217">
        <f t="shared" si="52"/>
        <v>0</v>
      </c>
      <c r="M159" s="242"/>
      <c r="N159" s="240"/>
      <c r="O159" s="217">
        <f t="shared" si="53"/>
        <v>0</v>
      </c>
      <c r="P159" s="218"/>
    </row>
    <row r="160" spans="1:16" hidden="1" x14ac:dyDescent="0.25">
      <c r="A160" s="213">
        <v>2380</v>
      </c>
      <c r="B160" s="157" t="s">
        <v>181</v>
      </c>
      <c r="C160" s="163">
        <f t="shared" si="48"/>
        <v>0</v>
      </c>
      <c r="D160" s="214">
        <f t="shared" ref="D160:O160" si="54">SUM(D161:D162)</f>
        <v>0</v>
      </c>
      <c r="E160" s="456">
        <f t="shared" si="54"/>
        <v>0</v>
      </c>
      <c r="F160" s="507">
        <f t="shared" si="54"/>
        <v>0</v>
      </c>
      <c r="G160" s="214">
        <f t="shared" si="54"/>
        <v>0</v>
      </c>
      <c r="H160" s="216">
        <f t="shared" si="54"/>
        <v>0</v>
      </c>
      <c r="I160" s="217">
        <f t="shared" si="54"/>
        <v>0</v>
      </c>
      <c r="J160" s="216">
        <f t="shared" si="54"/>
        <v>0</v>
      </c>
      <c r="K160" s="215">
        <f t="shared" si="54"/>
        <v>0</v>
      </c>
      <c r="L160" s="217">
        <f t="shared" si="54"/>
        <v>0</v>
      </c>
      <c r="M160" s="163">
        <f t="shared" si="54"/>
        <v>0</v>
      </c>
      <c r="N160" s="215">
        <f t="shared" si="54"/>
        <v>0</v>
      </c>
      <c r="O160" s="217">
        <f t="shared" si="54"/>
        <v>0</v>
      </c>
      <c r="P160" s="218"/>
    </row>
    <row r="161" spans="1:16" hidden="1" x14ac:dyDescent="0.25">
      <c r="A161" s="46">
        <v>2381</v>
      </c>
      <c r="B161" s="87" t="s">
        <v>182</v>
      </c>
      <c r="C161" s="88">
        <f t="shared" si="48"/>
        <v>0</v>
      </c>
      <c r="D161" s="219"/>
      <c r="E161" s="457"/>
      <c r="F161" s="508">
        <f>D161+E161</f>
        <v>0</v>
      </c>
      <c r="G161" s="219"/>
      <c r="H161" s="93"/>
      <c r="I161" s="220">
        <f>G161+H161</f>
        <v>0</v>
      </c>
      <c r="J161" s="93"/>
      <c r="K161" s="94"/>
      <c r="L161" s="220">
        <f>J161+K161</f>
        <v>0</v>
      </c>
      <c r="M161" s="221"/>
      <c r="N161" s="94"/>
      <c r="O161" s="220">
        <f>M161+N161</f>
        <v>0</v>
      </c>
      <c r="P161" s="222"/>
    </row>
    <row r="162" spans="1:16" ht="24" hidden="1" x14ac:dyDescent="0.25">
      <c r="A162" s="97">
        <v>2389</v>
      </c>
      <c r="B162" s="98" t="s">
        <v>183</v>
      </c>
      <c r="C162" s="99">
        <f t="shared" si="48"/>
        <v>0</v>
      </c>
      <c r="D162" s="237"/>
      <c r="E162" s="458"/>
      <c r="F162" s="509">
        <f>D162+E162</f>
        <v>0</v>
      </c>
      <c r="G162" s="237"/>
      <c r="H162" s="104"/>
      <c r="I162" s="235">
        <f>G162+H162</f>
        <v>0</v>
      </c>
      <c r="J162" s="104"/>
      <c r="K162" s="105"/>
      <c r="L162" s="235">
        <f>J162+K162</f>
        <v>0</v>
      </c>
      <c r="M162" s="238"/>
      <c r="N162" s="105"/>
      <c r="O162" s="235">
        <f>M162+N162</f>
        <v>0</v>
      </c>
      <c r="P162" s="236"/>
    </row>
    <row r="163" spans="1:16" hidden="1" x14ac:dyDescent="0.25">
      <c r="A163" s="213">
        <v>2390</v>
      </c>
      <c r="B163" s="157" t="s">
        <v>184</v>
      </c>
      <c r="C163" s="163">
        <f t="shared" si="48"/>
        <v>0</v>
      </c>
      <c r="D163" s="239"/>
      <c r="E163" s="464"/>
      <c r="F163" s="507">
        <f>D163+E163</f>
        <v>0</v>
      </c>
      <c r="G163" s="239"/>
      <c r="H163" s="241"/>
      <c r="I163" s="217">
        <f>G163+H163</f>
        <v>0</v>
      </c>
      <c r="J163" s="241"/>
      <c r="K163" s="240"/>
      <c r="L163" s="217">
        <f>J163+K163</f>
        <v>0</v>
      </c>
      <c r="M163" s="242"/>
      <c r="N163" s="240"/>
      <c r="O163" s="217">
        <f>M163+N163</f>
        <v>0</v>
      </c>
      <c r="P163" s="218"/>
    </row>
    <row r="164" spans="1:16" hidden="1" x14ac:dyDescent="0.25">
      <c r="A164" s="75">
        <v>2400</v>
      </c>
      <c r="B164" s="206" t="s">
        <v>185</v>
      </c>
      <c r="C164" s="76">
        <f t="shared" si="48"/>
        <v>0</v>
      </c>
      <c r="D164" s="265"/>
      <c r="E164" s="465"/>
      <c r="F164" s="506">
        <f>D164+E164</f>
        <v>0</v>
      </c>
      <c r="G164" s="265"/>
      <c r="H164" s="267"/>
      <c r="I164" s="208">
        <f>G164+H164</f>
        <v>0</v>
      </c>
      <c r="J164" s="267"/>
      <c r="K164" s="266"/>
      <c r="L164" s="208">
        <f>J164+K164</f>
        <v>0</v>
      </c>
      <c r="M164" s="268"/>
      <c r="N164" s="266"/>
      <c r="O164" s="208">
        <f>M164+N164</f>
        <v>0</v>
      </c>
      <c r="P164" s="243"/>
    </row>
    <row r="165" spans="1:16" ht="24" hidden="1" x14ac:dyDescent="0.25">
      <c r="A165" s="75">
        <v>2500</v>
      </c>
      <c r="B165" s="206" t="s">
        <v>186</v>
      </c>
      <c r="C165" s="76">
        <f t="shared" si="48"/>
        <v>0</v>
      </c>
      <c r="D165" s="207">
        <f>SUM(D166,D171)</f>
        <v>0</v>
      </c>
      <c r="E165" s="455">
        <f t="shared" ref="E165:O165" si="55">SUM(E166,E171)</f>
        <v>0</v>
      </c>
      <c r="F165" s="506">
        <f t="shared" si="55"/>
        <v>0</v>
      </c>
      <c r="G165" s="207">
        <f t="shared" si="55"/>
        <v>0</v>
      </c>
      <c r="H165" s="84">
        <f t="shared" si="55"/>
        <v>0</v>
      </c>
      <c r="I165" s="208">
        <f t="shared" si="55"/>
        <v>0</v>
      </c>
      <c r="J165" s="84">
        <f t="shared" si="55"/>
        <v>0</v>
      </c>
      <c r="K165" s="85">
        <f t="shared" si="55"/>
        <v>0</v>
      </c>
      <c r="L165" s="208">
        <f t="shared" si="55"/>
        <v>0</v>
      </c>
      <c r="M165" s="209">
        <f t="shared" si="55"/>
        <v>0</v>
      </c>
      <c r="N165" s="210">
        <f t="shared" si="55"/>
        <v>0</v>
      </c>
      <c r="O165" s="211">
        <f t="shared" si="55"/>
        <v>0</v>
      </c>
      <c r="P165" s="212"/>
    </row>
    <row r="166" spans="1:16" ht="16.5" hidden="1" customHeight="1" x14ac:dyDescent="0.25">
      <c r="A166" s="342">
        <v>2510</v>
      </c>
      <c r="B166" s="87" t="s">
        <v>187</v>
      </c>
      <c r="C166" s="88">
        <f t="shared" si="48"/>
        <v>0</v>
      </c>
      <c r="D166" s="246">
        <f>SUM(D167:D170)</f>
        <v>0</v>
      </c>
      <c r="E166" s="463">
        <f t="shared" ref="E166:O166" si="56">SUM(E167:E170)</f>
        <v>0</v>
      </c>
      <c r="F166" s="508">
        <f t="shared" si="56"/>
        <v>0</v>
      </c>
      <c r="G166" s="246">
        <f t="shared" si="56"/>
        <v>0</v>
      </c>
      <c r="H166" s="248">
        <f t="shared" si="56"/>
        <v>0</v>
      </c>
      <c r="I166" s="220">
        <f t="shared" si="56"/>
        <v>0</v>
      </c>
      <c r="J166" s="248">
        <f t="shared" si="56"/>
        <v>0</v>
      </c>
      <c r="K166" s="247">
        <f t="shared" si="56"/>
        <v>0</v>
      </c>
      <c r="L166" s="220">
        <f t="shared" si="56"/>
        <v>0</v>
      </c>
      <c r="M166" s="110">
        <f t="shared" si="56"/>
        <v>0</v>
      </c>
      <c r="N166" s="269">
        <f t="shared" si="56"/>
        <v>0</v>
      </c>
      <c r="O166" s="270">
        <f t="shared" si="56"/>
        <v>0</v>
      </c>
      <c r="P166" s="271"/>
    </row>
    <row r="167" spans="1:16" ht="24" hidden="1" x14ac:dyDescent="0.25">
      <c r="A167" s="119">
        <v>2512</v>
      </c>
      <c r="B167" s="98" t="s">
        <v>188</v>
      </c>
      <c r="C167" s="99">
        <f t="shared" si="48"/>
        <v>0</v>
      </c>
      <c r="D167" s="237"/>
      <c r="E167" s="458"/>
      <c r="F167" s="509">
        <f t="shared" ref="F167:F172" si="57">D167+E167</f>
        <v>0</v>
      </c>
      <c r="G167" s="237"/>
      <c r="H167" s="104"/>
      <c r="I167" s="235">
        <f t="shared" ref="I167:I172" si="58">G167+H167</f>
        <v>0</v>
      </c>
      <c r="J167" s="104"/>
      <c r="K167" s="105"/>
      <c r="L167" s="235">
        <f t="shared" ref="L167:L172" si="59">J167+K167</f>
        <v>0</v>
      </c>
      <c r="M167" s="238"/>
      <c r="N167" s="105"/>
      <c r="O167" s="235">
        <f t="shared" ref="O167:O172" si="60">M167+N167</f>
        <v>0</v>
      </c>
      <c r="P167" s="236"/>
    </row>
    <row r="168" spans="1:16" ht="36" hidden="1" x14ac:dyDescent="0.25">
      <c r="A168" s="119">
        <v>2513</v>
      </c>
      <c r="B168" s="98" t="s">
        <v>189</v>
      </c>
      <c r="C168" s="99">
        <f t="shared" si="48"/>
        <v>0</v>
      </c>
      <c r="D168" s="237"/>
      <c r="E168" s="458"/>
      <c r="F168" s="509">
        <f t="shared" si="57"/>
        <v>0</v>
      </c>
      <c r="G168" s="237"/>
      <c r="H168" s="104"/>
      <c r="I168" s="235">
        <f t="shared" si="58"/>
        <v>0</v>
      </c>
      <c r="J168" s="104"/>
      <c r="K168" s="105"/>
      <c r="L168" s="235">
        <f t="shared" si="59"/>
        <v>0</v>
      </c>
      <c r="M168" s="238"/>
      <c r="N168" s="105"/>
      <c r="O168" s="235">
        <f t="shared" si="60"/>
        <v>0</v>
      </c>
      <c r="P168" s="236"/>
    </row>
    <row r="169" spans="1:16" ht="24" hidden="1" x14ac:dyDescent="0.25">
      <c r="A169" s="119">
        <v>2515</v>
      </c>
      <c r="B169" s="98" t="s">
        <v>190</v>
      </c>
      <c r="C169" s="99">
        <f t="shared" si="48"/>
        <v>0</v>
      </c>
      <c r="D169" s="237"/>
      <c r="E169" s="458"/>
      <c r="F169" s="509">
        <f t="shared" si="57"/>
        <v>0</v>
      </c>
      <c r="G169" s="237"/>
      <c r="H169" s="104"/>
      <c r="I169" s="235">
        <f t="shared" si="58"/>
        <v>0</v>
      </c>
      <c r="J169" s="104"/>
      <c r="K169" s="105"/>
      <c r="L169" s="235">
        <f t="shared" si="59"/>
        <v>0</v>
      </c>
      <c r="M169" s="238"/>
      <c r="N169" s="105"/>
      <c r="O169" s="235">
        <f t="shared" si="60"/>
        <v>0</v>
      </c>
      <c r="P169" s="236"/>
    </row>
    <row r="170" spans="1:16" ht="24" hidden="1" x14ac:dyDescent="0.25">
      <c r="A170" s="119">
        <v>2519</v>
      </c>
      <c r="B170" s="98" t="s">
        <v>191</v>
      </c>
      <c r="C170" s="99">
        <f t="shared" si="48"/>
        <v>0</v>
      </c>
      <c r="D170" s="237"/>
      <c r="E170" s="458"/>
      <c r="F170" s="509">
        <f t="shared" si="57"/>
        <v>0</v>
      </c>
      <c r="G170" s="237"/>
      <c r="H170" s="104"/>
      <c r="I170" s="235">
        <f t="shared" si="58"/>
        <v>0</v>
      </c>
      <c r="J170" s="104"/>
      <c r="K170" s="105"/>
      <c r="L170" s="235">
        <f t="shared" si="59"/>
        <v>0</v>
      </c>
      <c r="M170" s="238"/>
      <c r="N170" s="105"/>
      <c r="O170" s="235">
        <f t="shared" si="60"/>
        <v>0</v>
      </c>
      <c r="P170" s="236"/>
    </row>
    <row r="171" spans="1:16" ht="24" hidden="1" x14ac:dyDescent="0.25">
      <c r="A171" s="231">
        <v>2520</v>
      </c>
      <c r="B171" s="98" t="s">
        <v>192</v>
      </c>
      <c r="C171" s="99">
        <f t="shared" si="48"/>
        <v>0</v>
      </c>
      <c r="D171" s="237"/>
      <c r="E171" s="458"/>
      <c r="F171" s="509">
        <f t="shared" si="57"/>
        <v>0</v>
      </c>
      <c r="G171" s="237"/>
      <c r="H171" s="104"/>
      <c r="I171" s="235">
        <f t="shared" si="58"/>
        <v>0</v>
      </c>
      <c r="J171" s="104"/>
      <c r="K171" s="105"/>
      <c r="L171" s="235">
        <f t="shared" si="59"/>
        <v>0</v>
      </c>
      <c r="M171" s="238"/>
      <c r="N171" s="105"/>
      <c r="O171" s="235">
        <f t="shared" si="60"/>
        <v>0</v>
      </c>
      <c r="P171" s="236"/>
    </row>
    <row r="172" spans="1:16" s="272" customFormat="1" ht="36" hidden="1" customHeight="1" x14ac:dyDescent="0.25">
      <c r="A172" s="21">
        <v>2800</v>
      </c>
      <c r="B172" s="87" t="s">
        <v>193</v>
      </c>
      <c r="C172" s="88">
        <f t="shared" si="48"/>
        <v>0</v>
      </c>
      <c r="D172" s="49"/>
      <c r="E172" s="434"/>
      <c r="F172" s="485">
        <f t="shared" si="57"/>
        <v>0</v>
      </c>
      <c r="G172" s="49"/>
      <c r="H172" s="51"/>
      <c r="I172" s="52">
        <f t="shared" si="58"/>
        <v>0</v>
      </c>
      <c r="J172" s="51"/>
      <c r="K172" s="50"/>
      <c r="L172" s="52">
        <f t="shared" si="59"/>
        <v>0</v>
      </c>
      <c r="M172" s="53"/>
      <c r="N172" s="50"/>
      <c r="O172" s="52">
        <f t="shared" si="60"/>
        <v>0</v>
      </c>
      <c r="P172" s="54"/>
    </row>
    <row r="173" spans="1:16" hidden="1" x14ac:dyDescent="0.25">
      <c r="A173" s="199">
        <v>3000</v>
      </c>
      <c r="B173" s="199" t="s">
        <v>194</v>
      </c>
      <c r="C173" s="200">
        <f t="shared" si="48"/>
        <v>0</v>
      </c>
      <c r="D173" s="201">
        <f t="shared" ref="D173:O173" si="61">SUM(D174,D184)</f>
        <v>0</v>
      </c>
      <c r="E173" s="454">
        <f t="shared" si="61"/>
        <v>0</v>
      </c>
      <c r="F173" s="505">
        <f t="shared" si="61"/>
        <v>0</v>
      </c>
      <c r="G173" s="201">
        <f t="shared" si="61"/>
        <v>0</v>
      </c>
      <c r="H173" s="203">
        <f t="shared" si="61"/>
        <v>0</v>
      </c>
      <c r="I173" s="204">
        <f t="shared" si="61"/>
        <v>0</v>
      </c>
      <c r="J173" s="203">
        <f t="shared" si="61"/>
        <v>0</v>
      </c>
      <c r="K173" s="202">
        <f t="shared" si="61"/>
        <v>0</v>
      </c>
      <c r="L173" s="204">
        <f t="shared" si="61"/>
        <v>0</v>
      </c>
      <c r="M173" s="200">
        <f t="shared" si="61"/>
        <v>0</v>
      </c>
      <c r="N173" s="202">
        <f t="shared" si="61"/>
        <v>0</v>
      </c>
      <c r="O173" s="204">
        <f t="shared" si="61"/>
        <v>0</v>
      </c>
      <c r="P173" s="205"/>
    </row>
    <row r="174" spans="1:16" ht="24" hidden="1" x14ac:dyDescent="0.25">
      <c r="A174" s="75">
        <v>3200</v>
      </c>
      <c r="B174" s="273" t="s">
        <v>195</v>
      </c>
      <c r="C174" s="76">
        <f t="shared" si="48"/>
        <v>0</v>
      </c>
      <c r="D174" s="207">
        <f>SUM(D175,D179)</f>
        <v>0</v>
      </c>
      <c r="E174" s="455">
        <f t="shared" ref="E174:O174" si="62">SUM(E175,E179)</f>
        <v>0</v>
      </c>
      <c r="F174" s="506">
        <f t="shared" si="62"/>
        <v>0</v>
      </c>
      <c r="G174" s="207">
        <f t="shared" si="62"/>
        <v>0</v>
      </c>
      <c r="H174" s="84">
        <f t="shared" si="62"/>
        <v>0</v>
      </c>
      <c r="I174" s="208">
        <f t="shared" si="62"/>
        <v>0</v>
      </c>
      <c r="J174" s="84">
        <f t="shared" si="62"/>
        <v>0</v>
      </c>
      <c r="K174" s="85">
        <f t="shared" si="62"/>
        <v>0</v>
      </c>
      <c r="L174" s="208">
        <f t="shared" si="62"/>
        <v>0</v>
      </c>
      <c r="M174" s="209">
        <f t="shared" si="62"/>
        <v>0</v>
      </c>
      <c r="N174" s="210">
        <f t="shared" si="62"/>
        <v>0</v>
      </c>
      <c r="O174" s="211">
        <f t="shared" si="62"/>
        <v>0</v>
      </c>
      <c r="P174" s="212"/>
    </row>
    <row r="175" spans="1:16" ht="36" hidden="1" x14ac:dyDescent="0.25">
      <c r="A175" s="342">
        <v>3260</v>
      </c>
      <c r="B175" s="87" t="s">
        <v>196</v>
      </c>
      <c r="C175" s="88">
        <f t="shared" si="48"/>
        <v>0</v>
      </c>
      <c r="D175" s="246">
        <f t="shared" ref="D175:O175" si="63">SUM(D176:D178)</f>
        <v>0</v>
      </c>
      <c r="E175" s="463">
        <f t="shared" si="63"/>
        <v>0</v>
      </c>
      <c r="F175" s="508">
        <f t="shared" si="63"/>
        <v>0</v>
      </c>
      <c r="G175" s="246">
        <f t="shared" si="63"/>
        <v>0</v>
      </c>
      <c r="H175" s="248">
        <f t="shared" si="63"/>
        <v>0</v>
      </c>
      <c r="I175" s="220">
        <f t="shared" si="63"/>
        <v>0</v>
      </c>
      <c r="J175" s="248">
        <f t="shared" si="63"/>
        <v>0</v>
      </c>
      <c r="K175" s="247">
        <f t="shared" si="63"/>
        <v>0</v>
      </c>
      <c r="L175" s="220">
        <f t="shared" si="63"/>
        <v>0</v>
      </c>
      <c r="M175" s="88">
        <f t="shared" si="63"/>
        <v>0</v>
      </c>
      <c r="N175" s="247">
        <f t="shared" si="63"/>
        <v>0</v>
      </c>
      <c r="O175" s="220">
        <f t="shared" si="63"/>
        <v>0</v>
      </c>
      <c r="P175" s="222"/>
    </row>
    <row r="176" spans="1:16" ht="24" hidden="1" x14ac:dyDescent="0.25">
      <c r="A176" s="119">
        <v>3261</v>
      </c>
      <c r="B176" s="98" t="s">
        <v>197</v>
      </c>
      <c r="C176" s="99">
        <f t="shared" si="48"/>
        <v>0</v>
      </c>
      <c r="D176" s="237"/>
      <c r="E176" s="458"/>
      <c r="F176" s="509">
        <f>D176+E176</f>
        <v>0</v>
      </c>
      <c r="G176" s="237"/>
      <c r="H176" s="104"/>
      <c r="I176" s="235">
        <f>G176+H176</f>
        <v>0</v>
      </c>
      <c r="J176" s="104"/>
      <c r="K176" s="105"/>
      <c r="L176" s="235">
        <f>J176+K176</f>
        <v>0</v>
      </c>
      <c r="M176" s="238"/>
      <c r="N176" s="105"/>
      <c r="O176" s="235">
        <f>M176+N176</f>
        <v>0</v>
      </c>
      <c r="P176" s="236"/>
    </row>
    <row r="177" spans="1:16" ht="36" hidden="1" x14ac:dyDescent="0.25">
      <c r="A177" s="119">
        <v>3262</v>
      </c>
      <c r="B177" s="98" t="s">
        <v>198</v>
      </c>
      <c r="C177" s="99">
        <f t="shared" si="48"/>
        <v>0</v>
      </c>
      <c r="D177" s="237"/>
      <c r="E177" s="458"/>
      <c r="F177" s="509">
        <f>D177+E177</f>
        <v>0</v>
      </c>
      <c r="G177" s="237"/>
      <c r="H177" s="104"/>
      <c r="I177" s="235">
        <f>G177+H177</f>
        <v>0</v>
      </c>
      <c r="J177" s="104"/>
      <c r="K177" s="105"/>
      <c r="L177" s="235">
        <f>J177+K177</f>
        <v>0</v>
      </c>
      <c r="M177" s="238"/>
      <c r="N177" s="105"/>
      <c r="O177" s="235">
        <f>M177+N177</f>
        <v>0</v>
      </c>
      <c r="P177" s="236"/>
    </row>
    <row r="178" spans="1:16" ht="24" hidden="1" x14ac:dyDescent="0.25">
      <c r="A178" s="119">
        <v>3263</v>
      </c>
      <c r="B178" s="98" t="s">
        <v>199</v>
      </c>
      <c r="C178" s="99">
        <f t="shared" si="48"/>
        <v>0</v>
      </c>
      <c r="D178" s="237"/>
      <c r="E178" s="458"/>
      <c r="F178" s="509">
        <f>D178+E178</f>
        <v>0</v>
      </c>
      <c r="G178" s="237"/>
      <c r="H178" s="104"/>
      <c r="I178" s="235">
        <f>G178+H178</f>
        <v>0</v>
      </c>
      <c r="J178" s="104"/>
      <c r="K178" s="105"/>
      <c r="L178" s="235">
        <f>J178+K178</f>
        <v>0</v>
      </c>
      <c r="M178" s="238"/>
      <c r="N178" s="105"/>
      <c r="O178" s="235">
        <f>M178+N178</f>
        <v>0</v>
      </c>
      <c r="P178" s="236"/>
    </row>
    <row r="179" spans="1:16" ht="84" hidden="1" x14ac:dyDescent="0.25">
      <c r="A179" s="342">
        <v>3290</v>
      </c>
      <c r="B179" s="87" t="s">
        <v>200</v>
      </c>
      <c r="C179" s="274">
        <f t="shared" si="48"/>
        <v>0</v>
      </c>
      <c r="D179" s="246">
        <f>SUM(D180:D183)</f>
        <v>0</v>
      </c>
      <c r="E179" s="463">
        <f t="shared" ref="E179:O179" si="64">SUM(E180:E183)</f>
        <v>0</v>
      </c>
      <c r="F179" s="508">
        <f t="shared" si="64"/>
        <v>0</v>
      </c>
      <c r="G179" s="246">
        <f t="shared" si="64"/>
        <v>0</v>
      </c>
      <c r="H179" s="248">
        <f t="shared" si="64"/>
        <v>0</v>
      </c>
      <c r="I179" s="220">
        <f t="shared" si="64"/>
        <v>0</v>
      </c>
      <c r="J179" s="248">
        <f t="shared" si="64"/>
        <v>0</v>
      </c>
      <c r="K179" s="247">
        <f t="shared" si="64"/>
        <v>0</v>
      </c>
      <c r="L179" s="220">
        <f t="shared" si="64"/>
        <v>0</v>
      </c>
      <c r="M179" s="274">
        <f t="shared" si="64"/>
        <v>0</v>
      </c>
      <c r="N179" s="275">
        <f t="shared" si="64"/>
        <v>0</v>
      </c>
      <c r="O179" s="276">
        <f t="shared" si="64"/>
        <v>0</v>
      </c>
      <c r="P179" s="277"/>
    </row>
    <row r="180" spans="1:16" ht="72" hidden="1" x14ac:dyDescent="0.25">
      <c r="A180" s="119">
        <v>3291</v>
      </c>
      <c r="B180" s="98" t="s">
        <v>201</v>
      </c>
      <c r="C180" s="99">
        <f t="shared" si="48"/>
        <v>0</v>
      </c>
      <c r="D180" s="237"/>
      <c r="E180" s="458"/>
      <c r="F180" s="509">
        <f>D180+E180</f>
        <v>0</v>
      </c>
      <c r="G180" s="237"/>
      <c r="H180" s="104"/>
      <c r="I180" s="235">
        <f>G180+H180</f>
        <v>0</v>
      </c>
      <c r="J180" s="104"/>
      <c r="K180" s="105"/>
      <c r="L180" s="235">
        <f>J180+K180</f>
        <v>0</v>
      </c>
      <c r="M180" s="238"/>
      <c r="N180" s="105"/>
      <c r="O180" s="235">
        <f>M180+N180</f>
        <v>0</v>
      </c>
      <c r="P180" s="236"/>
    </row>
    <row r="181" spans="1:16" ht="72" hidden="1" x14ac:dyDescent="0.25">
      <c r="A181" s="119">
        <v>3292</v>
      </c>
      <c r="B181" s="98" t="s">
        <v>202</v>
      </c>
      <c r="C181" s="99">
        <f t="shared" si="48"/>
        <v>0</v>
      </c>
      <c r="D181" s="237"/>
      <c r="E181" s="458"/>
      <c r="F181" s="509">
        <f>D181+E181</f>
        <v>0</v>
      </c>
      <c r="G181" s="237"/>
      <c r="H181" s="104"/>
      <c r="I181" s="235">
        <f>G181+H181</f>
        <v>0</v>
      </c>
      <c r="J181" s="104"/>
      <c r="K181" s="105"/>
      <c r="L181" s="235">
        <f>J181+K181</f>
        <v>0</v>
      </c>
      <c r="M181" s="238"/>
      <c r="N181" s="105"/>
      <c r="O181" s="235">
        <f>M181+N181</f>
        <v>0</v>
      </c>
      <c r="P181" s="236"/>
    </row>
    <row r="182" spans="1:16" ht="72" hidden="1" x14ac:dyDescent="0.25">
      <c r="A182" s="119">
        <v>3293</v>
      </c>
      <c r="B182" s="98" t="s">
        <v>203</v>
      </c>
      <c r="C182" s="99">
        <f t="shared" si="48"/>
        <v>0</v>
      </c>
      <c r="D182" s="237"/>
      <c r="E182" s="458"/>
      <c r="F182" s="509">
        <f>D182+E182</f>
        <v>0</v>
      </c>
      <c r="G182" s="237"/>
      <c r="H182" s="104"/>
      <c r="I182" s="235">
        <f>G182+H182</f>
        <v>0</v>
      </c>
      <c r="J182" s="104"/>
      <c r="K182" s="105"/>
      <c r="L182" s="235">
        <f>J182+K182</f>
        <v>0</v>
      </c>
      <c r="M182" s="238"/>
      <c r="N182" s="105"/>
      <c r="O182" s="235">
        <f>M182+N182</f>
        <v>0</v>
      </c>
      <c r="P182" s="236"/>
    </row>
    <row r="183" spans="1:16" ht="60" hidden="1" x14ac:dyDescent="0.25">
      <c r="A183" s="278">
        <v>3294</v>
      </c>
      <c r="B183" s="98" t="s">
        <v>204</v>
      </c>
      <c r="C183" s="274">
        <f t="shared" si="48"/>
        <v>0</v>
      </c>
      <c r="D183" s="279"/>
      <c r="E183" s="466"/>
      <c r="F183" s="512">
        <f>D183+E183</f>
        <v>0</v>
      </c>
      <c r="G183" s="279"/>
      <c r="H183" s="281"/>
      <c r="I183" s="276">
        <f>G183+H183</f>
        <v>0</v>
      </c>
      <c r="J183" s="281"/>
      <c r="K183" s="280"/>
      <c r="L183" s="276">
        <f>J183+K183</f>
        <v>0</v>
      </c>
      <c r="M183" s="282"/>
      <c r="N183" s="280"/>
      <c r="O183" s="276">
        <f>M183+N183</f>
        <v>0</v>
      </c>
      <c r="P183" s="277"/>
    </row>
    <row r="184" spans="1:16" ht="48" hidden="1" x14ac:dyDescent="0.25">
      <c r="A184" s="283">
        <v>3300</v>
      </c>
      <c r="B184" s="273" t="s">
        <v>205</v>
      </c>
      <c r="C184" s="209">
        <f t="shared" si="48"/>
        <v>0</v>
      </c>
      <c r="D184" s="284">
        <f>SUM(D185:D186)</f>
        <v>0</v>
      </c>
      <c r="E184" s="467">
        <f t="shared" ref="E184:O184" si="65">SUM(E185:E186)</f>
        <v>0</v>
      </c>
      <c r="F184" s="513">
        <f t="shared" si="65"/>
        <v>0</v>
      </c>
      <c r="G184" s="284">
        <f t="shared" si="65"/>
        <v>0</v>
      </c>
      <c r="H184" s="285">
        <f t="shared" si="65"/>
        <v>0</v>
      </c>
      <c r="I184" s="211">
        <f t="shared" si="65"/>
        <v>0</v>
      </c>
      <c r="J184" s="285">
        <f t="shared" si="65"/>
        <v>0</v>
      </c>
      <c r="K184" s="210">
        <f t="shared" si="65"/>
        <v>0</v>
      </c>
      <c r="L184" s="211">
        <f t="shared" si="65"/>
        <v>0</v>
      </c>
      <c r="M184" s="209">
        <f t="shared" si="65"/>
        <v>0</v>
      </c>
      <c r="N184" s="210">
        <f t="shared" si="65"/>
        <v>0</v>
      </c>
      <c r="O184" s="211">
        <f t="shared" si="65"/>
        <v>0</v>
      </c>
      <c r="P184" s="212"/>
    </row>
    <row r="185" spans="1:16" ht="48" hidden="1" x14ac:dyDescent="0.25">
      <c r="A185" s="156">
        <v>3310</v>
      </c>
      <c r="B185" s="157" t="s">
        <v>206</v>
      </c>
      <c r="C185" s="163">
        <f t="shared" si="48"/>
        <v>0</v>
      </c>
      <c r="D185" s="239"/>
      <c r="E185" s="464"/>
      <c r="F185" s="507">
        <f>D185+E185</f>
        <v>0</v>
      </c>
      <c r="G185" s="239"/>
      <c r="H185" s="241"/>
      <c r="I185" s="217">
        <f>G185+H185</f>
        <v>0</v>
      </c>
      <c r="J185" s="241"/>
      <c r="K185" s="240"/>
      <c r="L185" s="217">
        <f>J185+K185</f>
        <v>0</v>
      </c>
      <c r="M185" s="242"/>
      <c r="N185" s="240"/>
      <c r="O185" s="217">
        <f>M185+N185</f>
        <v>0</v>
      </c>
      <c r="P185" s="218"/>
    </row>
    <row r="186" spans="1:16" ht="48.75" hidden="1" customHeight="1" x14ac:dyDescent="0.25">
      <c r="A186" s="47">
        <v>3320</v>
      </c>
      <c r="B186" s="87" t="s">
        <v>207</v>
      </c>
      <c r="C186" s="88">
        <f t="shared" si="48"/>
        <v>0</v>
      </c>
      <c r="D186" s="219"/>
      <c r="E186" s="457"/>
      <c r="F186" s="508">
        <f>D186+E186</f>
        <v>0</v>
      </c>
      <c r="G186" s="219"/>
      <c r="H186" s="93"/>
      <c r="I186" s="220">
        <f>G186+H186</f>
        <v>0</v>
      </c>
      <c r="J186" s="93"/>
      <c r="K186" s="94"/>
      <c r="L186" s="220">
        <f>J186+K186</f>
        <v>0</v>
      </c>
      <c r="M186" s="221"/>
      <c r="N186" s="94"/>
      <c r="O186" s="220">
        <f>M186+N186</f>
        <v>0</v>
      </c>
      <c r="P186" s="222"/>
    </row>
    <row r="187" spans="1:16" hidden="1" x14ac:dyDescent="0.25">
      <c r="A187" s="286">
        <v>4000</v>
      </c>
      <c r="B187" s="199" t="s">
        <v>208</v>
      </c>
      <c r="C187" s="200">
        <f t="shared" si="48"/>
        <v>0</v>
      </c>
      <c r="D187" s="201">
        <f t="shared" ref="D187:O187" si="66">SUM(D188,D191)</f>
        <v>0</v>
      </c>
      <c r="E187" s="454">
        <f t="shared" si="66"/>
        <v>0</v>
      </c>
      <c r="F187" s="505">
        <f t="shared" si="66"/>
        <v>0</v>
      </c>
      <c r="G187" s="201">
        <f t="shared" si="66"/>
        <v>0</v>
      </c>
      <c r="H187" s="203">
        <f t="shared" si="66"/>
        <v>0</v>
      </c>
      <c r="I187" s="204">
        <f t="shared" si="66"/>
        <v>0</v>
      </c>
      <c r="J187" s="203">
        <f t="shared" si="66"/>
        <v>0</v>
      </c>
      <c r="K187" s="202">
        <f t="shared" si="66"/>
        <v>0</v>
      </c>
      <c r="L187" s="204">
        <f t="shared" si="66"/>
        <v>0</v>
      </c>
      <c r="M187" s="200">
        <f t="shared" si="66"/>
        <v>0</v>
      </c>
      <c r="N187" s="202">
        <f t="shared" si="66"/>
        <v>0</v>
      </c>
      <c r="O187" s="204">
        <f t="shared" si="66"/>
        <v>0</v>
      </c>
      <c r="P187" s="205"/>
    </row>
    <row r="188" spans="1:16" ht="24" hidden="1" x14ac:dyDescent="0.25">
      <c r="A188" s="287">
        <v>4200</v>
      </c>
      <c r="B188" s="206" t="s">
        <v>209</v>
      </c>
      <c r="C188" s="76">
        <f t="shared" si="48"/>
        <v>0</v>
      </c>
      <c r="D188" s="207">
        <f t="shared" ref="D188:O188" si="67">SUM(D189,D190)</f>
        <v>0</v>
      </c>
      <c r="E188" s="455">
        <f t="shared" si="67"/>
        <v>0</v>
      </c>
      <c r="F188" s="506">
        <f t="shared" si="67"/>
        <v>0</v>
      </c>
      <c r="G188" s="207">
        <f t="shared" si="67"/>
        <v>0</v>
      </c>
      <c r="H188" s="84">
        <f t="shared" si="67"/>
        <v>0</v>
      </c>
      <c r="I188" s="208">
        <f t="shared" si="67"/>
        <v>0</v>
      </c>
      <c r="J188" s="84">
        <f t="shared" si="67"/>
        <v>0</v>
      </c>
      <c r="K188" s="85">
        <f t="shared" si="67"/>
        <v>0</v>
      </c>
      <c r="L188" s="208">
        <f t="shared" si="67"/>
        <v>0</v>
      </c>
      <c r="M188" s="76">
        <f t="shared" si="67"/>
        <v>0</v>
      </c>
      <c r="N188" s="85">
        <f t="shared" si="67"/>
        <v>0</v>
      </c>
      <c r="O188" s="208">
        <f t="shared" si="67"/>
        <v>0</v>
      </c>
      <c r="P188" s="243"/>
    </row>
    <row r="189" spans="1:16" ht="36" hidden="1" x14ac:dyDescent="0.25">
      <c r="A189" s="342">
        <v>4240</v>
      </c>
      <c r="B189" s="87" t="s">
        <v>210</v>
      </c>
      <c r="C189" s="88">
        <f t="shared" si="48"/>
        <v>0</v>
      </c>
      <c r="D189" s="219"/>
      <c r="E189" s="457"/>
      <c r="F189" s="508">
        <f>D189+E189</f>
        <v>0</v>
      </c>
      <c r="G189" s="219"/>
      <c r="H189" s="93"/>
      <c r="I189" s="220">
        <f>G189+H189</f>
        <v>0</v>
      </c>
      <c r="J189" s="93"/>
      <c r="K189" s="94"/>
      <c r="L189" s="220">
        <f>J189+K189</f>
        <v>0</v>
      </c>
      <c r="M189" s="221"/>
      <c r="N189" s="94"/>
      <c r="O189" s="220">
        <f>M189+N189</f>
        <v>0</v>
      </c>
      <c r="P189" s="222"/>
    </row>
    <row r="190" spans="1:16" ht="24" hidden="1" x14ac:dyDescent="0.25">
      <c r="A190" s="231">
        <v>4250</v>
      </c>
      <c r="B190" s="98" t="s">
        <v>211</v>
      </c>
      <c r="C190" s="99">
        <f t="shared" si="48"/>
        <v>0</v>
      </c>
      <c r="D190" s="237"/>
      <c r="E190" s="458"/>
      <c r="F190" s="509">
        <f>D190+E190</f>
        <v>0</v>
      </c>
      <c r="G190" s="237"/>
      <c r="H190" s="104"/>
      <c r="I190" s="235">
        <f>G190+H190</f>
        <v>0</v>
      </c>
      <c r="J190" s="104"/>
      <c r="K190" s="105"/>
      <c r="L190" s="235">
        <f>J190+K190</f>
        <v>0</v>
      </c>
      <c r="M190" s="238"/>
      <c r="N190" s="105"/>
      <c r="O190" s="235">
        <f>M190+N190</f>
        <v>0</v>
      </c>
      <c r="P190" s="236"/>
    </row>
    <row r="191" spans="1:16" hidden="1" x14ac:dyDescent="0.25">
      <c r="A191" s="75">
        <v>4300</v>
      </c>
      <c r="B191" s="206" t="s">
        <v>212</v>
      </c>
      <c r="C191" s="76">
        <f t="shared" si="48"/>
        <v>0</v>
      </c>
      <c r="D191" s="207">
        <f t="shared" ref="D191:O191" si="68">SUM(D192)</f>
        <v>0</v>
      </c>
      <c r="E191" s="455">
        <f t="shared" si="68"/>
        <v>0</v>
      </c>
      <c r="F191" s="506">
        <f t="shared" si="68"/>
        <v>0</v>
      </c>
      <c r="G191" s="207">
        <f t="shared" si="68"/>
        <v>0</v>
      </c>
      <c r="H191" s="84">
        <f t="shared" si="68"/>
        <v>0</v>
      </c>
      <c r="I191" s="208">
        <f t="shared" si="68"/>
        <v>0</v>
      </c>
      <c r="J191" s="84">
        <f t="shared" si="68"/>
        <v>0</v>
      </c>
      <c r="K191" s="85">
        <f t="shared" si="68"/>
        <v>0</v>
      </c>
      <c r="L191" s="208">
        <f t="shared" si="68"/>
        <v>0</v>
      </c>
      <c r="M191" s="76">
        <f t="shared" si="68"/>
        <v>0</v>
      </c>
      <c r="N191" s="85">
        <f t="shared" si="68"/>
        <v>0</v>
      </c>
      <c r="O191" s="208">
        <f t="shared" si="68"/>
        <v>0</v>
      </c>
      <c r="P191" s="243"/>
    </row>
    <row r="192" spans="1:16" ht="24" hidden="1" x14ac:dyDescent="0.25">
      <c r="A192" s="342">
        <v>4310</v>
      </c>
      <c r="B192" s="87" t="s">
        <v>213</v>
      </c>
      <c r="C192" s="88">
        <f t="shared" si="48"/>
        <v>0</v>
      </c>
      <c r="D192" s="246">
        <f t="shared" ref="D192:O192" si="69">SUM(D193:D193)</f>
        <v>0</v>
      </c>
      <c r="E192" s="463">
        <f t="shared" si="69"/>
        <v>0</v>
      </c>
      <c r="F192" s="508">
        <f t="shared" si="69"/>
        <v>0</v>
      </c>
      <c r="G192" s="246">
        <f t="shared" si="69"/>
        <v>0</v>
      </c>
      <c r="H192" s="248">
        <f t="shared" si="69"/>
        <v>0</v>
      </c>
      <c r="I192" s="220">
        <f t="shared" si="69"/>
        <v>0</v>
      </c>
      <c r="J192" s="248">
        <f t="shared" si="69"/>
        <v>0</v>
      </c>
      <c r="K192" s="247">
        <f t="shared" si="69"/>
        <v>0</v>
      </c>
      <c r="L192" s="220">
        <f t="shared" si="69"/>
        <v>0</v>
      </c>
      <c r="M192" s="88">
        <f t="shared" si="69"/>
        <v>0</v>
      </c>
      <c r="N192" s="247">
        <f t="shared" si="69"/>
        <v>0</v>
      </c>
      <c r="O192" s="220">
        <f t="shared" si="69"/>
        <v>0</v>
      </c>
      <c r="P192" s="222"/>
    </row>
    <row r="193" spans="1:16" ht="36" hidden="1" x14ac:dyDescent="0.25">
      <c r="A193" s="119">
        <v>4311</v>
      </c>
      <c r="B193" s="98" t="s">
        <v>214</v>
      </c>
      <c r="C193" s="99">
        <f t="shared" si="48"/>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hidden="1" x14ac:dyDescent="0.25">
      <c r="A194" s="288"/>
      <c r="B194" s="21" t="s">
        <v>215</v>
      </c>
      <c r="C194" s="193">
        <f t="shared" si="48"/>
        <v>0</v>
      </c>
      <c r="D194" s="194">
        <f t="shared" ref="D194:O194" si="70">SUM(D195,D230,D269)</f>
        <v>0</v>
      </c>
      <c r="E194" s="453">
        <f t="shared" si="70"/>
        <v>0</v>
      </c>
      <c r="F194" s="504">
        <f t="shared" si="70"/>
        <v>0</v>
      </c>
      <c r="G194" s="194">
        <f t="shared" si="70"/>
        <v>0</v>
      </c>
      <c r="H194" s="196">
        <f t="shared" si="70"/>
        <v>0</v>
      </c>
      <c r="I194" s="197">
        <f t="shared" si="70"/>
        <v>0</v>
      </c>
      <c r="J194" s="196">
        <f t="shared" si="70"/>
        <v>0</v>
      </c>
      <c r="K194" s="195">
        <f t="shared" si="70"/>
        <v>0</v>
      </c>
      <c r="L194" s="197">
        <f t="shared" si="70"/>
        <v>0</v>
      </c>
      <c r="M194" s="289">
        <f t="shared" si="70"/>
        <v>0</v>
      </c>
      <c r="N194" s="290">
        <f t="shared" si="70"/>
        <v>0</v>
      </c>
      <c r="O194" s="291">
        <f t="shared" si="70"/>
        <v>0</v>
      </c>
      <c r="P194" s="292"/>
    </row>
    <row r="195" spans="1:16" hidden="1" x14ac:dyDescent="0.25">
      <c r="A195" s="199">
        <v>5000</v>
      </c>
      <c r="B195" s="199" t="s">
        <v>216</v>
      </c>
      <c r="C195" s="200">
        <f t="shared" si="48"/>
        <v>0</v>
      </c>
      <c r="D195" s="201">
        <f t="shared" ref="D195:O195" si="71">D196+D204</f>
        <v>0</v>
      </c>
      <c r="E195" s="454">
        <f t="shared" si="71"/>
        <v>0</v>
      </c>
      <c r="F195" s="505">
        <f t="shared" si="71"/>
        <v>0</v>
      </c>
      <c r="G195" s="201">
        <f t="shared" si="71"/>
        <v>0</v>
      </c>
      <c r="H195" s="203">
        <f t="shared" si="71"/>
        <v>0</v>
      </c>
      <c r="I195" s="204">
        <f t="shared" si="71"/>
        <v>0</v>
      </c>
      <c r="J195" s="203">
        <f t="shared" si="71"/>
        <v>0</v>
      </c>
      <c r="K195" s="202">
        <f t="shared" si="71"/>
        <v>0</v>
      </c>
      <c r="L195" s="204">
        <f t="shared" si="71"/>
        <v>0</v>
      </c>
      <c r="M195" s="200">
        <f t="shared" si="71"/>
        <v>0</v>
      </c>
      <c r="N195" s="202">
        <f t="shared" si="71"/>
        <v>0</v>
      </c>
      <c r="O195" s="204">
        <f t="shared" si="71"/>
        <v>0</v>
      </c>
      <c r="P195" s="205"/>
    </row>
    <row r="196" spans="1:16" hidden="1" x14ac:dyDescent="0.25">
      <c r="A196" s="75">
        <v>5100</v>
      </c>
      <c r="B196" s="206" t="s">
        <v>217</v>
      </c>
      <c r="C196" s="76">
        <f t="shared" si="48"/>
        <v>0</v>
      </c>
      <c r="D196" s="207">
        <f t="shared" ref="D196:O196" si="72">D197+D198+D201+D202+D203</f>
        <v>0</v>
      </c>
      <c r="E196" s="455">
        <f t="shared" si="72"/>
        <v>0</v>
      </c>
      <c r="F196" s="506">
        <f t="shared" si="72"/>
        <v>0</v>
      </c>
      <c r="G196" s="207">
        <f t="shared" si="72"/>
        <v>0</v>
      </c>
      <c r="H196" s="84">
        <f t="shared" si="72"/>
        <v>0</v>
      </c>
      <c r="I196" s="208">
        <f t="shared" si="72"/>
        <v>0</v>
      </c>
      <c r="J196" s="84">
        <f t="shared" si="72"/>
        <v>0</v>
      </c>
      <c r="K196" s="85">
        <f t="shared" si="72"/>
        <v>0</v>
      </c>
      <c r="L196" s="208">
        <f t="shared" si="72"/>
        <v>0</v>
      </c>
      <c r="M196" s="76">
        <f t="shared" si="72"/>
        <v>0</v>
      </c>
      <c r="N196" s="85">
        <f t="shared" si="72"/>
        <v>0</v>
      </c>
      <c r="O196" s="208">
        <f t="shared" si="72"/>
        <v>0</v>
      </c>
      <c r="P196" s="243"/>
    </row>
    <row r="197" spans="1:16" hidden="1" x14ac:dyDescent="0.25">
      <c r="A197" s="342">
        <v>5110</v>
      </c>
      <c r="B197" s="87" t="s">
        <v>218</v>
      </c>
      <c r="C197" s="88">
        <f t="shared" si="48"/>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48"/>
        <v>0</v>
      </c>
      <c r="D198" s="232">
        <f t="shared" ref="D198:O198" si="73">D199+D200</f>
        <v>0</v>
      </c>
      <c r="E198" s="459">
        <f t="shared" si="73"/>
        <v>0</v>
      </c>
      <c r="F198" s="509">
        <f t="shared" si="73"/>
        <v>0</v>
      </c>
      <c r="G198" s="232">
        <f t="shared" si="73"/>
        <v>0</v>
      </c>
      <c r="H198" s="234">
        <f t="shared" si="73"/>
        <v>0</v>
      </c>
      <c r="I198" s="235">
        <f t="shared" si="73"/>
        <v>0</v>
      </c>
      <c r="J198" s="234">
        <f t="shared" si="73"/>
        <v>0</v>
      </c>
      <c r="K198" s="233">
        <f t="shared" si="73"/>
        <v>0</v>
      </c>
      <c r="L198" s="235">
        <f t="shared" si="73"/>
        <v>0</v>
      </c>
      <c r="M198" s="99">
        <f t="shared" si="73"/>
        <v>0</v>
      </c>
      <c r="N198" s="233">
        <f t="shared" si="73"/>
        <v>0</v>
      </c>
      <c r="O198" s="235">
        <f t="shared" si="73"/>
        <v>0</v>
      </c>
      <c r="P198" s="236"/>
    </row>
    <row r="199" spans="1:16" hidden="1" x14ac:dyDescent="0.25">
      <c r="A199" s="119">
        <v>5121</v>
      </c>
      <c r="B199" s="98" t="s">
        <v>220</v>
      </c>
      <c r="C199" s="99">
        <f t="shared" si="48"/>
        <v>0</v>
      </c>
      <c r="D199" s="237"/>
      <c r="E199" s="458"/>
      <c r="F199" s="509">
        <f>D199+E199</f>
        <v>0</v>
      </c>
      <c r="G199" s="237"/>
      <c r="H199" s="104"/>
      <c r="I199" s="235">
        <f>G199+H199</f>
        <v>0</v>
      </c>
      <c r="J199" s="104"/>
      <c r="K199" s="105"/>
      <c r="L199" s="235">
        <f>J199+K199</f>
        <v>0</v>
      </c>
      <c r="M199" s="238"/>
      <c r="N199" s="105"/>
      <c r="O199" s="235">
        <f>M199+N199</f>
        <v>0</v>
      </c>
      <c r="P199" s="236"/>
    </row>
    <row r="200" spans="1:16" ht="24" hidden="1" x14ac:dyDescent="0.25">
      <c r="A200" s="119">
        <v>5129</v>
      </c>
      <c r="B200" s="98" t="s">
        <v>221</v>
      </c>
      <c r="C200" s="99">
        <f t="shared" si="48"/>
        <v>0</v>
      </c>
      <c r="D200" s="237"/>
      <c r="E200" s="458"/>
      <c r="F200" s="509">
        <f>D200+E200</f>
        <v>0</v>
      </c>
      <c r="G200" s="237"/>
      <c r="H200" s="104"/>
      <c r="I200" s="235">
        <f>G200+H200</f>
        <v>0</v>
      </c>
      <c r="J200" s="104"/>
      <c r="K200" s="105"/>
      <c r="L200" s="235">
        <f>J200+K200</f>
        <v>0</v>
      </c>
      <c r="M200" s="238"/>
      <c r="N200" s="105"/>
      <c r="O200" s="235">
        <f>M200+N200</f>
        <v>0</v>
      </c>
      <c r="P200" s="236"/>
    </row>
    <row r="201" spans="1:16" hidden="1" x14ac:dyDescent="0.25">
      <c r="A201" s="231">
        <v>5130</v>
      </c>
      <c r="B201" s="98" t="s">
        <v>222</v>
      </c>
      <c r="C201" s="99">
        <f t="shared" si="48"/>
        <v>0</v>
      </c>
      <c r="D201" s="237"/>
      <c r="E201" s="458"/>
      <c r="F201" s="509">
        <f>D201+E201</f>
        <v>0</v>
      </c>
      <c r="G201" s="237"/>
      <c r="H201" s="104"/>
      <c r="I201" s="235">
        <f>G201+H201</f>
        <v>0</v>
      </c>
      <c r="J201" s="104"/>
      <c r="K201" s="105"/>
      <c r="L201" s="235">
        <f>J201+K201</f>
        <v>0</v>
      </c>
      <c r="M201" s="238"/>
      <c r="N201" s="105"/>
      <c r="O201" s="235">
        <f>M201+N201</f>
        <v>0</v>
      </c>
      <c r="P201" s="236"/>
    </row>
    <row r="202" spans="1:16" hidden="1" x14ac:dyDescent="0.25">
      <c r="A202" s="231">
        <v>5140</v>
      </c>
      <c r="B202" s="98" t="s">
        <v>223</v>
      </c>
      <c r="C202" s="99">
        <f t="shared" si="48"/>
        <v>0</v>
      </c>
      <c r="D202" s="237"/>
      <c r="E202" s="458"/>
      <c r="F202" s="509">
        <f>D202+E202</f>
        <v>0</v>
      </c>
      <c r="G202" s="237"/>
      <c r="H202" s="104"/>
      <c r="I202" s="235">
        <f>G202+H202</f>
        <v>0</v>
      </c>
      <c r="J202" s="104"/>
      <c r="K202" s="105"/>
      <c r="L202" s="235">
        <f>J202+K202</f>
        <v>0</v>
      </c>
      <c r="M202" s="238"/>
      <c r="N202" s="105"/>
      <c r="O202" s="235">
        <f>M202+N202</f>
        <v>0</v>
      </c>
      <c r="P202" s="236"/>
    </row>
    <row r="203" spans="1:16" ht="24" hidden="1" x14ac:dyDescent="0.25">
      <c r="A203" s="231">
        <v>5170</v>
      </c>
      <c r="B203" s="98" t="s">
        <v>224</v>
      </c>
      <c r="C203" s="99">
        <f t="shared" si="48"/>
        <v>0</v>
      </c>
      <c r="D203" s="237"/>
      <c r="E203" s="458"/>
      <c r="F203" s="509">
        <f>D203+E203</f>
        <v>0</v>
      </c>
      <c r="G203" s="237"/>
      <c r="H203" s="104"/>
      <c r="I203" s="235">
        <f>G203+H203</f>
        <v>0</v>
      </c>
      <c r="J203" s="104"/>
      <c r="K203" s="105"/>
      <c r="L203" s="235">
        <f>J203+K203</f>
        <v>0</v>
      </c>
      <c r="M203" s="238"/>
      <c r="N203" s="105"/>
      <c r="O203" s="235">
        <f>M203+N203</f>
        <v>0</v>
      </c>
      <c r="P203" s="236"/>
    </row>
    <row r="204" spans="1:16" hidden="1" x14ac:dyDescent="0.25">
      <c r="A204" s="75">
        <v>5200</v>
      </c>
      <c r="B204" s="206" t="s">
        <v>225</v>
      </c>
      <c r="C204" s="76">
        <f t="shared" si="48"/>
        <v>0</v>
      </c>
      <c r="D204" s="207">
        <f t="shared" ref="D204:O204" si="74">D205+D215+D216+D225+D226+D227+D229</f>
        <v>0</v>
      </c>
      <c r="E204" s="455">
        <f t="shared" si="74"/>
        <v>0</v>
      </c>
      <c r="F204" s="506">
        <f t="shared" si="74"/>
        <v>0</v>
      </c>
      <c r="G204" s="207">
        <f t="shared" si="74"/>
        <v>0</v>
      </c>
      <c r="H204" s="84">
        <f t="shared" si="74"/>
        <v>0</v>
      </c>
      <c r="I204" s="208">
        <f t="shared" si="74"/>
        <v>0</v>
      </c>
      <c r="J204" s="84">
        <f t="shared" si="74"/>
        <v>0</v>
      </c>
      <c r="K204" s="85">
        <f t="shared" si="74"/>
        <v>0</v>
      </c>
      <c r="L204" s="208">
        <f t="shared" si="74"/>
        <v>0</v>
      </c>
      <c r="M204" s="76">
        <f t="shared" si="74"/>
        <v>0</v>
      </c>
      <c r="N204" s="85">
        <f t="shared" si="74"/>
        <v>0</v>
      </c>
      <c r="O204" s="208">
        <f t="shared" si="74"/>
        <v>0</v>
      </c>
      <c r="P204" s="243"/>
    </row>
    <row r="205" spans="1:16" hidden="1" x14ac:dyDescent="0.25">
      <c r="A205" s="213">
        <v>5210</v>
      </c>
      <c r="B205" s="157" t="s">
        <v>226</v>
      </c>
      <c r="C205" s="163">
        <f t="shared" si="48"/>
        <v>0</v>
      </c>
      <c r="D205" s="214">
        <f t="shared" ref="D205:O205" si="75">SUM(D206:D214)</f>
        <v>0</v>
      </c>
      <c r="E205" s="456">
        <f t="shared" si="75"/>
        <v>0</v>
      </c>
      <c r="F205" s="507">
        <f t="shared" si="75"/>
        <v>0</v>
      </c>
      <c r="G205" s="214">
        <f t="shared" si="75"/>
        <v>0</v>
      </c>
      <c r="H205" s="216">
        <f t="shared" si="75"/>
        <v>0</v>
      </c>
      <c r="I205" s="217">
        <f t="shared" si="75"/>
        <v>0</v>
      </c>
      <c r="J205" s="216">
        <f t="shared" si="75"/>
        <v>0</v>
      </c>
      <c r="K205" s="215">
        <f t="shared" si="75"/>
        <v>0</v>
      </c>
      <c r="L205" s="217">
        <f t="shared" si="75"/>
        <v>0</v>
      </c>
      <c r="M205" s="163">
        <f t="shared" si="75"/>
        <v>0</v>
      </c>
      <c r="N205" s="215">
        <f t="shared" si="75"/>
        <v>0</v>
      </c>
      <c r="O205" s="217">
        <f t="shared" si="75"/>
        <v>0</v>
      </c>
      <c r="P205" s="218"/>
    </row>
    <row r="206" spans="1:16" hidden="1" x14ac:dyDescent="0.25">
      <c r="A206" s="47">
        <v>5211</v>
      </c>
      <c r="B206" s="87" t="s">
        <v>227</v>
      </c>
      <c r="C206" s="88">
        <f t="shared" si="48"/>
        <v>0</v>
      </c>
      <c r="D206" s="219"/>
      <c r="E206" s="457"/>
      <c r="F206" s="508">
        <f t="shared" ref="F206:F215" si="76">D206+E206</f>
        <v>0</v>
      </c>
      <c r="G206" s="219"/>
      <c r="H206" s="93"/>
      <c r="I206" s="220">
        <f t="shared" ref="I206:I215" si="77">G206+H206</f>
        <v>0</v>
      </c>
      <c r="J206" s="93"/>
      <c r="K206" s="94"/>
      <c r="L206" s="220">
        <f t="shared" ref="L206:L215" si="78">J206+K206</f>
        <v>0</v>
      </c>
      <c r="M206" s="221"/>
      <c r="N206" s="94"/>
      <c r="O206" s="220">
        <f t="shared" ref="O206:O215" si="79">M206+N206</f>
        <v>0</v>
      </c>
      <c r="P206" s="222"/>
    </row>
    <row r="207" spans="1:16" hidden="1" x14ac:dyDescent="0.25">
      <c r="A207" s="119">
        <v>5212</v>
      </c>
      <c r="B207" s="98" t="s">
        <v>228</v>
      </c>
      <c r="C207" s="99">
        <f t="shared" si="48"/>
        <v>0</v>
      </c>
      <c r="D207" s="237"/>
      <c r="E207" s="458"/>
      <c r="F207" s="509">
        <f t="shared" si="76"/>
        <v>0</v>
      </c>
      <c r="G207" s="237"/>
      <c r="H207" s="104"/>
      <c r="I207" s="235">
        <f t="shared" si="77"/>
        <v>0</v>
      </c>
      <c r="J207" s="104"/>
      <c r="K207" s="105"/>
      <c r="L207" s="235">
        <f t="shared" si="78"/>
        <v>0</v>
      </c>
      <c r="M207" s="238"/>
      <c r="N207" s="105"/>
      <c r="O207" s="235">
        <f t="shared" si="79"/>
        <v>0</v>
      </c>
      <c r="P207" s="236"/>
    </row>
    <row r="208" spans="1:16" hidden="1" x14ac:dyDescent="0.25">
      <c r="A208" s="119">
        <v>5213</v>
      </c>
      <c r="B208" s="98" t="s">
        <v>229</v>
      </c>
      <c r="C208" s="99">
        <f t="shared" si="48"/>
        <v>0</v>
      </c>
      <c r="D208" s="237"/>
      <c r="E208" s="458"/>
      <c r="F208" s="509">
        <f t="shared" si="76"/>
        <v>0</v>
      </c>
      <c r="G208" s="237"/>
      <c r="H208" s="104"/>
      <c r="I208" s="235">
        <f t="shared" si="77"/>
        <v>0</v>
      </c>
      <c r="J208" s="104"/>
      <c r="K208" s="105"/>
      <c r="L208" s="235">
        <f t="shared" si="78"/>
        <v>0</v>
      </c>
      <c r="M208" s="238"/>
      <c r="N208" s="105"/>
      <c r="O208" s="235">
        <f t="shared" si="79"/>
        <v>0</v>
      </c>
      <c r="P208" s="236"/>
    </row>
    <row r="209" spans="1:16" hidden="1" x14ac:dyDescent="0.25">
      <c r="A209" s="119">
        <v>5214</v>
      </c>
      <c r="B209" s="98" t="s">
        <v>230</v>
      </c>
      <c r="C209" s="99">
        <f t="shared" si="48"/>
        <v>0</v>
      </c>
      <c r="D209" s="237"/>
      <c r="E209" s="458"/>
      <c r="F209" s="509">
        <f t="shared" si="76"/>
        <v>0</v>
      </c>
      <c r="G209" s="237"/>
      <c r="H209" s="104"/>
      <c r="I209" s="235">
        <f t="shared" si="77"/>
        <v>0</v>
      </c>
      <c r="J209" s="104"/>
      <c r="K209" s="105"/>
      <c r="L209" s="235">
        <f t="shared" si="78"/>
        <v>0</v>
      </c>
      <c r="M209" s="238"/>
      <c r="N209" s="105"/>
      <c r="O209" s="235">
        <f t="shared" si="79"/>
        <v>0</v>
      </c>
      <c r="P209" s="236"/>
    </row>
    <row r="210" spans="1:16" hidden="1" x14ac:dyDescent="0.25">
      <c r="A210" s="119">
        <v>5215</v>
      </c>
      <c r="B210" s="98" t="s">
        <v>231</v>
      </c>
      <c r="C210" s="99">
        <f t="shared" si="48"/>
        <v>0</v>
      </c>
      <c r="D210" s="237"/>
      <c r="E210" s="458"/>
      <c r="F210" s="509">
        <f t="shared" si="76"/>
        <v>0</v>
      </c>
      <c r="G210" s="237"/>
      <c r="H210" s="104"/>
      <c r="I210" s="235">
        <f t="shared" si="77"/>
        <v>0</v>
      </c>
      <c r="J210" s="104"/>
      <c r="K210" s="105"/>
      <c r="L210" s="235">
        <f t="shared" si="78"/>
        <v>0</v>
      </c>
      <c r="M210" s="238"/>
      <c r="N210" s="105"/>
      <c r="O210" s="235">
        <f t="shared" si="79"/>
        <v>0</v>
      </c>
      <c r="P210" s="236"/>
    </row>
    <row r="211" spans="1:16" ht="14.25" hidden="1" customHeight="1" x14ac:dyDescent="0.25">
      <c r="A211" s="119">
        <v>5216</v>
      </c>
      <c r="B211" s="98" t="s">
        <v>232</v>
      </c>
      <c r="C211" s="99">
        <f t="shared" si="48"/>
        <v>0</v>
      </c>
      <c r="D211" s="237"/>
      <c r="E211" s="458"/>
      <c r="F211" s="509">
        <f t="shared" si="76"/>
        <v>0</v>
      </c>
      <c r="G211" s="237"/>
      <c r="H211" s="104"/>
      <c r="I211" s="235">
        <f t="shared" si="77"/>
        <v>0</v>
      </c>
      <c r="J211" s="104"/>
      <c r="K211" s="105"/>
      <c r="L211" s="235">
        <f t="shared" si="78"/>
        <v>0</v>
      </c>
      <c r="M211" s="238"/>
      <c r="N211" s="105"/>
      <c r="O211" s="235">
        <f t="shared" si="79"/>
        <v>0</v>
      </c>
      <c r="P211" s="236"/>
    </row>
    <row r="212" spans="1:16" hidden="1" x14ac:dyDescent="0.25">
      <c r="A212" s="119">
        <v>5217</v>
      </c>
      <c r="B212" s="98" t="s">
        <v>233</v>
      </c>
      <c r="C212" s="99">
        <f t="shared" si="48"/>
        <v>0</v>
      </c>
      <c r="D212" s="237"/>
      <c r="E212" s="458"/>
      <c r="F212" s="509">
        <f t="shared" si="76"/>
        <v>0</v>
      </c>
      <c r="G212" s="237"/>
      <c r="H212" s="104"/>
      <c r="I212" s="235">
        <f t="shared" si="77"/>
        <v>0</v>
      </c>
      <c r="J212" s="104"/>
      <c r="K212" s="105"/>
      <c r="L212" s="235">
        <f t="shared" si="78"/>
        <v>0</v>
      </c>
      <c r="M212" s="238"/>
      <c r="N212" s="105"/>
      <c r="O212" s="235">
        <f t="shared" si="79"/>
        <v>0</v>
      </c>
      <c r="P212" s="236"/>
    </row>
    <row r="213" spans="1:16" hidden="1" x14ac:dyDescent="0.25">
      <c r="A213" s="119">
        <v>5218</v>
      </c>
      <c r="B213" s="98" t="s">
        <v>234</v>
      </c>
      <c r="C213" s="99">
        <f t="shared" ref="C213:C276" si="80">F213+I213+L213+O213</f>
        <v>0</v>
      </c>
      <c r="D213" s="237"/>
      <c r="E213" s="458"/>
      <c r="F213" s="509">
        <f t="shared" si="76"/>
        <v>0</v>
      </c>
      <c r="G213" s="237"/>
      <c r="H213" s="104"/>
      <c r="I213" s="235">
        <f t="shared" si="77"/>
        <v>0</v>
      </c>
      <c r="J213" s="104"/>
      <c r="K213" s="105"/>
      <c r="L213" s="235">
        <f t="shared" si="78"/>
        <v>0</v>
      </c>
      <c r="M213" s="238"/>
      <c r="N213" s="105"/>
      <c r="O213" s="235">
        <f t="shared" si="79"/>
        <v>0</v>
      </c>
      <c r="P213" s="236"/>
    </row>
    <row r="214" spans="1:16" hidden="1" x14ac:dyDescent="0.25">
      <c r="A214" s="119">
        <v>5219</v>
      </c>
      <c r="B214" s="98" t="s">
        <v>235</v>
      </c>
      <c r="C214" s="99">
        <f t="shared" si="80"/>
        <v>0</v>
      </c>
      <c r="D214" s="237"/>
      <c r="E214" s="458"/>
      <c r="F214" s="509">
        <f t="shared" si="76"/>
        <v>0</v>
      </c>
      <c r="G214" s="237"/>
      <c r="H214" s="104"/>
      <c r="I214" s="235">
        <f t="shared" si="77"/>
        <v>0</v>
      </c>
      <c r="J214" s="104"/>
      <c r="K214" s="105"/>
      <c r="L214" s="235">
        <f t="shared" si="78"/>
        <v>0</v>
      </c>
      <c r="M214" s="238"/>
      <c r="N214" s="105"/>
      <c r="O214" s="235">
        <f t="shared" si="79"/>
        <v>0</v>
      </c>
      <c r="P214" s="236"/>
    </row>
    <row r="215" spans="1:16" ht="13.5" hidden="1" customHeight="1" x14ac:dyDescent="0.25">
      <c r="A215" s="231">
        <v>5220</v>
      </c>
      <c r="B215" s="98" t="s">
        <v>236</v>
      </c>
      <c r="C215" s="99">
        <f t="shared" si="80"/>
        <v>0</v>
      </c>
      <c r="D215" s="237"/>
      <c r="E215" s="458"/>
      <c r="F215" s="509">
        <f t="shared" si="76"/>
        <v>0</v>
      </c>
      <c r="G215" s="237"/>
      <c r="H215" s="104"/>
      <c r="I215" s="235">
        <f t="shared" si="77"/>
        <v>0</v>
      </c>
      <c r="J215" s="104"/>
      <c r="K215" s="105"/>
      <c r="L215" s="235">
        <f t="shared" si="78"/>
        <v>0</v>
      </c>
      <c r="M215" s="238"/>
      <c r="N215" s="105"/>
      <c r="O215" s="235">
        <f t="shared" si="79"/>
        <v>0</v>
      </c>
      <c r="P215" s="236"/>
    </row>
    <row r="216" spans="1:16" hidden="1" x14ac:dyDescent="0.25">
      <c r="A216" s="231">
        <v>5230</v>
      </c>
      <c r="B216" s="98" t="s">
        <v>237</v>
      </c>
      <c r="C216" s="99">
        <f t="shared" si="80"/>
        <v>0</v>
      </c>
      <c r="D216" s="232">
        <f t="shared" ref="D216:O216" si="81">SUM(D217:D224)</f>
        <v>0</v>
      </c>
      <c r="E216" s="459">
        <f t="shared" si="81"/>
        <v>0</v>
      </c>
      <c r="F216" s="509">
        <f t="shared" si="81"/>
        <v>0</v>
      </c>
      <c r="G216" s="232">
        <f t="shared" si="81"/>
        <v>0</v>
      </c>
      <c r="H216" s="234">
        <f t="shared" si="81"/>
        <v>0</v>
      </c>
      <c r="I216" s="235">
        <f t="shared" si="81"/>
        <v>0</v>
      </c>
      <c r="J216" s="234">
        <f t="shared" si="81"/>
        <v>0</v>
      </c>
      <c r="K216" s="233">
        <f t="shared" si="81"/>
        <v>0</v>
      </c>
      <c r="L216" s="235">
        <f t="shared" si="81"/>
        <v>0</v>
      </c>
      <c r="M216" s="99">
        <f t="shared" si="81"/>
        <v>0</v>
      </c>
      <c r="N216" s="233">
        <f t="shared" si="81"/>
        <v>0</v>
      </c>
      <c r="O216" s="235">
        <f t="shared" si="81"/>
        <v>0</v>
      </c>
      <c r="P216" s="236"/>
    </row>
    <row r="217" spans="1:16" hidden="1" x14ac:dyDescent="0.25">
      <c r="A217" s="119">
        <v>5231</v>
      </c>
      <c r="B217" s="98" t="s">
        <v>238</v>
      </c>
      <c r="C217" s="99">
        <f t="shared" si="80"/>
        <v>0</v>
      </c>
      <c r="D217" s="237"/>
      <c r="E217" s="458"/>
      <c r="F217" s="509">
        <f t="shared" ref="F217:F226" si="82">D217+E217</f>
        <v>0</v>
      </c>
      <c r="G217" s="237"/>
      <c r="H217" s="104"/>
      <c r="I217" s="235">
        <f t="shared" ref="I217:I226" si="83">G217+H217</f>
        <v>0</v>
      </c>
      <c r="J217" s="104"/>
      <c r="K217" s="105"/>
      <c r="L217" s="235">
        <f t="shared" ref="L217:L226" si="84">J217+K217</f>
        <v>0</v>
      </c>
      <c r="M217" s="238"/>
      <c r="N217" s="105"/>
      <c r="O217" s="235">
        <f t="shared" ref="O217:O226" si="85">M217+N217</f>
        <v>0</v>
      </c>
      <c r="P217" s="236"/>
    </row>
    <row r="218" spans="1:16" hidden="1" x14ac:dyDescent="0.25">
      <c r="A218" s="119">
        <v>5232</v>
      </c>
      <c r="B218" s="98" t="s">
        <v>239</v>
      </c>
      <c r="C218" s="99">
        <f t="shared" si="80"/>
        <v>0</v>
      </c>
      <c r="D218" s="237"/>
      <c r="E218" s="458"/>
      <c r="F218" s="509">
        <f t="shared" si="82"/>
        <v>0</v>
      </c>
      <c r="G218" s="237"/>
      <c r="H218" s="104"/>
      <c r="I218" s="235">
        <f t="shared" si="83"/>
        <v>0</v>
      </c>
      <c r="J218" s="104"/>
      <c r="K218" s="105"/>
      <c r="L218" s="235">
        <f t="shared" si="84"/>
        <v>0</v>
      </c>
      <c r="M218" s="238"/>
      <c r="N218" s="105"/>
      <c r="O218" s="235">
        <f t="shared" si="85"/>
        <v>0</v>
      </c>
      <c r="P218" s="236"/>
    </row>
    <row r="219" spans="1:16" hidden="1" x14ac:dyDescent="0.25">
      <c r="A219" s="119">
        <v>5233</v>
      </c>
      <c r="B219" s="98" t="s">
        <v>240</v>
      </c>
      <c r="C219" s="99">
        <f t="shared" si="80"/>
        <v>0</v>
      </c>
      <c r="D219" s="237"/>
      <c r="E219" s="458"/>
      <c r="F219" s="509">
        <f t="shared" si="82"/>
        <v>0</v>
      </c>
      <c r="G219" s="237"/>
      <c r="H219" s="104"/>
      <c r="I219" s="235">
        <f t="shared" si="83"/>
        <v>0</v>
      </c>
      <c r="J219" s="104"/>
      <c r="K219" s="105"/>
      <c r="L219" s="235">
        <f t="shared" si="84"/>
        <v>0</v>
      </c>
      <c r="M219" s="238"/>
      <c r="N219" s="105"/>
      <c r="O219" s="235">
        <f t="shared" si="85"/>
        <v>0</v>
      </c>
      <c r="P219" s="236"/>
    </row>
    <row r="220" spans="1:16" ht="24" hidden="1" x14ac:dyDescent="0.25">
      <c r="A220" s="119">
        <v>5234</v>
      </c>
      <c r="B220" s="98" t="s">
        <v>241</v>
      </c>
      <c r="C220" s="99">
        <f t="shared" si="80"/>
        <v>0</v>
      </c>
      <c r="D220" s="237"/>
      <c r="E220" s="458"/>
      <c r="F220" s="509">
        <f t="shared" si="82"/>
        <v>0</v>
      </c>
      <c r="G220" s="237"/>
      <c r="H220" s="104"/>
      <c r="I220" s="235">
        <f t="shared" si="83"/>
        <v>0</v>
      </c>
      <c r="J220" s="104"/>
      <c r="K220" s="105"/>
      <c r="L220" s="235">
        <f t="shared" si="84"/>
        <v>0</v>
      </c>
      <c r="M220" s="238"/>
      <c r="N220" s="105"/>
      <c r="O220" s="235">
        <f t="shared" si="85"/>
        <v>0</v>
      </c>
      <c r="P220" s="236"/>
    </row>
    <row r="221" spans="1:16" ht="14.25" hidden="1" customHeight="1" x14ac:dyDescent="0.25">
      <c r="A221" s="119">
        <v>5236</v>
      </c>
      <c r="B221" s="98" t="s">
        <v>242</v>
      </c>
      <c r="C221" s="99">
        <f t="shared" si="80"/>
        <v>0</v>
      </c>
      <c r="D221" s="237"/>
      <c r="E221" s="458"/>
      <c r="F221" s="509">
        <f t="shared" si="82"/>
        <v>0</v>
      </c>
      <c r="G221" s="237"/>
      <c r="H221" s="104"/>
      <c r="I221" s="235">
        <f t="shared" si="83"/>
        <v>0</v>
      </c>
      <c r="J221" s="104"/>
      <c r="K221" s="105"/>
      <c r="L221" s="235">
        <f t="shared" si="84"/>
        <v>0</v>
      </c>
      <c r="M221" s="238"/>
      <c r="N221" s="105"/>
      <c r="O221" s="235">
        <f t="shared" si="85"/>
        <v>0</v>
      </c>
      <c r="P221" s="236"/>
    </row>
    <row r="222" spans="1:16" ht="14.25" hidden="1" customHeight="1" x14ac:dyDescent="0.25">
      <c r="A222" s="119">
        <v>5237</v>
      </c>
      <c r="B222" s="98" t="s">
        <v>243</v>
      </c>
      <c r="C222" s="99">
        <f t="shared" si="80"/>
        <v>0</v>
      </c>
      <c r="D222" s="237"/>
      <c r="E222" s="458"/>
      <c r="F222" s="509">
        <f t="shared" si="82"/>
        <v>0</v>
      </c>
      <c r="G222" s="237"/>
      <c r="H222" s="104"/>
      <c r="I222" s="235">
        <f t="shared" si="83"/>
        <v>0</v>
      </c>
      <c r="J222" s="104"/>
      <c r="K222" s="105"/>
      <c r="L222" s="235">
        <f t="shared" si="84"/>
        <v>0</v>
      </c>
      <c r="M222" s="238"/>
      <c r="N222" s="105"/>
      <c r="O222" s="235">
        <f t="shared" si="85"/>
        <v>0</v>
      </c>
      <c r="P222" s="236"/>
    </row>
    <row r="223" spans="1:16" ht="24" hidden="1" x14ac:dyDescent="0.25">
      <c r="A223" s="119">
        <v>5238</v>
      </c>
      <c r="B223" s="98" t="s">
        <v>244</v>
      </c>
      <c r="C223" s="99">
        <f t="shared" si="80"/>
        <v>0</v>
      </c>
      <c r="D223" s="237"/>
      <c r="E223" s="458"/>
      <c r="F223" s="509">
        <f t="shared" si="82"/>
        <v>0</v>
      </c>
      <c r="G223" s="237"/>
      <c r="H223" s="104"/>
      <c r="I223" s="235">
        <f t="shared" si="83"/>
        <v>0</v>
      </c>
      <c r="J223" s="104"/>
      <c r="K223" s="105"/>
      <c r="L223" s="235">
        <f t="shared" si="84"/>
        <v>0</v>
      </c>
      <c r="M223" s="238"/>
      <c r="N223" s="105"/>
      <c r="O223" s="235">
        <f t="shared" si="85"/>
        <v>0</v>
      </c>
      <c r="P223" s="236"/>
    </row>
    <row r="224" spans="1:16" ht="24" hidden="1" x14ac:dyDescent="0.25">
      <c r="A224" s="119">
        <v>5239</v>
      </c>
      <c r="B224" s="98" t="s">
        <v>245</v>
      </c>
      <c r="C224" s="99">
        <f t="shared" si="80"/>
        <v>0</v>
      </c>
      <c r="D224" s="237"/>
      <c r="E224" s="458"/>
      <c r="F224" s="509">
        <f t="shared" si="82"/>
        <v>0</v>
      </c>
      <c r="G224" s="237"/>
      <c r="H224" s="104"/>
      <c r="I224" s="235">
        <f t="shared" si="83"/>
        <v>0</v>
      </c>
      <c r="J224" s="104"/>
      <c r="K224" s="105"/>
      <c r="L224" s="235">
        <f t="shared" si="84"/>
        <v>0</v>
      </c>
      <c r="M224" s="238"/>
      <c r="N224" s="105"/>
      <c r="O224" s="235">
        <f t="shared" si="85"/>
        <v>0</v>
      </c>
      <c r="P224" s="236"/>
    </row>
    <row r="225" spans="1:16" ht="24" hidden="1" x14ac:dyDescent="0.25">
      <c r="A225" s="231">
        <v>5240</v>
      </c>
      <c r="B225" s="98" t="s">
        <v>246</v>
      </c>
      <c r="C225" s="99">
        <f t="shared" si="80"/>
        <v>0</v>
      </c>
      <c r="D225" s="237"/>
      <c r="E225" s="458"/>
      <c r="F225" s="509">
        <f t="shared" si="82"/>
        <v>0</v>
      </c>
      <c r="G225" s="237"/>
      <c r="H225" s="104"/>
      <c r="I225" s="235">
        <f t="shared" si="83"/>
        <v>0</v>
      </c>
      <c r="J225" s="104"/>
      <c r="K225" s="105"/>
      <c r="L225" s="235">
        <f t="shared" si="84"/>
        <v>0</v>
      </c>
      <c r="M225" s="238"/>
      <c r="N225" s="105"/>
      <c r="O225" s="235">
        <f t="shared" si="85"/>
        <v>0</v>
      </c>
      <c r="P225" s="236"/>
    </row>
    <row r="226" spans="1:16" hidden="1" x14ac:dyDescent="0.25">
      <c r="A226" s="231">
        <v>5250</v>
      </c>
      <c r="B226" s="98" t="s">
        <v>247</v>
      </c>
      <c r="C226" s="99">
        <f t="shared" si="80"/>
        <v>0</v>
      </c>
      <c r="D226" s="237"/>
      <c r="E226" s="458"/>
      <c r="F226" s="509">
        <f t="shared" si="82"/>
        <v>0</v>
      </c>
      <c r="G226" s="237"/>
      <c r="H226" s="104"/>
      <c r="I226" s="235">
        <f t="shared" si="83"/>
        <v>0</v>
      </c>
      <c r="J226" s="104"/>
      <c r="K226" s="105"/>
      <c r="L226" s="235">
        <f t="shared" si="84"/>
        <v>0</v>
      </c>
      <c r="M226" s="238"/>
      <c r="N226" s="105"/>
      <c r="O226" s="235">
        <f t="shared" si="85"/>
        <v>0</v>
      </c>
      <c r="P226" s="236"/>
    </row>
    <row r="227" spans="1:16" hidden="1" x14ac:dyDescent="0.25">
      <c r="A227" s="231">
        <v>5260</v>
      </c>
      <c r="B227" s="98" t="s">
        <v>248</v>
      </c>
      <c r="C227" s="99">
        <f t="shared" si="80"/>
        <v>0</v>
      </c>
      <c r="D227" s="232">
        <f t="shared" ref="D227:O227" si="86">SUM(D228)</f>
        <v>0</v>
      </c>
      <c r="E227" s="459">
        <f t="shared" si="86"/>
        <v>0</v>
      </c>
      <c r="F227" s="509">
        <f t="shared" si="86"/>
        <v>0</v>
      </c>
      <c r="G227" s="232">
        <f t="shared" si="86"/>
        <v>0</v>
      </c>
      <c r="H227" s="234">
        <f t="shared" si="86"/>
        <v>0</v>
      </c>
      <c r="I227" s="235">
        <f t="shared" si="86"/>
        <v>0</v>
      </c>
      <c r="J227" s="234">
        <f t="shared" si="86"/>
        <v>0</v>
      </c>
      <c r="K227" s="233">
        <f t="shared" si="86"/>
        <v>0</v>
      </c>
      <c r="L227" s="235">
        <f t="shared" si="86"/>
        <v>0</v>
      </c>
      <c r="M227" s="99">
        <f t="shared" si="86"/>
        <v>0</v>
      </c>
      <c r="N227" s="233">
        <f t="shared" si="86"/>
        <v>0</v>
      </c>
      <c r="O227" s="235">
        <f t="shared" si="86"/>
        <v>0</v>
      </c>
      <c r="P227" s="236"/>
    </row>
    <row r="228" spans="1:16" ht="24" hidden="1" x14ac:dyDescent="0.25">
      <c r="A228" s="119">
        <v>5269</v>
      </c>
      <c r="B228" s="98" t="s">
        <v>249</v>
      </c>
      <c r="C228" s="99">
        <f t="shared" si="80"/>
        <v>0</v>
      </c>
      <c r="D228" s="237"/>
      <c r="E228" s="458"/>
      <c r="F228" s="509">
        <f>D228+E228</f>
        <v>0</v>
      </c>
      <c r="G228" s="237"/>
      <c r="H228" s="104"/>
      <c r="I228" s="235">
        <f>G228+H228</f>
        <v>0</v>
      </c>
      <c r="J228" s="104"/>
      <c r="K228" s="105"/>
      <c r="L228" s="235">
        <f>J228+K228</f>
        <v>0</v>
      </c>
      <c r="M228" s="238"/>
      <c r="N228" s="105"/>
      <c r="O228" s="235">
        <f>M228+N228</f>
        <v>0</v>
      </c>
      <c r="P228" s="236"/>
    </row>
    <row r="229" spans="1:16" ht="24" hidden="1" x14ac:dyDescent="0.25">
      <c r="A229" s="213">
        <v>5270</v>
      </c>
      <c r="B229" s="157" t="s">
        <v>250</v>
      </c>
      <c r="C229" s="163">
        <f t="shared" si="80"/>
        <v>0</v>
      </c>
      <c r="D229" s="239"/>
      <c r="E229" s="464"/>
      <c r="F229" s="507">
        <f>D229+E229</f>
        <v>0</v>
      </c>
      <c r="G229" s="239"/>
      <c r="H229" s="241"/>
      <c r="I229" s="217">
        <f>G229+H229</f>
        <v>0</v>
      </c>
      <c r="J229" s="241"/>
      <c r="K229" s="240"/>
      <c r="L229" s="217">
        <f>J229+K229</f>
        <v>0</v>
      </c>
      <c r="M229" s="242"/>
      <c r="N229" s="240"/>
      <c r="O229" s="217">
        <f>M229+N229</f>
        <v>0</v>
      </c>
      <c r="P229" s="218"/>
    </row>
    <row r="230" spans="1:16" hidden="1" x14ac:dyDescent="0.25">
      <c r="A230" s="199">
        <v>6000</v>
      </c>
      <c r="B230" s="199" t="s">
        <v>251</v>
      </c>
      <c r="C230" s="200">
        <f t="shared" si="80"/>
        <v>0</v>
      </c>
      <c r="D230" s="201">
        <f t="shared" ref="D230:O230" si="87">D231+D251+D259</f>
        <v>0</v>
      </c>
      <c r="E230" s="454">
        <f t="shared" si="87"/>
        <v>0</v>
      </c>
      <c r="F230" s="505">
        <f t="shared" si="87"/>
        <v>0</v>
      </c>
      <c r="G230" s="201">
        <f t="shared" si="87"/>
        <v>0</v>
      </c>
      <c r="H230" s="203">
        <f t="shared" si="87"/>
        <v>0</v>
      </c>
      <c r="I230" s="204">
        <f t="shared" si="87"/>
        <v>0</v>
      </c>
      <c r="J230" s="203">
        <f t="shared" si="87"/>
        <v>0</v>
      </c>
      <c r="K230" s="202">
        <f t="shared" si="87"/>
        <v>0</v>
      </c>
      <c r="L230" s="204">
        <f t="shared" si="87"/>
        <v>0</v>
      </c>
      <c r="M230" s="200">
        <f t="shared" si="87"/>
        <v>0</v>
      </c>
      <c r="N230" s="202">
        <f t="shared" si="87"/>
        <v>0</v>
      </c>
      <c r="O230" s="204">
        <f t="shared" si="87"/>
        <v>0</v>
      </c>
      <c r="P230" s="205"/>
    </row>
    <row r="231" spans="1:16" ht="14.25" hidden="1" customHeight="1" x14ac:dyDescent="0.25">
      <c r="A231" s="283">
        <v>6200</v>
      </c>
      <c r="B231" s="273" t="s">
        <v>252</v>
      </c>
      <c r="C231" s="209">
        <f t="shared" si="80"/>
        <v>0</v>
      </c>
      <c r="D231" s="284">
        <f t="shared" ref="D231:O231" si="88">SUM(D232,D233,D235,D238,D244,D245,D246)</f>
        <v>0</v>
      </c>
      <c r="E231" s="467">
        <f t="shared" si="88"/>
        <v>0</v>
      </c>
      <c r="F231" s="513">
        <f t="shared" si="88"/>
        <v>0</v>
      </c>
      <c r="G231" s="284">
        <f t="shared" si="88"/>
        <v>0</v>
      </c>
      <c r="H231" s="285">
        <f t="shared" si="88"/>
        <v>0</v>
      </c>
      <c r="I231" s="211">
        <f t="shared" si="88"/>
        <v>0</v>
      </c>
      <c r="J231" s="285">
        <f t="shared" si="88"/>
        <v>0</v>
      </c>
      <c r="K231" s="210">
        <f t="shared" si="88"/>
        <v>0</v>
      </c>
      <c r="L231" s="211">
        <f t="shared" si="88"/>
        <v>0</v>
      </c>
      <c r="M231" s="209">
        <f t="shared" si="88"/>
        <v>0</v>
      </c>
      <c r="N231" s="210">
        <f t="shared" si="88"/>
        <v>0</v>
      </c>
      <c r="O231" s="211">
        <f t="shared" si="88"/>
        <v>0</v>
      </c>
      <c r="P231" s="212"/>
    </row>
    <row r="232" spans="1:16" ht="24" hidden="1" x14ac:dyDescent="0.25">
      <c r="A232" s="342">
        <v>6220</v>
      </c>
      <c r="B232" s="87" t="s">
        <v>253</v>
      </c>
      <c r="C232" s="88">
        <f t="shared" si="80"/>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80"/>
        <v>0</v>
      </c>
      <c r="D233" s="232">
        <f>SUM(D234)</f>
        <v>0</v>
      </c>
      <c r="E233" s="459">
        <f t="shared" ref="E233:O233" si="89">SUM(E234)</f>
        <v>0</v>
      </c>
      <c r="F233" s="509">
        <f t="shared" si="89"/>
        <v>0</v>
      </c>
      <c r="G233" s="232">
        <f t="shared" si="89"/>
        <v>0</v>
      </c>
      <c r="H233" s="234">
        <f t="shared" si="89"/>
        <v>0</v>
      </c>
      <c r="I233" s="235">
        <f t="shared" si="89"/>
        <v>0</v>
      </c>
      <c r="J233" s="234">
        <f t="shared" si="89"/>
        <v>0</v>
      </c>
      <c r="K233" s="233">
        <f t="shared" si="89"/>
        <v>0</v>
      </c>
      <c r="L233" s="235">
        <f t="shared" si="89"/>
        <v>0</v>
      </c>
      <c r="M233" s="99">
        <f t="shared" si="89"/>
        <v>0</v>
      </c>
      <c r="N233" s="233">
        <f t="shared" si="89"/>
        <v>0</v>
      </c>
      <c r="O233" s="235">
        <f t="shared" si="89"/>
        <v>0</v>
      </c>
      <c r="P233" s="236"/>
    </row>
    <row r="234" spans="1:16" ht="24" hidden="1" x14ac:dyDescent="0.25">
      <c r="A234" s="119">
        <v>6239</v>
      </c>
      <c r="B234" s="87" t="s">
        <v>255</v>
      </c>
      <c r="C234" s="99">
        <f t="shared" si="80"/>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80"/>
        <v>0</v>
      </c>
      <c r="D235" s="232">
        <f t="shared" ref="D235:O235" si="90">SUM(D236:D237)</f>
        <v>0</v>
      </c>
      <c r="E235" s="459">
        <f t="shared" si="90"/>
        <v>0</v>
      </c>
      <c r="F235" s="509">
        <f t="shared" si="90"/>
        <v>0</v>
      </c>
      <c r="G235" s="232">
        <f t="shared" si="90"/>
        <v>0</v>
      </c>
      <c r="H235" s="234">
        <f t="shared" si="90"/>
        <v>0</v>
      </c>
      <c r="I235" s="235">
        <f t="shared" si="90"/>
        <v>0</v>
      </c>
      <c r="J235" s="234">
        <f t="shared" si="90"/>
        <v>0</v>
      </c>
      <c r="K235" s="233">
        <f t="shared" si="90"/>
        <v>0</v>
      </c>
      <c r="L235" s="235">
        <f t="shared" si="90"/>
        <v>0</v>
      </c>
      <c r="M235" s="99">
        <f t="shared" si="90"/>
        <v>0</v>
      </c>
      <c r="N235" s="233">
        <f t="shared" si="90"/>
        <v>0</v>
      </c>
      <c r="O235" s="235">
        <f t="shared" si="90"/>
        <v>0</v>
      </c>
      <c r="P235" s="236"/>
    </row>
    <row r="236" spans="1:16" hidden="1" x14ac:dyDescent="0.25">
      <c r="A236" s="119">
        <v>6241</v>
      </c>
      <c r="B236" s="98" t="s">
        <v>257</v>
      </c>
      <c r="C236" s="99">
        <f t="shared" si="80"/>
        <v>0</v>
      </c>
      <c r="D236" s="237"/>
      <c r="E236" s="458"/>
      <c r="F236" s="509">
        <f>D236+E236</f>
        <v>0</v>
      </c>
      <c r="G236" s="237"/>
      <c r="H236" s="104"/>
      <c r="I236" s="235">
        <f>G236+H236</f>
        <v>0</v>
      </c>
      <c r="J236" s="104"/>
      <c r="K236" s="105"/>
      <c r="L236" s="235">
        <f>J236+K236</f>
        <v>0</v>
      </c>
      <c r="M236" s="238"/>
      <c r="N236" s="105"/>
      <c r="O236" s="235">
        <f>M236+N236</f>
        <v>0</v>
      </c>
      <c r="P236" s="236"/>
    </row>
    <row r="237" spans="1:16" hidden="1" x14ac:dyDescent="0.25">
      <c r="A237" s="119">
        <v>6242</v>
      </c>
      <c r="B237" s="98" t="s">
        <v>258</v>
      </c>
      <c r="C237" s="99">
        <f t="shared" si="80"/>
        <v>0</v>
      </c>
      <c r="D237" s="237"/>
      <c r="E237" s="458"/>
      <c r="F237" s="509">
        <f>D237+E237</f>
        <v>0</v>
      </c>
      <c r="G237" s="237"/>
      <c r="H237" s="104"/>
      <c r="I237" s="235">
        <f>G237+H237</f>
        <v>0</v>
      </c>
      <c r="J237" s="104"/>
      <c r="K237" s="105"/>
      <c r="L237" s="235">
        <f>J237+K237</f>
        <v>0</v>
      </c>
      <c r="M237" s="238"/>
      <c r="N237" s="105"/>
      <c r="O237" s="235">
        <f>M237+N237</f>
        <v>0</v>
      </c>
      <c r="P237" s="236"/>
    </row>
    <row r="238" spans="1:16" ht="25.5" hidden="1" customHeight="1" x14ac:dyDescent="0.25">
      <c r="A238" s="231">
        <v>6250</v>
      </c>
      <c r="B238" s="98" t="s">
        <v>259</v>
      </c>
      <c r="C238" s="99">
        <f t="shared" si="80"/>
        <v>0</v>
      </c>
      <c r="D238" s="232">
        <f t="shared" ref="D238:O238" si="91">SUM(D239:D243)</f>
        <v>0</v>
      </c>
      <c r="E238" s="459">
        <f t="shared" si="91"/>
        <v>0</v>
      </c>
      <c r="F238" s="509">
        <f t="shared" si="91"/>
        <v>0</v>
      </c>
      <c r="G238" s="232">
        <f t="shared" si="91"/>
        <v>0</v>
      </c>
      <c r="H238" s="234">
        <f t="shared" si="91"/>
        <v>0</v>
      </c>
      <c r="I238" s="235">
        <f t="shared" si="91"/>
        <v>0</v>
      </c>
      <c r="J238" s="234">
        <f t="shared" si="91"/>
        <v>0</v>
      </c>
      <c r="K238" s="233">
        <f t="shared" si="91"/>
        <v>0</v>
      </c>
      <c r="L238" s="235">
        <f t="shared" si="91"/>
        <v>0</v>
      </c>
      <c r="M238" s="99">
        <f t="shared" si="91"/>
        <v>0</v>
      </c>
      <c r="N238" s="233">
        <f t="shared" si="91"/>
        <v>0</v>
      </c>
      <c r="O238" s="235">
        <f t="shared" si="91"/>
        <v>0</v>
      </c>
      <c r="P238" s="236"/>
    </row>
    <row r="239" spans="1:16" ht="14.25" hidden="1" customHeight="1" x14ac:dyDescent="0.25">
      <c r="A239" s="119">
        <v>6252</v>
      </c>
      <c r="B239" s="98" t="s">
        <v>260</v>
      </c>
      <c r="C239" s="99">
        <f t="shared" si="80"/>
        <v>0</v>
      </c>
      <c r="D239" s="237"/>
      <c r="E239" s="458"/>
      <c r="F239" s="509">
        <f t="shared" ref="F239:F245" si="92">D239+E239</f>
        <v>0</v>
      </c>
      <c r="G239" s="237"/>
      <c r="H239" s="104"/>
      <c r="I239" s="235">
        <f t="shared" ref="I239:I245" si="93">G239+H239</f>
        <v>0</v>
      </c>
      <c r="J239" s="104"/>
      <c r="K239" s="105"/>
      <c r="L239" s="235">
        <f t="shared" ref="L239:L245" si="94">J239+K239</f>
        <v>0</v>
      </c>
      <c r="M239" s="238"/>
      <c r="N239" s="105"/>
      <c r="O239" s="235">
        <f t="shared" ref="O239:O245" si="95">M239+N239</f>
        <v>0</v>
      </c>
      <c r="P239" s="236"/>
    </row>
    <row r="240" spans="1:16" ht="14.25" hidden="1" customHeight="1" x14ac:dyDescent="0.25">
      <c r="A240" s="119">
        <v>6253</v>
      </c>
      <c r="B240" s="98" t="s">
        <v>261</v>
      </c>
      <c r="C240" s="99">
        <f t="shared" si="80"/>
        <v>0</v>
      </c>
      <c r="D240" s="237"/>
      <c r="E240" s="458"/>
      <c r="F240" s="509">
        <f t="shared" si="92"/>
        <v>0</v>
      </c>
      <c r="G240" s="237"/>
      <c r="H240" s="104"/>
      <c r="I240" s="235">
        <f t="shared" si="93"/>
        <v>0</v>
      </c>
      <c r="J240" s="104"/>
      <c r="K240" s="105"/>
      <c r="L240" s="235">
        <f t="shared" si="94"/>
        <v>0</v>
      </c>
      <c r="M240" s="238"/>
      <c r="N240" s="105"/>
      <c r="O240" s="235">
        <f t="shared" si="95"/>
        <v>0</v>
      </c>
      <c r="P240" s="236"/>
    </row>
    <row r="241" spans="1:16" ht="24" hidden="1" x14ac:dyDescent="0.25">
      <c r="A241" s="119">
        <v>6254</v>
      </c>
      <c r="B241" s="98" t="s">
        <v>262</v>
      </c>
      <c r="C241" s="99">
        <f t="shared" si="80"/>
        <v>0</v>
      </c>
      <c r="D241" s="237"/>
      <c r="E241" s="458"/>
      <c r="F241" s="509">
        <f t="shared" si="92"/>
        <v>0</v>
      </c>
      <c r="G241" s="237"/>
      <c r="H241" s="104"/>
      <c r="I241" s="235">
        <f t="shared" si="93"/>
        <v>0</v>
      </c>
      <c r="J241" s="104"/>
      <c r="K241" s="105"/>
      <c r="L241" s="235">
        <f t="shared" si="94"/>
        <v>0</v>
      </c>
      <c r="M241" s="238"/>
      <c r="N241" s="105"/>
      <c r="O241" s="235">
        <f t="shared" si="95"/>
        <v>0</v>
      </c>
      <c r="P241" s="236"/>
    </row>
    <row r="242" spans="1:16" ht="24" hidden="1" x14ac:dyDescent="0.25">
      <c r="A242" s="119">
        <v>6255</v>
      </c>
      <c r="B242" s="98" t="s">
        <v>263</v>
      </c>
      <c r="C242" s="99">
        <f t="shared" si="80"/>
        <v>0</v>
      </c>
      <c r="D242" s="237"/>
      <c r="E242" s="458"/>
      <c r="F242" s="509">
        <f t="shared" si="92"/>
        <v>0</v>
      </c>
      <c r="G242" s="237"/>
      <c r="H242" s="104"/>
      <c r="I242" s="235">
        <f t="shared" si="93"/>
        <v>0</v>
      </c>
      <c r="J242" s="104"/>
      <c r="K242" s="105"/>
      <c r="L242" s="235">
        <f t="shared" si="94"/>
        <v>0</v>
      </c>
      <c r="M242" s="238"/>
      <c r="N242" s="105"/>
      <c r="O242" s="235">
        <f t="shared" si="95"/>
        <v>0</v>
      </c>
      <c r="P242" s="236"/>
    </row>
    <row r="243" spans="1:16" hidden="1" x14ac:dyDescent="0.25">
      <c r="A243" s="119">
        <v>6259</v>
      </c>
      <c r="B243" s="98" t="s">
        <v>264</v>
      </c>
      <c r="C243" s="99">
        <f t="shared" si="80"/>
        <v>0</v>
      </c>
      <c r="D243" s="237"/>
      <c r="E243" s="458"/>
      <c r="F243" s="509">
        <f t="shared" si="92"/>
        <v>0</v>
      </c>
      <c r="G243" s="237"/>
      <c r="H243" s="104"/>
      <c r="I243" s="235">
        <f t="shared" si="93"/>
        <v>0</v>
      </c>
      <c r="J243" s="104"/>
      <c r="K243" s="105"/>
      <c r="L243" s="235">
        <f t="shared" si="94"/>
        <v>0</v>
      </c>
      <c r="M243" s="238"/>
      <c r="N243" s="105"/>
      <c r="O243" s="235">
        <f t="shared" si="95"/>
        <v>0</v>
      </c>
      <c r="P243" s="236"/>
    </row>
    <row r="244" spans="1:16" ht="24" hidden="1" x14ac:dyDescent="0.25">
      <c r="A244" s="231">
        <v>6260</v>
      </c>
      <c r="B244" s="98" t="s">
        <v>265</v>
      </c>
      <c r="C244" s="99">
        <f t="shared" si="80"/>
        <v>0</v>
      </c>
      <c r="D244" s="237"/>
      <c r="E244" s="458"/>
      <c r="F244" s="509">
        <f t="shared" si="92"/>
        <v>0</v>
      </c>
      <c r="G244" s="237"/>
      <c r="H244" s="104"/>
      <c r="I244" s="235">
        <f t="shared" si="93"/>
        <v>0</v>
      </c>
      <c r="J244" s="104"/>
      <c r="K244" s="105"/>
      <c r="L244" s="235">
        <f t="shared" si="94"/>
        <v>0</v>
      </c>
      <c r="M244" s="238"/>
      <c r="N244" s="105"/>
      <c r="O244" s="235">
        <f t="shared" si="95"/>
        <v>0</v>
      </c>
      <c r="P244" s="236"/>
    </row>
    <row r="245" spans="1:16" hidden="1" x14ac:dyDescent="0.25">
      <c r="A245" s="231">
        <v>6270</v>
      </c>
      <c r="B245" s="98" t="s">
        <v>266</v>
      </c>
      <c r="C245" s="99">
        <f t="shared" si="80"/>
        <v>0</v>
      </c>
      <c r="D245" s="237"/>
      <c r="E245" s="458"/>
      <c r="F245" s="509">
        <f t="shared" si="92"/>
        <v>0</v>
      </c>
      <c r="G245" s="237"/>
      <c r="H245" s="104"/>
      <c r="I245" s="235">
        <f t="shared" si="93"/>
        <v>0</v>
      </c>
      <c r="J245" s="104"/>
      <c r="K245" s="105"/>
      <c r="L245" s="235">
        <f t="shared" si="94"/>
        <v>0</v>
      </c>
      <c r="M245" s="238"/>
      <c r="N245" s="105"/>
      <c r="O245" s="235">
        <f t="shared" si="95"/>
        <v>0</v>
      </c>
      <c r="P245" s="236"/>
    </row>
    <row r="246" spans="1:16" ht="24" hidden="1" x14ac:dyDescent="0.25">
      <c r="A246" s="342">
        <v>6290</v>
      </c>
      <c r="B246" s="87" t="s">
        <v>267</v>
      </c>
      <c r="C246" s="274">
        <f t="shared" si="80"/>
        <v>0</v>
      </c>
      <c r="D246" s="246">
        <f>SUM(D247:D250)</f>
        <v>0</v>
      </c>
      <c r="E246" s="463">
        <f t="shared" ref="E246:O246" si="96">SUM(E247:E250)</f>
        <v>0</v>
      </c>
      <c r="F246" s="508">
        <f t="shared" si="96"/>
        <v>0</v>
      </c>
      <c r="G246" s="246">
        <f t="shared" si="96"/>
        <v>0</v>
      </c>
      <c r="H246" s="248">
        <f t="shared" si="96"/>
        <v>0</v>
      </c>
      <c r="I246" s="220">
        <f t="shared" si="96"/>
        <v>0</v>
      </c>
      <c r="J246" s="248">
        <f t="shared" si="96"/>
        <v>0</v>
      </c>
      <c r="K246" s="247">
        <f t="shared" si="96"/>
        <v>0</v>
      </c>
      <c r="L246" s="220">
        <f t="shared" si="96"/>
        <v>0</v>
      </c>
      <c r="M246" s="274">
        <f t="shared" si="96"/>
        <v>0</v>
      </c>
      <c r="N246" s="275">
        <f t="shared" si="96"/>
        <v>0</v>
      </c>
      <c r="O246" s="276">
        <f t="shared" si="96"/>
        <v>0</v>
      </c>
      <c r="P246" s="277"/>
    </row>
    <row r="247" spans="1:16" hidden="1" x14ac:dyDescent="0.25">
      <c r="A247" s="119">
        <v>6291</v>
      </c>
      <c r="B247" s="98" t="s">
        <v>268</v>
      </c>
      <c r="C247" s="99">
        <f t="shared" si="80"/>
        <v>0</v>
      </c>
      <c r="D247" s="237"/>
      <c r="E247" s="458"/>
      <c r="F247" s="509">
        <f>D247+E247</f>
        <v>0</v>
      </c>
      <c r="G247" s="237"/>
      <c r="H247" s="104"/>
      <c r="I247" s="235">
        <f>G247+H247</f>
        <v>0</v>
      </c>
      <c r="J247" s="104"/>
      <c r="K247" s="105"/>
      <c r="L247" s="235">
        <f>J247+K247</f>
        <v>0</v>
      </c>
      <c r="M247" s="238"/>
      <c r="N247" s="105"/>
      <c r="O247" s="235">
        <f>M247+N247</f>
        <v>0</v>
      </c>
      <c r="P247" s="236"/>
    </row>
    <row r="248" spans="1:16" hidden="1" x14ac:dyDescent="0.25">
      <c r="A248" s="119">
        <v>6292</v>
      </c>
      <c r="B248" s="98" t="s">
        <v>269</v>
      </c>
      <c r="C248" s="99">
        <f t="shared" si="80"/>
        <v>0</v>
      </c>
      <c r="D248" s="237"/>
      <c r="E248" s="458"/>
      <c r="F248" s="509">
        <f>D248+E248</f>
        <v>0</v>
      </c>
      <c r="G248" s="237"/>
      <c r="H248" s="104"/>
      <c r="I248" s="235">
        <f>G248+H248</f>
        <v>0</v>
      </c>
      <c r="J248" s="104"/>
      <c r="K248" s="105"/>
      <c r="L248" s="235">
        <f>J248+K248</f>
        <v>0</v>
      </c>
      <c r="M248" s="238"/>
      <c r="N248" s="105"/>
      <c r="O248" s="235">
        <f>M248+N248</f>
        <v>0</v>
      </c>
      <c r="P248" s="236"/>
    </row>
    <row r="249" spans="1:16" ht="72" hidden="1" x14ac:dyDescent="0.25">
      <c r="A249" s="119">
        <v>6296</v>
      </c>
      <c r="B249" s="98" t="s">
        <v>270</v>
      </c>
      <c r="C249" s="99">
        <f t="shared" si="80"/>
        <v>0</v>
      </c>
      <c r="D249" s="237"/>
      <c r="E249" s="458"/>
      <c r="F249" s="509">
        <f>D249+E249</f>
        <v>0</v>
      </c>
      <c r="G249" s="237"/>
      <c r="H249" s="104"/>
      <c r="I249" s="235">
        <f>G249+H249</f>
        <v>0</v>
      </c>
      <c r="J249" s="104"/>
      <c r="K249" s="105"/>
      <c r="L249" s="235">
        <f>J249+K249</f>
        <v>0</v>
      </c>
      <c r="M249" s="238"/>
      <c r="N249" s="105"/>
      <c r="O249" s="235">
        <f>M249+N249</f>
        <v>0</v>
      </c>
      <c r="P249" s="236"/>
    </row>
    <row r="250" spans="1:16" ht="39.75" hidden="1" customHeight="1" x14ac:dyDescent="0.25">
      <c r="A250" s="119">
        <v>6299</v>
      </c>
      <c r="B250" s="98" t="s">
        <v>271</v>
      </c>
      <c r="C250" s="99">
        <f t="shared" si="80"/>
        <v>0</v>
      </c>
      <c r="D250" s="237"/>
      <c r="E250" s="458"/>
      <c r="F250" s="509">
        <f>D250+E250</f>
        <v>0</v>
      </c>
      <c r="G250" s="237"/>
      <c r="H250" s="104"/>
      <c r="I250" s="235">
        <f>G250+H250</f>
        <v>0</v>
      </c>
      <c r="J250" s="104"/>
      <c r="K250" s="105"/>
      <c r="L250" s="235">
        <f>J250+K250</f>
        <v>0</v>
      </c>
      <c r="M250" s="238"/>
      <c r="N250" s="105"/>
      <c r="O250" s="235">
        <f>M250+N250</f>
        <v>0</v>
      </c>
      <c r="P250" s="236"/>
    </row>
    <row r="251" spans="1:16" hidden="1" x14ac:dyDescent="0.25">
      <c r="A251" s="75">
        <v>6300</v>
      </c>
      <c r="B251" s="206" t="s">
        <v>272</v>
      </c>
      <c r="C251" s="76">
        <f t="shared" si="80"/>
        <v>0</v>
      </c>
      <c r="D251" s="207">
        <f>SUM(D252,D257,D258)</f>
        <v>0</v>
      </c>
      <c r="E251" s="455">
        <f t="shared" ref="E251:O251" si="97">SUM(E252,E257,E258)</f>
        <v>0</v>
      </c>
      <c r="F251" s="506">
        <f t="shared" si="97"/>
        <v>0</v>
      </c>
      <c r="G251" s="207">
        <f t="shared" si="97"/>
        <v>0</v>
      </c>
      <c r="H251" s="84">
        <f t="shared" si="97"/>
        <v>0</v>
      </c>
      <c r="I251" s="208">
        <f t="shared" si="97"/>
        <v>0</v>
      </c>
      <c r="J251" s="84">
        <f t="shared" si="97"/>
        <v>0</v>
      </c>
      <c r="K251" s="85">
        <f t="shared" si="97"/>
        <v>0</v>
      </c>
      <c r="L251" s="208">
        <f t="shared" si="97"/>
        <v>0</v>
      </c>
      <c r="M251" s="122">
        <f t="shared" si="97"/>
        <v>0</v>
      </c>
      <c r="N251" s="249">
        <f t="shared" si="97"/>
        <v>0</v>
      </c>
      <c r="O251" s="250">
        <f t="shared" si="97"/>
        <v>0</v>
      </c>
      <c r="P251" s="251"/>
    </row>
    <row r="252" spans="1:16" ht="24" hidden="1" x14ac:dyDescent="0.25">
      <c r="A252" s="342">
        <v>6320</v>
      </c>
      <c r="B252" s="87" t="s">
        <v>273</v>
      </c>
      <c r="C252" s="274">
        <f t="shared" si="80"/>
        <v>0</v>
      </c>
      <c r="D252" s="246">
        <f>SUM(D253:D256)</f>
        <v>0</v>
      </c>
      <c r="E252" s="463">
        <f t="shared" ref="E252:O252" si="98">SUM(E253:E256)</f>
        <v>0</v>
      </c>
      <c r="F252" s="508">
        <f t="shared" si="98"/>
        <v>0</v>
      </c>
      <c r="G252" s="246">
        <f t="shared" si="98"/>
        <v>0</v>
      </c>
      <c r="H252" s="248">
        <f t="shared" si="98"/>
        <v>0</v>
      </c>
      <c r="I252" s="220">
        <f t="shared" si="98"/>
        <v>0</v>
      </c>
      <c r="J252" s="248">
        <f t="shared" si="98"/>
        <v>0</v>
      </c>
      <c r="K252" s="247">
        <f t="shared" si="98"/>
        <v>0</v>
      </c>
      <c r="L252" s="220">
        <f t="shared" si="98"/>
        <v>0</v>
      </c>
      <c r="M252" s="88">
        <f t="shared" si="98"/>
        <v>0</v>
      </c>
      <c r="N252" s="247">
        <f t="shared" si="98"/>
        <v>0</v>
      </c>
      <c r="O252" s="220">
        <f t="shared" si="98"/>
        <v>0</v>
      </c>
      <c r="P252" s="222"/>
    </row>
    <row r="253" spans="1:16" hidden="1" x14ac:dyDescent="0.25">
      <c r="A253" s="119">
        <v>6322</v>
      </c>
      <c r="B253" s="98" t="s">
        <v>274</v>
      </c>
      <c r="C253" s="99">
        <f t="shared" si="80"/>
        <v>0</v>
      </c>
      <c r="D253" s="237"/>
      <c r="E253" s="458"/>
      <c r="F253" s="509">
        <f t="shared" ref="F253:F258" si="99">D253+E253</f>
        <v>0</v>
      </c>
      <c r="G253" s="237"/>
      <c r="H253" s="104"/>
      <c r="I253" s="235">
        <f t="shared" ref="I253:I258" si="100">G253+H253</f>
        <v>0</v>
      </c>
      <c r="J253" s="104"/>
      <c r="K253" s="105"/>
      <c r="L253" s="235">
        <f t="shared" ref="L253:L258" si="101">J253+K253</f>
        <v>0</v>
      </c>
      <c r="M253" s="238"/>
      <c r="N253" s="105"/>
      <c r="O253" s="235">
        <f t="shared" ref="O253:O258" si="102">M253+N253</f>
        <v>0</v>
      </c>
      <c r="P253" s="236"/>
    </row>
    <row r="254" spans="1:16" ht="24" hidden="1" x14ac:dyDescent="0.25">
      <c r="A254" s="119">
        <v>6323</v>
      </c>
      <c r="B254" s="98" t="s">
        <v>275</v>
      </c>
      <c r="C254" s="99">
        <f t="shared" si="80"/>
        <v>0</v>
      </c>
      <c r="D254" s="237"/>
      <c r="E254" s="458"/>
      <c r="F254" s="509">
        <f t="shared" si="99"/>
        <v>0</v>
      </c>
      <c r="G254" s="237"/>
      <c r="H254" s="104"/>
      <c r="I254" s="235">
        <f t="shared" si="100"/>
        <v>0</v>
      </c>
      <c r="J254" s="104"/>
      <c r="K254" s="105"/>
      <c r="L254" s="235">
        <f t="shared" si="101"/>
        <v>0</v>
      </c>
      <c r="M254" s="238"/>
      <c r="N254" s="105"/>
      <c r="O254" s="235">
        <f t="shared" si="102"/>
        <v>0</v>
      </c>
      <c r="P254" s="236"/>
    </row>
    <row r="255" spans="1:16" ht="24" hidden="1" x14ac:dyDescent="0.25">
      <c r="A255" s="119">
        <v>6324</v>
      </c>
      <c r="B255" s="98" t="s">
        <v>276</v>
      </c>
      <c r="C255" s="99">
        <f t="shared" si="80"/>
        <v>0</v>
      </c>
      <c r="D255" s="237"/>
      <c r="E255" s="458"/>
      <c r="F255" s="509">
        <f t="shared" si="99"/>
        <v>0</v>
      </c>
      <c r="G255" s="237"/>
      <c r="H255" s="104"/>
      <c r="I255" s="235">
        <f t="shared" si="100"/>
        <v>0</v>
      </c>
      <c r="J255" s="104"/>
      <c r="K255" s="105"/>
      <c r="L255" s="235">
        <f t="shared" si="101"/>
        <v>0</v>
      </c>
      <c r="M255" s="238"/>
      <c r="N255" s="105"/>
      <c r="O255" s="235">
        <f t="shared" si="102"/>
        <v>0</v>
      </c>
      <c r="P255" s="236"/>
    </row>
    <row r="256" spans="1:16" hidden="1" x14ac:dyDescent="0.25">
      <c r="A256" s="47">
        <v>6329</v>
      </c>
      <c r="B256" s="87" t="s">
        <v>277</v>
      </c>
      <c r="C256" s="88">
        <f t="shared" si="80"/>
        <v>0</v>
      </c>
      <c r="D256" s="219"/>
      <c r="E256" s="457"/>
      <c r="F256" s="508">
        <f t="shared" si="99"/>
        <v>0</v>
      </c>
      <c r="G256" s="219"/>
      <c r="H256" s="93"/>
      <c r="I256" s="220">
        <f t="shared" si="100"/>
        <v>0</v>
      </c>
      <c r="J256" s="93"/>
      <c r="K256" s="94"/>
      <c r="L256" s="220">
        <f t="shared" si="101"/>
        <v>0</v>
      </c>
      <c r="M256" s="221"/>
      <c r="N256" s="94"/>
      <c r="O256" s="220">
        <f t="shared" si="102"/>
        <v>0</v>
      </c>
      <c r="P256" s="222"/>
    </row>
    <row r="257" spans="1:16" ht="24" hidden="1" x14ac:dyDescent="0.25">
      <c r="A257" s="293">
        <v>6330</v>
      </c>
      <c r="B257" s="294" t="s">
        <v>278</v>
      </c>
      <c r="C257" s="274">
        <f t="shared" si="80"/>
        <v>0</v>
      </c>
      <c r="D257" s="279"/>
      <c r="E257" s="466"/>
      <c r="F257" s="512">
        <f t="shared" si="99"/>
        <v>0</v>
      </c>
      <c r="G257" s="279"/>
      <c r="H257" s="281"/>
      <c r="I257" s="276">
        <f t="shared" si="100"/>
        <v>0</v>
      </c>
      <c r="J257" s="281"/>
      <c r="K257" s="280"/>
      <c r="L257" s="276">
        <f t="shared" si="101"/>
        <v>0</v>
      </c>
      <c r="M257" s="282"/>
      <c r="N257" s="280"/>
      <c r="O257" s="276">
        <f t="shared" si="102"/>
        <v>0</v>
      </c>
      <c r="P257" s="277"/>
    </row>
    <row r="258" spans="1:16" hidden="1" x14ac:dyDescent="0.25">
      <c r="A258" s="231">
        <v>6360</v>
      </c>
      <c r="B258" s="98" t="s">
        <v>279</v>
      </c>
      <c r="C258" s="99">
        <f t="shared" si="80"/>
        <v>0</v>
      </c>
      <c r="D258" s="237"/>
      <c r="E258" s="458"/>
      <c r="F258" s="509">
        <f t="shared" si="99"/>
        <v>0</v>
      </c>
      <c r="G258" s="237"/>
      <c r="H258" s="104"/>
      <c r="I258" s="235">
        <f t="shared" si="100"/>
        <v>0</v>
      </c>
      <c r="J258" s="104"/>
      <c r="K258" s="105"/>
      <c r="L258" s="235">
        <f t="shared" si="101"/>
        <v>0</v>
      </c>
      <c r="M258" s="238"/>
      <c r="N258" s="105"/>
      <c r="O258" s="235">
        <f t="shared" si="102"/>
        <v>0</v>
      </c>
      <c r="P258" s="236"/>
    </row>
    <row r="259" spans="1:16" ht="36" hidden="1" x14ac:dyDescent="0.25">
      <c r="A259" s="75">
        <v>6400</v>
      </c>
      <c r="B259" s="206" t="s">
        <v>280</v>
      </c>
      <c r="C259" s="76">
        <f t="shared" si="80"/>
        <v>0</v>
      </c>
      <c r="D259" s="207">
        <f>SUM(D260,D264)</f>
        <v>0</v>
      </c>
      <c r="E259" s="455">
        <f t="shared" ref="E259:O259" si="103">SUM(E260,E264)</f>
        <v>0</v>
      </c>
      <c r="F259" s="506">
        <f t="shared" si="103"/>
        <v>0</v>
      </c>
      <c r="G259" s="207">
        <f t="shared" si="103"/>
        <v>0</v>
      </c>
      <c r="H259" s="84">
        <f t="shared" si="103"/>
        <v>0</v>
      </c>
      <c r="I259" s="208">
        <f t="shared" si="103"/>
        <v>0</v>
      </c>
      <c r="J259" s="84">
        <f t="shared" si="103"/>
        <v>0</v>
      </c>
      <c r="K259" s="85">
        <f t="shared" si="103"/>
        <v>0</v>
      </c>
      <c r="L259" s="208">
        <f t="shared" si="103"/>
        <v>0</v>
      </c>
      <c r="M259" s="122">
        <f t="shared" si="103"/>
        <v>0</v>
      </c>
      <c r="N259" s="249">
        <f t="shared" si="103"/>
        <v>0</v>
      </c>
      <c r="O259" s="250">
        <f t="shared" si="103"/>
        <v>0</v>
      </c>
      <c r="P259" s="251"/>
    </row>
    <row r="260" spans="1:16" ht="24" hidden="1" x14ac:dyDescent="0.25">
      <c r="A260" s="342">
        <v>6410</v>
      </c>
      <c r="B260" s="87" t="s">
        <v>281</v>
      </c>
      <c r="C260" s="88">
        <f t="shared" si="80"/>
        <v>0</v>
      </c>
      <c r="D260" s="246">
        <f>SUM(D261:D263)</f>
        <v>0</v>
      </c>
      <c r="E260" s="463">
        <f t="shared" ref="E260:O260" si="104">SUM(E261:E263)</f>
        <v>0</v>
      </c>
      <c r="F260" s="508">
        <f t="shared" si="104"/>
        <v>0</v>
      </c>
      <c r="G260" s="246">
        <f t="shared" si="104"/>
        <v>0</v>
      </c>
      <c r="H260" s="248">
        <f t="shared" si="104"/>
        <v>0</v>
      </c>
      <c r="I260" s="220">
        <f t="shared" si="104"/>
        <v>0</v>
      </c>
      <c r="J260" s="248">
        <f t="shared" si="104"/>
        <v>0</v>
      </c>
      <c r="K260" s="247">
        <f t="shared" si="104"/>
        <v>0</v>
      </c>
      <c r="L260" s="220">
        <f t="shared" si="104"/>
        <v>0</v>
      </c>
      <c r="M260" s="110">
        <f t="shared" si="104"/>
        <v>0</v>
      </c>
      <c r="N260" s="269">
        <f t="shared" si="104"/>
        <v>0</v>
      </c>
      <c r="O260" s="270">
        <f t="shared" si="104"/>
        <v>0</v>
      </c>
      <c r="P260" s="271"/>
    </row>
    <row r="261" spans="1:16" hidden="1" x14ac:dyDescent="0.25">
      <c r="A261" s="119">
        <v>6411</v>
      </c>
      <c r="B261" s="254" t="s">
        <v>282</v>
      </c>
      <c r="C261" s="99">
        <f t="shared" si="80"/>
        <v>0</v>
      </c>
      <c r="D261" s="237"/>
      <c r="E261" s="458"/>
      <c r="F261" s="509">
        <f>D261+E261</f>
        <v>0</v>
      </c>
      <c r="G261" s="237"/>
      <c r="H261" s="104"/>
      <c r="I261" s="235">
        <f>G261+H261</f>
        <v>0</v>
      </c>
      <c r="J261" s="104"/>
      <c r="K261" s="105"/>
      <c r="L261" s="235">
        <f>J261+K261</f>
        <v>0</v>
      </c>
      <c r="M261" s="238"/>
      <c r="N261" s="105"/>
      <c r="O261" s="235">
        <f>M261+N261</f>
        <v>0</v>
      </c>
      <c r="P261" s="236"/>
    </row>
    <row r="262" spans="1:16" ht="36" hidden="1" x14ac:dyDescent="0.25">
      <c r="A262" s="119">
        <v>6412</v>
      </c>
      <c r="B262" s="98" t="s">
        <v>283</v>
      </c>
      <c r="C262" s="99">
        <f t="shared" si="80"/>
        <v>0</v>
      </c>
      <c r="D262" s="237"/>
      <c r="E262" s="458"/>
      <c r="F262" s="509">
        <f>D262+E262</f>
        <v>0</v>
      </c>
      <c r="G262" s="237"/>
      <c r="H262" s="104"/>
      <c r="I262" s="235">
        <f>G262+H262</f>
        <v>0</v>
      </c>
      <c r="J262" s="104"/>
      <c r="K262" s="105"/>
      <c r="L262" s="235">
        <f>J262+K262</f>
        <v>0</v>
      </c>
      <c r="M262" s="238"/>
      <c r="N262" s="105"/>
      <c r="O262" s="235">
        <f>M262+N262</f>
        <v>0</v>
      </c>
      <c r="P262" s="236"/>
    </row>
    <row r="263" spans="1:16" ht="36" hidden="1" x14ac:dyDescent="0.25">
      <c r="A263" s="119">
        <v>6419</v>
      </c>
      <c r="B263" s="98" t="s">
        <v>284</v>
      </c>
      <c r="C263" s="99">
        <f t="shared" si="80"/>
        <v>0</v>
      </c>
      <c r="D263" s="237"/>
      <c r="E263" s="458"/>
      <c r="F263" s="509">
        <f>D263+E263</f>
        <v>0</v>
      </c>
      <c r="G263" s="237"/>
      <c r="H263" s="104"/>
      <c r="I263" s="235">
        <f>G263+H263</f>
        <v>0</v>
      </c>
      <c r="J263" s="104"/>
      <c r="K263" s="105"/>
      <c r="L263" s="235">
        <f>J263+K263</f>
        <v>0</v>
      </c>
      <c r="M263" s="238"/>
      <c r="N263" s="105"/>
      <c r="O263" s="235">
        <f>M263+N263</f>
        <v>0</v>
      </c>
      <c r="P263" s="236"/>
    </row>
    <row r="264" spans="1:16" ht="36" hidden="1" x14ac:dyDescent="0.25">
      <c r="A264" s="231">
        <v>6420</v>
      </c>
      <c r="B264" s="98" t="s">
        <v>285</v>
      </c>
      <c r="C264" s="99">
        <f t="shared" si="80"/>
        <v>0</v>
      </c>
      <c r="D264" s="232">
        <f t="shared" ref="D264:O264" si="105">SUM(D265:D268)</f>
        <v>0</v>
      </c>
      <c r="E264" s="459">
        <f t="shared" si="105"/>
        <v>0</v>
      </c>
      <c r="F264" s="509">
        <f t="shared" si="105"/>
        <v>0</v>
      </c>
      <c r="G264" s="232">
        <f t="shared" si="105"/>
        <v>0</v>
      </c>
      <c r="H264" s="234">
        <f t="shared" si="105"/>
        <v>0</v>
      </c>
      <c r="I264" s="235">
        <f t="shared" si="105"/>
        <v>0</v>
      </c>
      <c r="J264" s="234">
        <f t="shared" si="105"/>
        <v>0</v>
      </c>
      <c r="K264" s="233">
        <f t="shared" si="105"/>
        <v>0</v>
      </c>
      <c r="L264" s="235">
        <f t="shared" si="105"/>
        <v>0</v>
      </c>
      <c r="M264" s="99">
        <f t="shared" si="105"/>
        <v>0</v>
      </c>
      <c r="N264" s="233">
        <f t="shared" si="105"/>
        <v>0</v>
      </c>
      <c r="O264" s="235">
        <f t="shared" si="105"/>
        <v>0</v>
      </c>
      <c r="P264" s="236"/>
    </row>
    <row r="265" spans="1:16" hidden="1" x14ac:dyDescent="0.25">
      <c r="A265" s="119">
        <v>6421</v>
      </c>
      <c r="B265" s="98" t="s">
        <v>286</v>
      </c>
      <c r="C265" s="99">
        <f t="shared" si="80"/>
        <v>0</v>
      </c>
      <c r="D265" s="237"/>
      <c r="E265" s="458"/>
      <c r="F265" s="509">
        <f>D265+E265</f>
        <v>0</v>
      </c>
      <c r="G265" s="237"/>
      <c r="H265" s="104"/>
      <c r="I265" s="235">
        <f>G265+H265</f>
        <v>0</v>
      </c>
      <c r="J265" s="104"/>
      <c r="K265" s="105"/>
      <c r="L265" s="235">
        <f>J265+K265</f>
        <v>0</v>
      </c>
      <c r="M265" s="238"/>
      <c r="N265" s="105"/>
      <c r="O265" s="235">
        <f>M265+N265</f>
        <v>0</v>
      </c>
      <c r="P265" s="236"/>
    </row>
    <row r="266" spans="1:16" hidden="1" x14ac:dyDescent="0.25">
      <c r="A266" s="119">
        <v>6422</v>
      </c>
      <c r="B266" s="98" t="s">
        <v>287</v>
      </c>
      <c r="C266" s="99">
        <f t="shared" si="80"/>
        <v>0</v>
      </c>
      <c r="D266" s="237"/>
      <c r="E266" s="458"/>
      <c r="F266" s="509">
        <f>D266+E266</f>
        <v>0</v>
      </c>
      <c r="G266" s="237"/>
      <c r="H266" s="104"/>
      <c r="I266" s="235">
        <f>G266+H266</f>
        <v>0</v>
      </c>
      <c r="J266" s="104"/>
      <c r="K266" s="105"/>
      <c r="L266" s="235">
        <f>J266+K266</f>
        <v>0</v>
      </c>
      <c r="M266" s="238"/>
      <c r="N266" s="105"/>
      <c r="O266" s="235">
        <f>M266+N266</f>
        <v>0</v>
      </c>
      <c r="P266" s="236"/>
    </row>
    <row r="267" spans="1:16" ht="13.5" hidden="1" customHeight="1" x14ac:dyDescent="0.25">
      <c r="A267" s="119">
        <v>6423</v>
      </c>
      <c r="B267" s="98" t="s">
        <v>288</v>
      </c>
      <c r="C267" s="99">
        <f t="shared" si="80"/>
        <v>0</v>
      </c>
      <c r="D267" s="237"/>
      <c r="E267" s="458"/>
      <c r="F267" s="509">
        <f>D267+E267</f>
        <v>0</v>
      </c>
      <c r="G267" s="237"/>
      <c r="H267" s="104"/>
      <c r="I267" s="235">
        <f>G267+H267</f>
        <v>0</v>
      </c>
      <c r="J267" s="104"/>
      <c r="K267" s="105"/>
      <c r="L267" s="235">
        <f>J267+K267</f>
        <v>0</v>
      </c>
      <c r="M267" s="238"/>
      <c r="N267" s="105"/>
      <c r="O267" s="235">
        <f>M267+N267</f>
        <v>0</v>
      </c>
      <c r="P267" s="236"/>
    </row>
    <row r="268" spans="1:16" ht="36" hidden="1" x14ac:dyDescent="0.25">
      <c r="A268" s="119">
        <v>6424</v>
      </c>
      <c r="B268" s="98" t="s">
        <v>289</v>
      </c>
      <c r="C268" s="99">
        <f t="shared" si="80"/>
        <v>0</v>
      </c>
      <c r="D268" s="237"/>
      <c r="E268" s="458"/>
      <c r="F268" s="509">
        <f>D268+E268</f>
        <v>0</v>
      </c>
      <c r="G268" s="237"/>
      <c r="H268" s="104"/>
      <c r="I268" s="235">
        <f>G268+H268</f>
        <v>0</v>
      </c>
      <c r="J268" s="104"/>
      <c r="K268" s="105"/>
      <c r="L268" s="235">
        <f>J268+K268</f>
        <v>0</v>
      </c>
      <c r="M268" s="238"/>
      <c r="N268" s="105"/>
      <c r="O268" s="235">
        <f>M268+N268</f>
        <v>0</v>
      </c>
      <c r="P268" s="236"/>
    </row>
    <row r="269" spans="1:16" ht="36" hidden="1" x14ac:dyDescent="0.25">
      <c r="A269" s="295">
        <v>7000</v>
      </c>
      <c r="B269" s="295" t="s">
        <v>290</v>
      </c>
      <c r="C269" s="296">
        <f t="shared" si="80"/>
        <v>0</v>
      </c>
      <c r="D269" s="297">
        <f t="shared" ref="D269:O269" si="106">SUM(D270,D281)</f>
        <v>0</v>
      </c>
      <c r="E269" s="468">
        <f t="shared" si="106"/>
        <v>0</v>
      </c>
      <c r="F269" s="514">
        <f t="shared" si="106"/>
        <v>0</v>
      </c>
      <c r="G269" s="297">
        <f t="shared" si="106"/>
        <v>0</v>
      </c>
      <c r="H269" s="299">
        <f t="shared" si="106"/>
        <v>0</v>
      </c>
      <c r="I269" s="300">
        <f t="shared" si="106"/>
        <v>0</v>
      </c>
      <c r="J269" s="299">
        <f t="shared" si="106"/>
        <v>0</v>
      </c>
      <c r="K269" s="298">
        <f t="shared" si="106"/>
        <v>0</v>
      </c>
      <c r="L269" s="300">
        <f t="shared" si="106"/>
        <v>0</v>
      </c>
      <c r="M269" s="301">
        <f t="shared" si="106"/>
        <v>0</v>
      </c>
      <c r="N269" s="302">
        <f t="shared" si="106"/>
        <v>0</v>
      </c>
      <c r="O269" s="303">
        <f t="shared" si="106"/>
        <v>0</v>
      </c>
      <c r="P269" s="304"/>
    </row>
    <row r="270" spans="1:16" ht="24" hidden="1" x14ac:dyDescent="0.25">
      <c r="A270" s="75">
        <v>7200</v>
      </c>
      <c r="B270" s="206" t="s">
        <v>291</v>
      </c>
      <c r="C270" s="76">
        <f t="shared" si="80"/>
        <v>0</v>
      </c>
      <c r="D270" s="207">
        <f t="shared" ref="D270:O270" si="107">SUM(D271,D272,D275,D276,D280)</f>
        <v>0</v>
      </c>
      <c r="E270" s="455">
        <f t="shared" si="107"/>
        <v>0</v>
      </c>
      <c r="F270" s="506">
        <f t="shared" si="107"/>
        <v>0</v>
      </c>
      <c r="G270" s="207">
        <f t="shared" si="107"/>
        <v>0</v>
      </c>
      <c r="H270" s="84">
        <f t="shared" si="107"/>
        <v>0</v>
      </c>
      <c r="I270" s="208">
        <f t="shared" si="107"/>
        <v>0</v>
      </c>
      <c r="J270" s="84">
        <f t="shared" si="107"/>
        <v>0</v>
      </c>
      <c r="K270" s="85">
        <f t="shared" si="107"/>
        <v>0</v>
      </c>
      <c r="L270" s="208">
        <f t="shared" si="107"/>
        <v>0</v>
      </c>
      <c r="M270" s="209">
        <f t="shared" si="107"/>
        <v>0</v>
      </c>
      <c r="N270" s="210">
        <f t="shared" si="107"/>
        <v>0</v>
      </c>
      <c r="O270" s="211">
        <f t="shared" si="107"/>
        <v>0</v>
      </c>
      <c r="P270" s="212"/>
    </row>
    <row r="271" spans="1:16" ht="24" hidden="1" x14ac:dyDescent="0.25">
      <c r="A271" s="342">
        <v>7210</v>
      </c>
      <c r="B271" s="87" t="s">
        <v>292</v>
      </c>
      <c r="C271" s="88">
        <f t="shared" si="80"/>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80"/>
        <v>0</v>
      </c>
      <c r="D272" s="232">
        <f t="shared" ref="D272:O272" si="108">SUM(D273:D274)</f>
        <v>0</v>
      </c>
      <c r="E272" s="459">
        <f t="shared" si="108"/>
        <v>0</v>
      </c>
      <c r="F272" s="509">
        <f t="shared" si="108"/>
        <v>0</v>
      </c>
      <c r="G272" s="232">
        <f t="shared" si="108"/>
        <v>0</v>
      </c>
      <c r="H272" s="234">
        <f t="shared" si="108"/>
        <v>0</v>
      </c>
      <c r="I272" s="235">
        <f t="shared" si="108"/>
        <v>0</v>
      </c>
      <c r="J272" s="234">
        <f t="shared" si="108"/>
        <v>0</v>
      </c>
      <c r="K272" s="233">
        <f t="shared" si="108"/>
        <v>0</v>
      </c>
      <c r="L272" s="235">
        <f t="shared" si="108"/>
        <v>0</v>
      </c>
      <c r="M272" s="99">
        <f t="shared" si="108"/>
        <v>0</v>
      </c>
      <c r="N272" s="233">
        <f t="shared" si="108"/>
        <v>0</v>
      </c>
      <c r="O272" s="235">
        <f t="shared" si="108"/>
        <v>0</v>
      </c>
      <c r="P272" s="236"/>
    </row>
    <row r="273" spans="1:16" s="305" customFormat="1" ht="36" hidden="1" x14ac:dyDescent="0.25">
      <c r="A273" s="119">
        <v>7221</v>
      </c>
      <c r="B273" s="98" t="s">
        <v>294</v>
      </c>
      <c r="C273" s="99">
        <f t="shared" si="80"/>
        <v>0</v>
      </c>
      <c r="D273" s="237"/>
      <c r="E273" s="458"/>
      <c r="F273" s="509">
        <f>D273+E273</f>
        <v>0</v>
      </c>
      <c r="G273" s="237"/>
      <c r="H273" s="104"/>
      <c r="I273" s="235">
        <f>G273+H273</f>
        <v>0</v>
      </c>
      <c r="J273" s="104"/>
      <c r="K273" s="105"/>
      <c r="L273" s="235">
        <f>J273+K273</f>
        <v>0</v>
      </c>
      <c r="M273" s="238"/>
      <c r="N273" s="105"/>
      <c r="O273" s="235">
        <f>M273+N273</f>
        <v>0</v>
      </c>
      <c r="P273" s="236"/>
    </row>
    <row r="274" spans="1:16" s="305" customFormat="1" ht="36" hidden="1" x14ac:dyDescent="0.25">
      <c r="A274" s="119">
        <v>7222</v>
      </c>
      <c r="B274" s="98" t="s">
        <v>295</v>
      </c>
      <c r="C274" s="99">
        <f t="shared" si="80"/>
        <v>0</v>
      </c>
      <c r="D274" s="237"/>
      <c r="E274" s="458"/>
      <c r="F274" s="509">
        <f>D274+E274</f>
        <v>0</v>
      </c>
      <c r="G274" s="237"/>
      <c r="H274" s="104"/>
      <c r="I274" s="235">
        <f>G274+H274</f>
        <v>0</v>
      </c>
      <c r="J274" s="104"/>
      <c r="K274" s="105"/>
      <c r="L274" s="235">
        <f>J274+K274</f>
        <v>0</v>
      </c>
      <c r="M274" s="238"/>
      <c r="N274" s="105"/>
      <c r="O274" s="235">
        <f>M274+N274</f>
        <v>0</v>
      </c>
      <c r="P274" s="236"/>
    </row>
    <row r="275" spans="1:16" ht="24" hidden="1" x14ac:dyDescent="0.25">
      <c r="A275" s="231">
        <v>7230</v>
      </c>
      <c r="B275" s="98" t="s">
        <v>296</v>
      </c>
      <c r="C275" s="99">
        <f t="shared" si="80"/>
        <v>0</v>
      </c>
      <c r="D275" s="237"/>
      <c r="E275" s="458"/>
      <c r="F275" s="509">
        <f>D275+E275</f>
        <v>0</v>
      </c>
      <c r="G275" s="237"/>
      <c r="H275" s="104"/>
      <c r="I275" s="235">
        <f>G275+H275</f>
        <v>0</v>
      </c>
      <c r="J275" s="104"/>
      <c r="K275" s="105"/>
      <c r="L275" s="235">
        <f>J275+K275</f>
        <v>0</v>
      </c>
      <c r="M275" s="238"/>
      <c r="N275" s="105"/>
      <c r="O275" s="235">
        <f>M275+N275</f>
        <v>0</v>
      </c>
      <c r="P275" s="236"/>
    </row>
    <row r="276" spans="1:16" ht="24" hidden="1" x14ac:dyDescent="0.25">
      <c r="A276" s="231">
        <v>7240</v>
      </c>
      <c r="B276" s="98" t="s">
        <v>297</v>
      </c>
      <c r="C276" s="99">
        <f t="shared" si="80"/>
        <v>0</v>
      </c>
      <c r="D276" s="232">
        <f>SUM(D277:D279)</f>
        <v>0</v>
      </c>
      <c r="E276" s="459">
        <f t="shared" ref="E276:O276" si="109">SUM(E277:E279)</f>
        <v>0</v>
      </c>
      <c r="F276" s="509">
        <f t="shared" si="109"/>
        <v>0</v>
      </c>
      <c r="G276" s="232">
        <f t="shared" si="109"/>
        <v>0</v>
      </c>
      <c r="H276" s="234">
        <f t="shared" si="109"/>
        <v>0</v>
      </c>
      <c r="I276" s="235">
        <f t="shared" si="109"/>
        <v>0</v>
      </c>
      <c r="J276" s="234">
        <f>SUM(J277:J279)</f>
        <v>0</v>
      </c>
      <c r="K276" s="233">
        <f>SUM(K277:K279)</f>
        <v>0</v>
      </c>
      <c r="L276" s="235">
        <f>SUM(L277:L279)</f>
        <v>0</v>
      </c>
      <c r="M276" s="99">
        <f t="shared" si="109"/>
        <v>0</v>
      </c>
      <c r="N276" s="233">
        <f t="shared" si="109"/>
        <v>0</v>
      </c>
      <c r="O276" s="235">
        <f t="shared" si="109"/>
        <v>0</v>
      </c>
      <c r="P276" s="236"/>
    </row>
    <row r="277" spans="1:16" ht="48" hidden="1" x14ac:dyDescent="0.25">
      <c r="A277" s="119">
        <v>7245</v>
      </c>
      <c r="B277" s="98" t="s">
        <v>298</v>
      </c>
      <c r="C277" s="99">
        <f t="shared" ref="C277:C298" si="110">F277+I277+L277+O277</f>
        <v>0</v>
      </c>
      <c r="D277" s="237"/>
      <c r="E277" s="458"/>
      <c r="F277" s="509">
        <f>D277+E277</f>
        <v>0</v>
      </c>
      <c r="G277" s="237"/>
      <c r="H277" s="104"/>
      <c r="I277" s="235">
        <f>G277+H277</f>
        <v>0</v>
      </c>
      <c r="J277" s="104"/>
      <c r="K277" s="105"/>
      <c r="L277" s="235">
        <f>J277+K277</f>
        <v>0</v>
      </c>
      <c r="M277" s="238"/>
      <c r="N277" s="105"/>
      <c r="O277" s="235">
        <f>M277+N277</f>
        <v>0</v>
      </c>
      <c r="P277" s="236"/>
    </row>
    <row r="278" spans="1:16" ht="84.75" hidden="1" customHeight="1" x14ac:dyDescent="0.25">
      <c r="A278" s="119">
        <v>7246</v>
      </c>
      <c r="B278" s="98" t="s">
        <v>299</v>
      </c>
      <c r="C278" s="99">
        <f t="shared" si="110"/>
        <v>0</v>
      </c>
      <c r="D278" s="237"/>
      <c r="E278" s="458"/>
      <c r="F278" s="509">
        <f>D278+E278</f>
        <v>0</v>
      </c>
      <c r="G278" s="237"/>
      <c r="H278" s="104"/>
      <c r="I278" s="235">
        <f>G278+H278</f>
        <v>0</v>
      </c>
      <c r="J278" s="104"/>
      <c r="K278" s="105"/>
      <c r="L278" s="235">
        <f>J278+K278</f>
        <v>0</v>
      </c>
      <c r="M278" s="238"/>
      <c r="N278" s="105"/>
      <c r="O278" s="235">
        <f>M278+N278</f>
        <v>0</v>
      </c>
      <c r="P278" s="236"/>
    </row>
    <row r="279" spans="1:16" ht="36" hidden="1" x14ac:dyDescent="0.25">
      <c r="A279" s="119">
        <v>7247</v>
      </c>
      <c r="B279" s="98" t="s">
        <v>300</v>
      </c>
      <c r="C279" s="99">
        <f t="shared" si="110"/>
        <v>0</v>
      </c>
      <c r="D279" s="237"/>
      <c r="E279" s="458"/>
      <c r="F279" s="509">
        <f>D279+E279</f>
        <v>0</v>
      </c>
      <c r="G279" s="237"/>
      <c r="H279" s="104"/>
      <c r="I279" s="235">
        <f>G279+H279</f>
        <v>0</v>
      </c>
      <c r="J279" s="104"/>
      <c r="K279" s="105"/>
      <c r="L279" s="235">
        <f>J279+K279</f>
        <v>0</v>
      </c>
      <c r="M279" s="238"/>
      <c r="N279" s="105"/>
      <c r="O279" s="235">
        <f>M279+N279</f>
        <v>0</v>
      </c>
      <c r="P279" s="236"/>
    </row>
    <row r="280" spans="1:16" ht="24" hidden="1" x14ac:dyDescent="0.25">
      <c r="A280" s="342">
        <v>7260</v>
      </c>
      <c r="B280" s="87" t="s">
        <v>301</v>
      </c>
      <c r="C280" s="88">
        <f t="shared" si="110"/>
        <v>0</v>
      </c>
      <c r="D280" s="219"/>
      <c r="E280" s="457"/>
      <c r="F280" s="508">
        <f>D280+E280</f>
        <v>0</v>
      </c>
      <c r="G280" s="219"/>
      <c r="H280" s="93"/>
      <c r="I280" s="220">
        <f>G280+H280</f>
        <v>0</v>
      </c>
      <c r="J280" s="93"/>
      <c r="K280" s="94"/>
      <c r="L280" s="220">
        <f>J280+K280</f>
        <v>0</v>
      </c>
      <c r="M280" s="221"/>
      <c r="N280" s="94"/>
      <c r="O280" s="220">
        <f>M280+N280</f>
        <v>0</v>
      </c>
      <c r="P280" s="222"/>
    </row>
    <row r="281" spans="1:16" hidden="1" x14ac:dyDescent="0.25">
      <c r="A281" s="154">
        <v>7700</v>
      </c>
      <c r="B281" s="121" t="s">
        <v>302</v>
      </c>
      <c r="C281" s="122">
        <f t="shared" si="110"/>
        <v>0</v>
      </c>
      <c r="D281" s="306">
        <f>D282</f>
        <v>0</v>
      </c>
      <c r="E281" s="469">
        <f t="shared" ref="E281:O281" si="111">E282</f>
        <v>0</v>
      </c>
      <c r="F281" s="515">
        <f t="shared" si="111"/>
        <v>0</v>
      </c>
      <c r="G281" s="306">
        <f t="shared" si="111"/>
        <v>0</v>
      </c>
      <c r="H281" s="307">
        <f t="shared" si="111"/>
        <v>0</v>
      </c>
      <c r="I281" s="250">
        <f t="shared" si="111"/>
        <v>0</v>
      </c>
      <c r="J281" s="307">
        <f t="shared" si="111"/>
        <v>0</v>
      </c>
      <c r="K281" s="249">
        <f t="shared" si="111"/>
        <v>0</v>
      </c>
      <c r="L281" s="250">
        <f t="shared" si="111"/>
        <v>0</v>
      </c>
      <c r="M281" s="122">
        <f t="shared" si="111"/>
        <v>0</v>
      </c>
      <c r="N281" s="249">
        <f t="shared" si="111"/>
        <v>0</v>
      </c>
      <c r="O281" s="250">
        <f t="shared" si="111"/>
        <v>0</v>
      </c>
      <c r="P281" s="251"/>
    </row>
    <row r="282" spans="1:16" hidden="1" x14ac:dyDescent="0.25">
      <c r="A282" s="213">
        <v>7720</v>
      </c>
      <c r="B282" s="87" t="s">
        <v>303</v>
      </c>
      <c r="C282" s="110">
        <f t="shared" si="110"/>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110"/>
        <v>0</v>
      </c>
      <c r="D283" s="232">
        <f t="shared" ref="D283:O283" si="112">SUM(D284:D285)</f>
        <v>0</v>
      </c>
      <c r="E283" s="459">
        <f t="shared" si="112"/>
        <v>0</v>
      </c>
      <c r="F283" s="509">
        <f t="shared" si="112"/>
        <v>0</v>
      </c>
      <c r="G283" s="232">
        <f t="shared" si="112"/>
        <v>0</v>
      </c>
      <c r="H283" s="234">
        <f t="shared" si="112"/>
        <v>0</v>
      </c>
      <c r="I283" s="235">
        <f t="shared" si="112"/>
        <v>0</v>
      </c>
      <c r="J283" s="234">
        <f t="shared" si="112"/>
        <v>0</v>
      </c>
      <c r="K283" s="233">
        <f t="shared" si="112"/>
        <v>0</v>
      </c>
      <c r="L283" s="235">
        <f t="shared" si="112"/>
        <v>0</v>
      </c>
      <c r="M283" s="99">
        <f t="shared" si="112"/>
        <v>0</v>
      </c>
      <c r="N283" s="233">
        <f t="shared" si="112"/>
        <v>0</v>
      </c>
      <c r="O283" s="235">
        <f t="shared" si="112"/>
        <v>0</v>
      </c>
      <c r="P283" s="236"/>
    </row>
    <row r="284" spans="1:16" hidden="1" x14ac:dyDescent="0.25">
      <c r="A284" s="254" t="s">
        <v>305</v>
      </c>
      <c r="B284" s="119" t="s">
        <v>306</v>
      </c>
      <c r="C284" s="99">
        <f t="shared" si="110"/>
        <v>0</v>
      </c>
      <c r="D284" s="237"/>
      <c r="E284" s="458"/>
      <c r="F284" s="509">
        <f>D284+E284</f>
        <v>0</v>
      </c>
      <c r="G284" s="237"/>
      <c r="H284" s="104"/>
      <c r="I284" s="235">
        <f>G284+H284</f>
        <v>0</v>
      </c>
      <c r="J284" s="104"/>
      <c r="K284" s="105"/>
      <c r="L284" s="235">
        <f>J284+K284</f>
        <v>0</v>
      </c>
      <c r="M284" s="238"/>
      <c r="N284" s="105"/>
      <c r="O284" s="235">
        <f>M284+N284</f>
        <v>0</v>
      </c>
      <c r="P284" s="236"/>
    </row>
    <row r="285" spans="1:16" ht="24" hidden="1" x14ac:dyDescent="0.25">
      <c r="A285" s="254" t="s">
        <v>307</v>
      </c>
      <c r="B285" s="310" t="s">
        <v>308</v>
      </c>
      <c r="C285" s="88">
        <f t="shared" si="110"/>
        <v>0</v>
      </c>
      <c r="D285" s="219"/>
      <c r="E285" s="457"/>
      <c r="F285" s="508">
        <f>D285+E285</f>
        <v>0</v>
      </c>
      <c r="G285" s="219"/>
      <c r="H285" s="93"/>
      <c r="I285" s="220">
        <f>G285+H285</f>
        <v>0</v>
      </c>
      <c r="J285" s="93"/>
      <c r="K285" s="94"/>
      <c r="L285" s="220">
        <f>J285+K285</f>
        <v>0</v>
      </c>
      <c r="M285" s="221"/>
      <c r="N285" s="94"/>
      <c r="O285" s="220">
        <f>M285+N285</f>
        <v>0</v>
      </c>
      <c r="P285" s="222"/>
    </row>
    <row r="286" spans="1:16" ht="15.75" thickBot="1" x14ac:dyDescent="0.3">
      <c r="A286" s="311"/>
      <c r="B286" s="311" t="s">
        <v>309</v>
      </c>
      <c r="C286" s="312">
        <f t="shared" si="110"/>
        <v>30397</v>
      </c>
      <c r="D286" s="313">
        <f t="shared" ref="D286:O286" si="113">SUM(D283,D269,D230,D195,D187,D173,D75,D53)</f>
        <v>30000</v>
      </c>
      <c r="E286" s="471">
        <f t="shared" si="113"/>
        <v>397</v>
      </c>
      <c r="F286" s="517">
        <f t="shared" si="113"/>
        <v>30397</v>
      </c>
      <c r="G286" s="313">
        <f t="shared" si="113"/>
        <v>0</v>
      </c>
      <c r="H286" s="315">
        <f t="shared" si="113"/>
        <v>0</v>
      </c>
      <c r="I286" s="316">
        <f t="shared" si="113"/>
        <v>0</v>
      </c>
      <c r="J286" s="315">
        <f t="shared" si="113"/>
        <v>0</v>
      </c>
      <c r="K286" s="314">
        <f t="shared" si="113"/>
        <v>0</v>
      </c>
      <c r="L286" s="316">
        <f t="shared" si="113"/>
        <v>0</v>
      </c>
      <c r="M286" s="312">
        <f t="shared" si="113"/>
        <v>0</v>
      </c>
      <c r="N286" s="314">
        <f t="shared" si="113"/>
        <v>0</v>
      </c>
      <c r="O286" s="316">
        <f t="shared" si="113"/>
        <v>0</v>
      </c>
      <c r="P286" s="317"/>
    </row>
    <row r="287" spans="1:16" s="27" customFormat="1" ht="13.5" hidden="1" thickTop="1" thickBot="1" x14ac:dyDescent="0.3">
      <c r="A287" s="1253" t="s">
        <v>310</v>
      </c>
      <c r="B287" s="1254"/>
      <c r="C287" s="318">
        <f t="shared" si="110"/>
        <v>0</v>
      </c>
      <c r="D287" s="319">
        <f t="shared" ref="D287:I287" si="114">SUM(D24,D25,D41)-D51</f>
        <v>0</v>
      </c>
      <c r="E287" s="472">
        <f t="shared" si="114"/>
        <v>0</v>
      </c>
      <c r="F287" s="518">
        <f t="shared" si="114"/>
        <v>0</v>
      </c>
      <c r="G287" s="319">
        <f t="shared" si="114"/>
        <v>0</v>
      </c>
      <c r="H287" s="321">
        <f t="shared" si="114"/>
        <v>0</v>
      </c>
      <c r="I287" s="322">
        <f t="shared" si="114"/>
        <v>0</v>
      </c>
      <c r="J287" s="321">
        <f>(J26+J43)-J51</f>
        <v>0</v>
      </c>
      <c r="K287" s="320">
        <f>(K26+K43)-K51</f>
        <v>0</v>
      </c>
      <c r="L287" s="322">
        <f>(L26+L43)-L51</f>
        <v>0</v>
      </c>
      <c r="M287" s="318">
        <f>M45-M51</f>
        <v>0</v>
      </c>
      <c r="N287" s="320">
        <f>N45-N51</f>
        <v>0</v>
      </c>
      <c r="O287" s="322">
        <f>O45-O51</f>
        <v>0</v>
      </c>
      <c r="P287" s="323"/>
    </row>
    <row r="288" spans="1:16" s="27" customFormat="1" ht="12.75" hidden="1" thickTop="1" x14ac:dyDescent="0.25">
      <c r="A288" s="1255" t="s">
        <v>311</v>
      </c>
      <c r="B288" s="1256"/>
      <c r="C288" s="324">
        <f t="shared" si="110"/>
        <v>0</v>
      </c>
      <c r="D288" s="325">
        <f t="shared" ref="D288:O288" si="115">SUM(D289,D290)-D297+D298</f>
        <v>0</v>
      </c>
      <c r="E288" s="473">
        <f t="shared" si="115"/>
        <v>0</v>
      </c>
      <c r="F288" s="519">
        <f t="shared" si="115"/>
        <v>0</v>
      </c>
      <c r="G288" s="325">
        <f t="shared" si="115"/>
        <v>0</v>
      </c>
      <c r="H288" s="327">
        <f t="shared" si="115"/>
        <v>0</v>
      </c>
      <c r="I288" s="328">
        <f t="shared" si="115"/>
        <v>0</v>
      </c>
      <c r="J288" s="327">
        <f t="shared" si="115"/>
        <v>0</v>
      </c>
      <c r="K288" s="326">
        <f t="shared" si="115"/>
        <v>0</v>
      </c>
      <c r="L288" s="328">
        <f t="shared" si="115"/>
        <v>0</v>
      </c>
      <c r="M288" s="324">
        <f t="shared" si="115"/>
        <v>0</v>
      </c>
      <c r="N288" s="326">
        <f t="shared" si="115"/>
        <v>0</v>
      </c>
      <c r="O288" s="328">
        <f t="shared" si="115"/>
        <v>0</v>
      </c>
      <c r="P288" s="329"/>
    </row>
    <row r="289" spans="1:16" s="27" customFormat="1" ht="13.5" hidden="1" thickTop="1" thickBot="1" x14ac:dyDescent="0.3">
      <c r="A289" s="177" t="s">
        <v>312</v>
      </c>
      <c r="B289" s="177" t="s">
        <v>313</v>
      </c>
      <c r="C289" s="178">
        <f t="shared" si="110"/>
        <v>0</v>
      </c>
      <c r="D289" s="179">
        <f t="shared" ref="D289:O289" si="116">D21-D283</f>
        <v>0</v>
      </c>
      <c r="E289" s="451">
        <f t="shared" si="116"/>
        <v>0</v>
      </c>
      <c r="F289" s="502">
        <f t="shared" si="116"/>
        <v>0</v>
      </c>
      <c r="G289" s="179">
        <f t="shared" si="116"/>
        <v>0</v>
      </c>
      <c r="H289" s="181">
        <f t="shared" si="116"/>
        <v>0</v>
      </c>
      <c r="I289" s="182">
        <f t="shared" si="116"/>
        <v>0</v>
      </c>
      <c r="J289" s="181">
        <f t="shared" si="116"/>
        <v>0</v>
      </c>
      <c r="K289" s="180">
        <f t="shared" si="116"/>
        <v>0</v>
      </c>
      <c r="L289" s="182">
        <f t="shared" si="116"/>
        <v>0</v>
      </c>
      <c r="M289" s="178">
        <f t="shared" si="116"/>
        <v>0</v>
      </c>
      <c r="N289" s="180">
        <f t="shared" si="116"/>
        <v>0</v>
      </c>
      <c r="O289" s="182">
        <f t="shared" si="116"/>
        <v>0</v>
      </c>
      <c r="P289" s="183"/>
    </row>
    <row r="290" spans="1:16" s="27" customFormat="1" ht="12.75" hidden="1" thickTop="1" x14ac:dyDescent="0.25">
      <c r="A290" s="330" t="s">
        <v>314</v>
      </c>
      <c r="B290" s="330" t="s">
        <v>315</v>
      </c>
      <c r="C290" s="324">
        <f t="shared" si="110"/>
        <v>0</v>
      </c>
      <c r="D290" s="325">
        <f t="shared" ref="D290:O290" si="117">SUM(D291,D293,D295)-SUM(D292,D294,D296)</f>
        <v>0</v>
      </c>
      <c r="E290" s="473">
        <f t="shared" si="117"/>
        <v>0</v>
      </c>
      <c r="F290" s="519">
        <f t="shared" si="117"/>
        <v>0</v>
      </c>
      <c r="G290" s="325">
        <f t="shared" si="117"/>
        <v>0</v>
      </c>
      <c r="H290" s="327">
        <f t="shared" si="117"/>
        <v>0</v>
      </c>
      <c r="I290" s="328">
        <f t="shared" si="117"/>
        <v>0</v>
      </c>
      <c r="J290" s="327">
        <f t="shared" si="117"/>
        <v>0</v>
      </c>
      <c r="K290" s="326">
        <f t="shared" si="117"/>
        <v>0</v>
      </c>
      <c r="L290" s="328">
        <f t="shared" si="117"/>
        <v>0</v>
      </c>
      <c r="M290" s="324">
        <f t="shared" si="117"/>
        <v>0</v>
      </c>
      <c r="N290" s="326">
        <f t="shared" si="117"/>
        <v>0</v>
      </c>
      <c r="O290" s="328">
        <f t="shared" si="117"/>
        <v>0</v>
      </c>
      <c r="P290" s="329"/>
    </row>
    <row r="291" spans="1:16" ht="15.75" hidden="1" thickTop="1" x14ac:dyDescent="0.25">
      <c r="A291" s="331" t="s">
        <v>316</v>
      </c>
      <c r="B291" s="162" t="s">
        <v>317</v>
      </c>
      <c r="C291" s="110">
        <f t="shared" si="110"/>
        <v>0</v>
      </c>
      <c r="D291" s="308"/>
      <c r="E291" s="470"/>
      <c r="F291" s="516">
        <f t="shared" ref="F291:F298" si="118">D291+E291</f>
        <v>0</v>
      </c>
      <c r="G291" s="308"/>
      <c r="H291" s="115"/>
      <c r="I291" s="270">
        <f t="shared" ref="I291:I298" si="119">G291+H291</f>
        <v>0</v>
      </c>
      <c r="J291" s="115"/>
      <c r="K291" s="116"/>
      <c r="L291" s="270">
        <f t="shared" ref="L291:L298" si="120">J291+K291</f>
        <v>0</v>
      </c>
      <c r="M291" s="309"/>
      <c r="N291" s="116"/>
      <c r="O291" s="270">
        <f t="shared" ref="O291:O298" si="121">M291+N291</f>
        <v>0</v>
      </c>
      <c r="P291" s="271"/>
    </row>
    <row r="292" spans="1:16" ht="24.75" hidden="1" thickTop="1" x14ac:dyDescent="0.25">
      <c r="A292" s="254" t="s">
        <v>318</v>
      </c>
      <c r="B292" s="97" t="s">
        <v>319</v>
      </c>
      <c r="C292" s="99">
        <f t="shared" si="110"/>
        <v>0</v>
      </c>
      <c r="D292" s="237"/>
      <c r="E292" s="458"/>
      <c r="F292" s="509">
        <f t="shared" si="118"/>
        <v>0</v>
      </c>
      <c r="G292" s="237"/>
      <c r="H292" s="104"/>
      <c r="I292" s="235">
        <f t="shared" si="119"/>
        <v>0</v>
      </c>
      <c r="J292" s="104"/>
      <c r="K292" s="105"/>
      <c r="L292" s="235">
        <f t="shared" si="120"/>
        <v>0</v>
      </c>
      <c r="M292" s="238"/>
      <c r="N292" s="105"/>
      <c r="O292" s="235">
        <f t="shared" si="121"/>
        <v>0</v>
      </c>
      <c r="P292" s="236"/>
    </row>
    <row r="293" spans="1:16" ht="15.75" hidden="1" thickTop="1" x14ac:dyDescent="0.25">
      <c r="A293" s="254" t="s">
        <v>320</v>
      </c>
      <c r="B293" s="97" t="s">
        <v>321</v>
      </c>
      <c r="C293" s="99">
        <f t="shared" si="110"/>
        <v>0</v>
      </c>
      <c r="D293" s="237"/>
      <c r="E293" s="458"/>
      <c r="F293" s="509">
        <f t="shared" si="118"/>
        <v>0</v>
      </c>
      <c r="G293" s="237"/>
      <c r="H293" s="104"/>
      <c r="I293" s="235">
        <f t="shared" si="119"/>
        <v>0</v>
      </c>
      <c r="J293" s="104"/>
      <c r="K293" s="105"/>
      <c r="L293" s="235">
        <f t="shared" si="120"/>
        <v>0</v>
      </c>
      <c r="M293" s="238"/>
      <c r="N293" s="105"/>
      <c r="O293" s="235">
        <f t="shared" si="121"/>
        <v>0</v>
      </c>
      <c r="P293" s="236"/>
    </row>
    <row r="294" spans="1:16" ht="24.75" hidden="1" thickTop="1" x14ac:dyDescent="0.25">
      <c r="A294" s="254" t="s">
        <v>322</v>
      </c>
      <c r="B294" s="97" t="s">
        <v>323</v>
      </c>
      <c r="C294" s="99">
        <f>F294+I294+L294+O294</f>
        <v>0</v>
      </c>
      <c r="D294" s="237"/>
      <c r="E294" s="458"/>
      <c r="F294" s="509">
        <f t="shared" si="118"/>
        <v>0</v>
      </c>
      <c r="G294" s="237"/>
      <c r="H294" s="104"/>
      <c r="I294" s="235">
        <f t="shared" si="119"/>
        <v>0</v>
      </c>
      <c r="J294" s="104"/>
      <c r="K294" s="105"/>
      <c r="L294" s="235">
        <f t="shared" si="120"/>
        <v>0</v>
      </c>
      <c r="M294" s="238"/>
      <c r="N294" s="105"/>
      <c r="O294" s="235">
        <f t="shared" si="121"/>
        <v>0</v>
      </c>
      <c r="P294" s="236"/>
    </row>
    <row r="295" spans="1:16" ht="15.75" hidden="1" thickTop="1" x14ac:dyDescent="0.25">
      <c r="A295" s="254" t="s">
        <v>324</v>
      </c>
      <c r="B295" s="97" t="s">
        <v>325</v>
      </c>
      <c r="C295" s="99">
        <f t="shared" si="110"/>
        <v>0</v>
      </c>
      <c r="D295" s="237"/>
      <c r="E295" s="458"/>
      <c r="F295" s="509">
        <f t="shared" si="118"/>
        <v>0</v>
      </c>
      <c r="G295" s="237"/>
      <c r="H295" s="104"/>
      <c r="I295" s="235">
        <f t="shared" si="119"/>
        <v>0</v>
      </c>
      <c r="J295" s="104"/>
      <c r="K295" s="105"/>
      <c r="L295" s="235">
        <f t="shared" si="120"/>
        <v>0</v>
      </c>
      <c r="M295" s="238"/>
      <c r="N295" s="105"/>
      <c r="O295" s="235">
        <f t="shared" si="121"/>
        <v>0</v>
      </c>
      <c r="P295" s="236"/>
    </row>
    <row r="296" spans="1:16" ht="24.75" hidden="1" thickTop="1" x14ac:dyDescent="0.25">
      <c r="A296" s="332" t="s">
        <v>326</v>
      </c>
      <c r="B296" s="333" t="s">
        <v>327</v>
      </c>
      <c r="C296" s="274">
        <f t="shared" si="110"/>
        <v>0</v>
      </c>
      <c r="D296" s="279"/>
      <c r="E296" s="466"/>
      <c r="F296" s="512">
        <f t="shared" si="118"/>
        <v>0</v>
      </c>
      <c r="G296" s="279"/>
      <c r="H296" s="281"/>
      <c r="I296" s="276">
        <f t="shared" si="119"/>
        <v>0</v>
      </c>
      <c r="J296" s="281"/>
      <c r="K296" s="280"/>
      <c r="L296" s="276">
        <f t="shared" si="120"/>
        <v>0</v>
      </c>
      <c r="M296" s="282"/>
      <c r="N296" s="280"/>
      <c r="O296" s="276">
        <f t="shared" si="121"/>
        <v>0</v>
      </c>
      <c r="P296" s="277"/>
    </row>
    <row r="297" spans="1:16" s="27" customFormat="1" ht="13.5" hidden="1" thickTop="1" thickBot="1" x14ac:dyDescent="0.3">
      <c r="A297" s="334" t="s">
        <v>328</v>
      </c>
      <c r="B297" s="334" t="s">
        <v>329</v>
      </c>
      <c r="C297" s="318">
        <f t="shared" si="110"/>
        <v>0</v>
      </c>
      <c r="D297" s="335"/>
      <c r="E297" s="474"/>
      <c r="F297" s="518">
        <f t="shared" si="118"/>
        <v>0</v>
      </c>
      <c r="G297" s="335"/>
      <c r="H297" s="337"/>
      <c r="I297" s="322">
        <f t="shared" si="119"/>
        <v>0</v>
      </c>
      <c r="J297" s="337"/>
      <c r="K297" s="336"/>
      <c r="L297" s="322">
        <f t="shared" si="120"/>
        <v>0</v>
      </c>
      <c r="M297" s="338"/>
      <c r="N297" s="336"/>
      <c r="O297" s="322">
        <f t="shared" si="121"/>
        <v>0</v>
      </c>
      <c r="P297" s="323"/>
    </row>
    <row r="298" spans="1:16" s="27" customFormat="1" ht="48.75" hidden="1" thickTop="1" x14ac:dyDescent="0.25">
      <c r="A298" s="330" t="s">
        <v>330</v>
      </c>
      <c r="B298" s="339" t="s">
        <v>331</v>
      </c>
      <c r="C298" s="324">
        <f t="shared" si="110"/>
        <v>0</v>
      </c>
      <c r="D298" s="265"/>
      <c r="E298" s="465"/>
      <c r="F298" s="506">
        <f t="shared" si="118"/>
        <v>0</v>
      </c>
      <c r="G298" s="265"/>
      <c r="H298" s="267"/>
      <c r="I298" s="208">
        <f t="shared" si="119"/>
        <v>0</v>
      </c>
      <c r="J298" s="267"/>
      <c r="K298" s="266"/>
      <c r="L298" s="208">
        <f t="shared" si="120"/>
        <v>0</v>
      </c>
      <c r="M298" s="268"/>
      <c r="N298" s="266"/>
      <c r="O298" s="208">
        <f t="shared" si="121"/>
        <v>0</v>
      </c>
      <c r="P298" s="243"/>
    </row>
    <row r="299" spans="1:16" ht="15.75" thickTop="1" x14ac:dyDescent="0.25">
      <c r="A299" s="340"/>
      <c r="B299" s="340"/>
      <c r="C299" s="340"/>
      <c r="D299" s="340"/>
      <c r="E299" s="340"/>
      <c r="F299" s="340"/>
      <c r="G299" s="340"/>
      <c r="H299" s="340"/>
      <c r="I299" s="340"/>
      <c r="J299" s="340"/>
      <c r="K299" s="340"/>
      <c r="L299" s="340"/>
      <c r="M299" s="340"/>
      <c r="N299" s="4"/>
      <c r="O299" s="4"/>
      <c r="P299" s="4"/>
    </row>
    <row r="300" spans="1:16" x14ac:dyDescent="0.25">
      <c r="A300" s="340"/>
      <c r="B300" s="340"/>
      <c r="C300" s="340"/>
      <c r="D300" s="340"/>
      <c r="E300" s="340"/>
      <c r="F300" s="340"/>
      <c r="G300" s="340"/>
      <c r="H300" s="340"/>
      <c r="I300" s="340"/>
      <c r="J300" s="340"/>
      <c r="K300" s="340"/>
      <c r="L300" s="340"/>
      <c r="M300" s="340"/>
      <c r="N300" s="4"/>
      <c r="O300" s="4"/>
      <c r="P300" s="4"/>
    </row>
  </sheetData>
  <sheetProtection algorithmName="SHA-512" hashValue="YX1wKaKx9wntl6Ys56+KB+h60ZtiexHyPRTvpbY/1f4XFuObMx5Ruh5D7M9shr9Lq9ctq47GtXznWJyrBh0jCw==" saltValue="gZnXbJzfXFCjJPcVQTYyww==" spinCount="100000" sheet="1" objects="1" scenarios="1" formatCells="0" formatColumns="0" formatRows="0"/>
  <autoFilter ref="A18:P298">
    <filterColumn colId="2">
      <filters>
        <filter val="30 39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Roman,Regular"&amp;9 135.pielikums Jūrmalas pilsētas domes
2019.gada 21.februāra saistošajiem noteikumiem Nr.8
(protokols Nr.2, 34.punkts)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8" sqref="T8"/>
    </sheetView>
  </sheetViews>
  <sheetFormatPr defaultColWidth="9.140625" defaultRowHeight="12" outlineLevelCol="1" x14ac:dyDescent="0.25"/>
  <cols>
    <col min="1" max="1" width="10.140625" style="340" customWidth="1"/>
    <col min="2" max="2" width="28" style="340" customWidth="1"/>
    <col min="3" max="3" width="8.4257812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358</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359</v>
      </c>
      <c r="D3" s="1296"/>
      <c r="E3" s="1296"/>
      <c r="F3" s="1296"/>
      <c r="G3" s="1296"/>
      <c r="H3" s="1296"/>
      <c r="I3" s="1296"/>
      <c r="J3" s="1296"/>
      <c r="K3" s="1296"/>
      <c r="L3" s="1296"/>
      <c r="M3" s="1296"/>
      <c r="N3" s="1296"/>
      <c r="O3" s="1296"/>
      <c r="P3" s="1297"/>
      <c r="Q3" s="525"/>
    </row>
    <row r="4" spans="1:17" ht="12.75" customHeight="1" x14ac:dyDescent="0.25">
      <c r="A4" s="5" t="s">
        <v>4</v>
      </c>
      <c r="B4" s="6"/>
      <c r="C4" s="1296" t="s">
        <v>360</v>
      </c>
      <c r="D4" s="1296"/>
      <c r="E4" s="1296"/>
      <c r="F4" s="1296"/>
      <c r="G4" s="1296"/>
      <c r="H4" s="1296"/>
      <c r="I4" s="1296"/>
      <c r="J4" s="1296"/>
      <c r="K4" s="1296"/>
      <c r="L4" s="1296"/>
      <c r="M4" s="1296"/>
      <c r="N4" s="1296"/>
      <c r="O4" s="1296"/>
      <c r="P4" s="1297"/>
      <c r="Q4" s="525"/>
    </row>
    <row r="5" spans="1:17" ht="12.75" customHeight="1" x14ac:dyDescent="0.25">
      <c r="A5" s="7" t="s">
        <v>6</v>
      </c>
      <c r="B5" s="8"/>
      <c r="C5" s="1291" t="s">
        <v>361</v>
      </c>
      <c r="D5" s="1291"/>
      <c r="E5" s="1291"/>
      <c r="F5" s="1291"/>
      <c r="G5" s="1291"/>
      <c r="H5" s="1291"/>
      <c r="I5" s="1291"/>
      <c r="J5" s="1291"/>
      <c r="K5" s="1291"/>
      <c r="L5" s="1291"/>
      <c r="M5" s="1291"/>
      <c r="N5" s="1291"/>
      <c r="O5" s="1291"/>
      <c r="P5" s="1292"/>
      <c r="Q5" s="525"/>
    </row>
    <row r="6" spans="1:17" ht="12.75" customHeight="1" x14ac:dyDescent="0.25">
      <c r="A6" s="7" t="s">
        <v>8</v>
      </c>
      <c r="B6" s="8"/>
      <c r="C6" s="1291" t="s">
        <v>362</v>
      </c>
      <c r="D6" s="1291"/>
      <c r="E6" s="1291"/>
      <c r="F6" s="1291"/>
      <c r="G6" s="1291"/>
      <c r="H6" s="1291"/>
      <c r="I6" s="1291"/>
      <c r="J6" s="1291"/>
      <c r="K6" s="1291"/>
      <c r="L6" s="1291"/>
      <c r="M6" s="1291"/>
      <c r="N6" s="1291"/>
      <c r="O6" s="1291"/>
      <c r="P6" s="1292"/>
      <c r="Q6" s="525"/>
    </row>
    <row r="7" spans="1:17" ht="15" customHeight="1" x14ac:dyDescent="0.25">
      <c r="A7" s="7" t="s">
        <v>10</v>
      </c>
      <c r="B7" s="8"/>
      <c r="C7" s="1296" t="s">
        <v>363</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364</v>
      </c>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365</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378295</v>
      </c>
      <c r="D20" s="33">
        <f>SUM(D21,D24,D25,D41,D43)</f>
        <v>219191</v>
      </c>
      <c r="E20" s="432">
        <f t="shared" ref="E20:F20" si="0">SUM(E21,E24,E25,E41,E43)</f>
        <v>0</v>
      </c>
      <c r="F20" s="483">
        <f t="shared" si="0"/>
        <v>219191</v>
      </c>
      <c r="G20" s="33">
        <f>SUM(G21,G24,G43)</f>
        <v>0</v>
      </c>
      <c r="H20" s="35">
        <f t="shared" ref="H20:I20" si="1">SUM(H21,H24,H43)</f>
        <v>0</v>
      </c>
      <c r="I20" s="36">
        <f t="shared" si="1"/>
        <v>0</v>
      </c>
      <c r="J20" s="35">
        <f>SUM(J21,J26,J43)</f>
        <v>159104</v>
      </c>
      <c r="K20" s="34">
        <f t="shared" ref="K20:L20" si="2">SUM(K21,K26,K43)</f>
        <v>0</v>
      </c>
      <c r="L20" s="36">
        <f t="shared" si="2"/>
        <v>159104</v>
      </c>
      <c r="M20" s="32">
        <f>SUM(M21,M45)</f>
        <v>0</v>
      </c>
      <c r="N20" s="34">
        <f t="shared" ref="N20:O20" si="3">SUM(N21,N45)</f>
        <v>0</v>
      </c>
      <c r="O20" s="36">
        <f t="shared" si="3"/>
        <v>0</v>
      </c>
      <c r="P20" s="37"/>
    </row>
    <row r="21" spans="1:16" ht="12.75" thickTop="1" x14ac:dyDescent="0.25">
      <c r="A21" s="38"/>
      <c r="B21" s="39" t="s">
        <v>41</v>
      </c>
      <c r="C21" s="40">
        <f t="shared" ref="C21:C84" si="4">F21+I21+L21+O21</f>
        <v>36782</v>
      </c>
      <c r="D21" s="41">
        <f>SUM(D22:D23)</f>
        <v>0</v>
      </c>
      <c r="E21" s="433">
        <f t="shared" ref="E21" si="5">SUM(E22:E23)</f>
        <v>0</v>
      </c>
      <c r="F21" s="484">
        <f>SUM(F22:F23)</f>
        <v>0</v>
      </c>
      <c r="G21" s="41">
        <f>SUM(G22:G23)</f>
        <v>0</v>
      </c>
      <c r="H21" s="43">
        <f t="shared" ref="H21:I21" si="6">SUM(H22:H23)</f>
        <v>0</v>
      </c>
      <c r="I21" s="44">
        <f t="shared" si="6"/>
        <v>0</v>
      </c>
      <c r="J21" s="43">
        <f>SUM(J22:J23)</f>
        <v>36782</v>
      </c>
      <c r="K21" s="42">
        <f t="shared" ref="K21:L21" si="7">SUM(K22:K23)</f>
        <v>0</v>
      </c>
      <c r="L21" s="44">
        <f t="shared" si="7"/>
        <v>36782</v>
      </c>
      <c r="M21" s="40">
        <f>SUM(M22:M23)</f>
        <v>0</v>
      </c>
      <c r="N21" s="42">
        <f t="shared" ref="N21:O21" si="8">SUM(N22:N23)</f>
        <v>0</v>
      </c>
      <c r="O21" s="44">
        <f t="shared" si="8"/>
        <v>0</v>
      </c>
      <c r="P21" s="45"/>
    </row>
    <row r="22" spans="1:16" x14ac:dyDescent="0.25">
      <c r="A22" s="46"/>
      <c r="B22" s="47" t="s">
        <v>42</v>
      </c>
      <c r="C22" s="48">
        <f t="shared" si="4"/>
        <v>155</v>
      </c>
      <c r="D22" s="49"/>
      <c r="E22" s="434"/>
      <c r="F22" s="485">
        <f>D22+E22</f>
        <v>0</v>
      </c>
      <c r="G22" s="49"/>
      <c r="H22" s="51"/>
      <c r="I22" s="52">
        <f>G22+H22</f>
        <v>0</v>
      </c>
      <c r="J22" s="51">
        <v>155</v>
      </c>
      <c r="K22" s="50"/>
      <c r="L22" s="52">
        <f>J22+K22</f>
        <v>155</v>
      </c>
      <c r="M22" s="53"/>
      <c r="N22" s="50"/>
      <c r="O22" s="52">
        <f>M22+N22</f>
        <v>0</v>
      </c>
      <c r="P22" s="54"/>
    </row>
    <row r="23" spans="1:16" x14ac:dyDescent="0.25">
      <c r="A23" s="55"/>
      <c r="B23" s="56" t="s">
        <v>43</v>
      </c>
      <c r="C23" s="57">
        <f t="shared" si="4"/>
        <v>36627</v>
      </c>
      <c r="D23" s="58"/>
      <c r="E23" s="435"/>
      <c r="F23" s="486">
        <f>D23+E23</f>
        <v>0</v>
      </c>
      <c r="G23" s="58"/>
      <c r="H23" s="60"/>
      <c r="I23" s="61">
        <f>G23+H23</f>
        <v>0</v>
      </c>
      <c r="J23" s="60">
        <v>36627</v>
      </c>
      <c r="K23" s="59"/>
      <c r="L23" s="61">
        <f>J23+K23</f>
        <v>36627</v>
      </c>
      <c r="M23" s="62"/>
      <c r="N23" s="59"/>
      <c r="O23" s="61">
        <f>M23+N23</f>
        <v>0</v>
      </c>
      <c r="P23" s="377"/>
    </row>
    <row r="24" spans="1:16" s="27" customFormat="1" ht="24.75" thickBot="1" x14ac:dyDescent="0.3">
      <c r="A24" s="347">
        <v>19300</v>
      </c>
      <c r="B24" s="347" t="s">
        <v>44</v>
      </c>
      <c r="C24" s="348">
        <f>F24+I24</f>
        <v>219191</v>
      </c>
      <c r="D24" s="349">
        <v>219191</v>
      </c>
      <c r="E24" s="436"/>
      <c r="F24" s="487">
        <f>D24+E24</f>
        <v>219191</v>
      </c>
      <c r="G24" s="349"/>
      <c r="H24" s="350"/>
      <c r="I24" s="351">
        <f>G24+H24</f>
        <v>0</v>
      </c>
      <c r="J24" s="352" t="s">
        <v>45</v>
      </c>
      <c r="K24" s="353" t="s">
        <v>45</v>
      </c>
      <c r="L24" s="355" t="s">
        <v>45</v>
      </c>
      <c r="M24" s="354" t="s">
        <v>45</v>
      </c>
      <c r="N24" s="353" t="s">
        <v>45</v>
      </c>
      <c r="O24" s="355" t="s">
        <v>45</v>
      </c>
      <c r="P24" s="378"/>
    </row>
    <row r="25" spans="1:16" s="27" customFormat="1" ht="24.75" hidden="1" thickTop="1" x14ac:dyDescent="0.25">
      <c r="A25" s="379"/>
      <c r="B25" s="380" t="s">
        <v>46</v>
      </c>
      <c r="C25" s="381">
        <f>F25</f>
        <v>0</v>
      </c>
      <c r="D25" s="382"/>
      <c r="E25" s="437"/>
      <c r="F25" s="488">
        <f>D25+E25</f>
        <v>0</v>
      </c>
      <c r="G25" s="383" t="s">
        <v>45</v>
      </c>
      <c r="H25" s="384" t="s">
        <v>45</v>
      </c>
      <c r="I25" s="385" t="s">
        <v>45</v>
      </c>
      <c r="J25" s="384" t="s">
        <v>45</v>
      </c>
      <c r="K25" s="386" t="s">
        <v>45</v>
      </c>
      <c r="L25" s="385" t="s">
        <v>45</v>
      </c>
      <c r="M25" s="387" t="s">
        <v>45</v>
      </c>
      <c r="N25" s="386" t="s">
        <v>45</v>
      </c>
      <c r="O25" s="385" t="s">
        <v>45</v>
      </c>
      <c r="P25" s="264"/>
    </row>
    <row r="26" spans="1:16" s="27" customFormat="1" ht="36.75" thickTop="1" x14ac:dyDescent="0.25">
      <c r="A26" s="75">
        <v>21300</v>
      </c>
      <c r="B26" s="75" t="s">
        <v>47</v>
      </c>
      <c r="C26" s="76">
        <f>L26</f>
        <v>116458</v>
      </c>
      <c r="D26" s="78" t="s">
        <v>45</v>
      </c>
      <c r="E26" s="438" t="s">
        <v>45</v>
      </c>
      <c r="F26" s="489" t="s">
        <v>45</v>
      </c>
      <c r="G26" s="78" t="s">
        <v>45</v>
      </c>
      <c r="H26" s="79" t="s">
        <v>45</v>
      </c>
      <c r="I26" s="80" t="s">
        <v>45</v>
      </c>
      <c r="J26" s="84">
        <f>SUM(J27,J31,J33,J36)</f>
        <v>116458</v>
      </c>
      <c r="K26" s="85">
        <f t="shared" ref="K26:L26" si="9">SUM(K27,K31,K33,K36)</f>
        <v>0</v>
      </c>
      <c r="L26" s="208">
        <f t="shared" si="9"/>
        <v>116458</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idden="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6.25" hidden="1" customHeight="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customHeight="1" x14ac:dyDescent="0.25">
      <c r="A36" s="86">
        <v>21390</v>
      </c>
      <c r="B36" s="75" t="s">
        <v>57</v>
      </c>
      <c r="C36" s="76">
        <f t="shared" si="10"/>
        <v>116458</v>
      </c>
      <c r="D36" s="78" t="s">
        <v>45</v>
      </c>
      <c r="E36" s="438" t="s">
        <v>45</v>
      </c>
      <c r="F36" s="489" t="s">
        <v>45</v>
      </c>
      <c r="G36" s="78" t="s">
        <v>45</v>
      </c>
      <c r="H36" s="79" t="s">
        <v>45</v>
      </c>
      <c r="I36" s="80" t="s">
        <v>45</v>
      </c>
      <c r="J36" s="84">
        <f>SUM(J37:J40)</f>
        <v>116458</v>
      </c>
      <c r="K36" s="85">
        <f t="shared" ref="K36:L36" si="14">SUM(K37:K40)</f>
        <v>0</v>
      </c>
      <c r="L36" s="208">
        <f t="shared" si="14"/>
        <v>116458</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x14ac:dyDescent="0.25">
      <c r="A40" s="356">
        <v>21399</v>
      </c>
      <c r="B40" s="357" t="s">
        <v>61</v>
      </c>
      <c r="C40" s="358">
        <f t="shared" si="10"/>
        <v>116458</v>
      </c>
      <c r="D40" s="359" t="s">
        <v>45</v>
      </c>
      <c r="E40" s="442" t="s">
        <v>45</v>
      </c>
      <c r="F40" s="493" t="s">
        <v>45</v>
      </c>
      <c r="G40" s="359" t="s">
        <v>45</v>
      </c>
      <c r="H40" s="361" t="s">
        <v>45</v>
      </c>
      <c r="I40" s="362" t="s">
        <v>45</v>
      </c>
      <c r="J40" s="363">
        <v>116458</v>
      </c>
      <c r="K40" s="364"/>
      <c r="L40" s="494">
        <f>J40+K40</f>
        <v>116458</v>
      </c>
      <c r="M40" s="365" t="s">
        <v>45</v>
      </c>
      <c r="N40" s="360" t="s">
        <v>45</v>
      </c>
      <c r="O40" s="362" t="s">
        <v>45</v>
      </c>
      <c r="P40" s="264"/>
    </row>
    <row r="41" spans="1:16" s="27" customFormat="1" ht="26.25" hidden="1" customHeight="1" x14ac:dyDescent="0.25">
      <c r="A41" s="388">
        <v>21420</v>
      </c>
      <c r="B41" s="389" t="s">
        <v>62</v>
      </c>
      <c r="C41" s="390">
        <f>F41</f>
        <v>0</v>
      </c>
      <c r="D41" s="391">
        <f>SUM(D42)</f>
        <v>0</v>
      </c>
      <c r="E41" s="443">
        <f t="shared" ref="E41:F41" si="15">SUM(E42)</f>
        <v>0</v>
      </c>
      <c r="F41" s="495">
        <f t="shared" si="15"/>
        <v>0</v>
      </c>
      <c r="G41" s="392" t="s">
        <v>45</v>
      </c>
      <c r="H41" s="393" t="s">
        <v>45</v>
      </c>
      <c r="I41" s="394" t="s">
        <v>45</v>
      </c>
      <c r="J41" s="393" t="s">
        <v>45</v>
      </c>
      <c r="K41" s="395" t="s">
        <v>45</v>
      </c>
      <c r="L41" s="394" t="s">
        <v>45</v>
      </c>
      <c r="M41" s="396" t="s">
        <v>45</v>
      </c>
      <c r="N41" s="395" t="s">
        <v>45</v>
      </c>
      <c r="O41" s="394" t="s">
        <v>45</v>
      </c>
      <c r="P41" s="397"/>
    </row>
    <row r="42" spans="1:16" s="27" customFormat="1" ht="26.25" hidden="1" customHeight="1" x14ac:dyDescent="0.25">
      <c r="A42" s="356">
        <v>21429</v>
      </c>
      <c r="B42" s="357" t="s">
        <v>63</v>
      </c>
      <c r="C42" s="358">
        <f>F42</f>
        <v>0</v>
      </c>
      <c r="D42" s="398"/>
      <c r="E42" s="444"/>
      <c r="F42" s="496">
        <f>D42+E42</f>
        <v>0</v>
      </c>
      <c r="G42" s="359" t="s">
        <v>45</v>
      </c>
      <c r="H42" s="361" t="s">
        <v>45</v>
      </c>
      <c r="I42" s="362" t="s">
        <v>45</v>
      </c>
      <c r="J42" s="361" t="s">
        <v>45</v>
      </c>
      <c r="K42" s="360" t="s">
        <v>45</v>
      </c>
      <c r="L42" s="362" t="s">
        <v>45</v>
      </c>
      <c r="M42" s="365" t="s">
        <v>45</v>
      </c>
      <c r="N42" s="360" t="s">
        <v>45</v>
      </c>
      <c r="O42" s="362" t="s">
        <v>45</v>
      </c>
      <c r="P42" s="399"/>
    </row>
    <row r="43" spans="1:16" s="27" customFormat="1" ht="24" x14ac:dyDescent="0.25">
      <c r="A43" s="400">
        <v>21490</v>
      </c>
      <c r="B43" s="380" t="s">
        <v>64</v>
      </c>
      <c r="C43" s="401">
        <f>F43+I43+L43</f>
        <v>5864</v>
      </c>
      <c r="D43" s="402">
        <f>D44</f>
        <v>0</v>
      </c>
      <c r="E43" s="445">
        <f t="shared" ref="E43:L43" si="16">E44</f>
        <v>0</v>
      </c>
      <c r="F43" s="497">
        <f t="shared" si="16"/>
        <v>0</v>
      </c>
      <c r="G43" s="402">
        <f t="shared" si="16"/>
        <v>0</v>
      </c>
      <c r="H43" s="404">
        <f t="shared" si="16"/>
        <v>0</v>
      </c>
      <c r="I43" s="405">
        <f t="shared" si="16"/>
        <v>0</v>
      </c>
      <c r="J43" s="403">
        <f t="shared" si="16"/>
        <v>5864</v>
      </c>
      <c r="K43" s="403">
        <f t="shared" si="16"/>
        <v>0</v>
      </c>
      <c r="L43" s="405">
        <f t="shared" si="16"/>
        <v>5864</v>
      </c>
      <c r="M43" s="387" t="s">
        <v>45</v>
      </c>
      <c r="N43" s="386" t="s">
        <v>45</v>
      </c>
      <c r="O43" s="385" t="s">
        <v>45</v>
      </c>
      <c r="P43" s="406"/>
    </row>
    <row r="44" spans="1:16" s="27" customFormat="1" ht="24" x14ac:dyDescent="0.25">
      <c r="A44" s="56">
        <v>21499</v>
      </c>
      <c r="B44" s="223" t="s">
        <v>65</v>
      </c>
      <c r="C44" s="407">
        <f>F44+I44+L44</f>
        <v>5864</v>
      </c>
      <c r="D44" s="408"/>
      <c r="E44" s="446"/>
      <c r="F44" s="498">
        <f>D44+E44</f>
        <v>0</v>
      </c>
      <c r="G44" s="408"/>
      <c r="H44" s="410"/>
      <c r="I44" s="411">
        <f>G44+H44</f>
        <v>0</v>
      </c>
      <c r="J44" s="410">
        <v>5864</v>
      </c>
      <c r="K44" s="409"/>
      <c r="L44" s="411">
        <f>J44+K44</f>
        <v>5864</v>
      </c>
      <c r="M44" s="412" t="s">
        <v>45</v>
      </c>
      <c r="N44" s="413" t="s">
        <v>45</v>
      </c>
      <c r="O44" s="414" t="s">
        <v>45</v>
      </c>
      <c r="P44" s="415"/>
    </row>
    <row r="45" spans="1:16" ht="12.75" hidden="1" customHeight="1" x14ac:dyDescent="0.25">
      <c r="A45" s="416">
        <v>23000</v>
      </c>
      <c r="B45" s="417" t="s">
        <v>66</v>
      </c>
      <c r="C45" s="401">
        <f>O45</f>
        <v>0</v>
      </c>
      <c r="D45" s="383" t="s">
        <v>45</v>
      </c>
      <c r="E45" s="447" t="s">
        <v>45</v>
      </c>
      <c r="F45" s="499" t="s">
        <v>45</v>
      </c>
      <c r="G45" s="383" t="s">
        <v>45</v>
      </c>
      <c r="H45" s="384" t="s">
        <v>45</v>
      </c>
      <c r="I45" s="385" t="s">
        <v>45</v>
      </c>
      <c r="J45" s="384" t="s">
        <v>45</v>
      </c>
      <c r="K45" s="386" t="s">
        <v>45</v>
      </c>
      <c r="L45" s="385" t="s">
        <v>45</v>
      </c>
      <c r="M45" s="401">
        <f>SUM(M46:M47)</f>
        <v>0</v>
      </c>
      <c r="N45" s="403">
        <f t="shared" ref="N45:O45" si="17">SUM(N46:N47)</f>
        <v>0</v>
      </c>
      <c r="O45" s="405">
        <f t="shared" si="17"/>
        <v>0</v>
      </c>
      <c r="P45" s="418"/>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378295</v>
      </c>
      <c r="D50" s="179">
        <f>SUM(D51,D283)</f>
        <v>219191</v>
      </c>
      <c r="E50" s="451">
        <f t="shared" ref="E50:F50" si="19">SUM(E51,E283)</f>
        <v>0</v>
      </c>
      <c r="F50" s="502">
        <f t="shared" si="19"/>
        <v>219191</v>
      </c>
      <c r="G50" s="179">
        <f>SUM(G51,G283)</f>
        <v>0</v>
      </c>
      <c r="H50" s="181">
        <f t="shared" ref="H50:I50" si="20">SUM(H51,H283)</f>
        <v>0</v>
      </c>
      <c r="I50" s="182">
        <f t="shared" si="20"/>
        <v>0</v>
      </c>
      <c r="J50" s="181">
        <f>SUM(J51,J283)</f>
        <v>159104</v>
      </c>
      <c r="K50" s="180">
        <f t="shared" ref="K50:L50" si="21">SUM(K51,K283)</f>
        <v>0</v>
      </c>
      <c r="L50" s="182">
        <f t="shared" si="21"/>
        <v>159104</v>
      </c>
      <c r="M50" s="178">
        <f>SUM(M51,M283)</f>
        <v>0</v>
      </c>
      <c r="N50" s="180">
        <f t="shared" ref="N50:O50" si="22">SUM(N51,N283)</f>
        <v>0</v>
      </c>
      <c r="O50" s="182">
        <f t="shared" si="22"/>
        <v>0</v>
      </c>
      <c r="P50" s="183"/>
    </row>
    <row r="51" spans="1:16" s="27" customFormat="1" ht="36.75" thickTop="1" x14ac:dyDescent="0.25">
      <c r="A51" s="184"/>
      <c r="B51" s="185" t="s">
        <v>71</v>
      </c>
      <c r="C51" s="186">
        <f t="shared" si="4"/>
        <v>378295</v>
      </c>
      <c r="D51" s="187">
        <f>SUM(D52,D194)</f>
        <v>219191</v>
      </c>
      <c r="E51" s="452">
        <f t="shared" ref="E51:F51" si="23">SUM(E52,E194)</f>
        <v>0</v>
      </c>
      <c r="F51" s="503">
        <f t="shared" si="23"/>
        <v>219191</v>
      </c>
      <c r="G51" s="187">
        <f>SUM(G52,G194)</f>
        <v>0</v>
      </c>
      <c r="H51" s="189">
        <f t="shared" ref="H51:I51" si="24">SUM(H52,H194)</f>
        <v>0</v>
      </c>
      <c r="I51" s="190">
        <f t="shared" si="24"/>
        <v>0</v>
      </c>
      <c r="J51" s="189">
        <f>SUM(J52,J194)</f>
        <v>159104</v>
      </c>
      <c r="K51" s="188">
        <f t="shared" ref="K51:L51" si="25">SUM(K52,K194)</f>
        <v>0</v>
      </c>
      <c r="L51" s="190">
        <f t="shared" si="25"/>
        <v>159104</v>
      </c>
      <c r="M51" s="186">
        <f>SUM(M52,M194)</f>
        <v>0</v>
      </c>
      <c r="N51" s="188">
        <f t="shared" ref="N51:O51" si="26">SUM(N52,N194)</f>
        <v>0</v>
      </c>
      <c r="O51" s="190">
        <f t="shared" si="26"/>
        <v>0</v>
      </c>
      <c r="P51" s="191"/>
    </row>
    <row r="52" spans="1:16" s="27" customFormat="1" ht="24" x14ac:dyDescent="0.25">
      <c r="A52" s="192"/>
      <c r="B52" s="20" t="s">
        <v>72</v>
      </c>
      <c r="C52" s="193">
        <f t="shared" si="4"/>
        <v>370008</v>
      </c>
      <c r="D52" s="194">
        <f>SUM(D53,D75,D173,D187)</f>
        <v>219191</v>
      </c>
      <c r="E52" s="453">
        <f t="shared" ref="E52:F52" si="27">SUM(E53,E75,E173,E187)</f>
        <v>0</v>
      </c>
      <c r="F52" s="504">
        <f t="shared" si="27"/>
        <v>219191</v>
      </c>
      <c r="G52" s="194">
        <f>SUM(G53,G75,G173,G187)</f>
        <v>0</v>
      </c>
      <c r="H52" s="196">
        <f t="shared" ref="H52:I52" si="28">SUM(H53,H75,H173,H187)</f>
        <v>0</v>
      </c>
      <c r="I52" s="197">
        <f t="shared" si="28"/>
        <v>0</v>
      </c>
      <c r="J52" s="196">
        <f>SUM(J53,J75,J173,J187)</f>
        <v>150817</v>
      </c>
      <c r="K52" s="195">
        <f t="shared" ref="K52:L52" si="29">SUM(K53,K75,K173,K187)</f>
        <v>0</v>
      </c>
      <c r="L52" s="197">
        <f t="shared" si="29"/>
        <v>150817</v>
      </c>
      <c r="M52" s="193">
        <f>SUM(M53,M75,M173,M187)</f>
        <v>0</v>
      </c>
      <c r="N52" s="195">
        <f t="shared" ref="N52:O52" si="30">SUM(N53,N75,N173,N187)</f>
        <v>0</v>
      </c>
      <c r="O52" s="197">
        <f t="shared" si="30"/>
        <v>0</v>
      </c>
      <c r="P52" s="198"/>
    </row>
    <row r="53" spans="1:16" s="27" customFormat="1" x14ac:dyDescent="0.25">
      <c r="A53" s="199">
        <v>1000</v>
      </c>
      <c r="B53" s="199" t="s">
        <v>73</v>
      </c>
      <c r="C53" s="200">
        <f t="shared" si="4"/>
        <v>222623</v>
      </c>
      <c r="D53" s="201">
        <f>SUM(D54,D67)</f>
        <v>204891</v>
      </c>
      <c r="E53" s="454">
        <f t="shared" ref="E53:F53" si="31">SUM(E54,E67)</f>
        <v>0</v>
      </c>
      <c r="F53" s="505">
        <f t="shared" si="31"/>
        <v>204891</v>
      </c>
      <c r="G53" s="201">
        <f>SUM(G54,G67)</f>
        <v>0</v>
      </c>
      <c r="H53" s="203">
        <f t="shared" ref="H53:I53" si="32">SUM(H54,H67)</f>
        <v>0</v>
      </c>
      <c r="I53" s="204">
        <f t="shared" si="32"/>
        <v>0</v>
      </c>
      <c r="J53" s="203">
        <f>SUM(J54,J67)</f>
        <v>17732</v>
      </c>
      <c r="K53" s="202">
        <f t="shared" ref="K53:L53" si="33">SUM(K54,K67)</f>
        <v>0</v>
      </c>
      <c r="L53" s="204">
        <f t="shared" si="33"/>
        <v>17732</v>
      </c>
      <c r="M53" s="200">
        <f>SUM(M54,M67)</f>
        <v>0</v>
      </c>
      <c r="N53" s="202">
        <f t="shared" ref="N53:O53" si="34">SUM(N54,N67)</f>
        <v>0</v>
      </c>
      <c r="O53" s="204">
        <f t="shared" si="34"/>
        <v>0</v>
      </c>
      <c r="P53" s="205"/>
    </row>
    <row r="54" spans="1:16" x14ac:dyDescent="0.25">
      <c r="A54" s="75">
        <v>1100</v>
      </c>
      <c r="B54" s="206" t="s">
        <v>74</v>
      </c>
      <c r="C54" s="76">
        <f t="shared" si="4"/>
        <v>167163</v>
      </c>
      <c r="D54" s="207">
        <f>SUM(D55,D58,D66)</f>
        <v>154137</v>
      </c>
      <c r="E54" s="455">
        <f t="shared" ref="E54:F54" si="35">SUM(E55,E58,E66)</f>
        <v>-250</v>
      </c>
      <c r="F54" s="506">
        <f t="shared" si="35"/>
        <v>153887</v>
      </c>
      <c r="G54" s="207">
        <f>SUM(G55,G58,G66)</f>
        <v>0</v>
      </c>
      <c r="H54" s="84">
        <f t="shared" ref="H54:I54" si="36">SUM(H55,H58,H66)</f>
        <v>0</v>
      </c>
      <c r="I54" s="208">
        <f t="shared" si="36"/>
        <v>0</v>
      </c>
      <c r="J54" s="84">
        <f>SUM(J55,J58,J66)</f>
        <v>13276</v>
      </c>
      <c r="K54" s="85">
        <f t="shared" ref="K54:L54" si="37">SUM(K55,K58,K66)</f>
        <v>0</v>
      </c>
      <c r="L54" s="208">
        <f t="shared" si="37"/>
        <v>13276</v>
      </c>
      <c r="M54" s="209">
        <f>SUM(M55,M58,M66)</f>
        <v>0</v>
      </c>
      <c r="N54" s="210">
        <f t="shared" ref="N54:O54" si="38">SUM(N55,N58,N66)</f>
        <v>0</v>
      </c>
      <c r="O54" s="211">
        <f t="shared" si="38"/>
        <v>0</v>
      </c>
      <c r="P54" s="212"/>
    </row>
    <row r="55" spans="1:16" x14ac:dyDescent="0.25">
      <c r="A55" s="213">
        <v>1110</v>
      </c>
      <c r="B55" s="157" t="s">
        <v>75</v>
      </c>
      <c r="C55" s="163">
        <f t="shared" si="4"/>
        <v>146552</v>
      </c>
      <c r="D55" s="214">
        <f>SUM(D56:D57)</f>
        <v>146802</v>
      </c>
      <c r="E55" s="456">
        <f t="shared" ref="E55:F55" si="39">SUM(E56:E57)</f>
        <v>-250</v>
      </c>
      <c r="F55" s="507">
        <f t="shared" si="39"/>
        <v>146552</v>
      </c>
      <c r="G55" s="214">
        <f>SUM(G56:G57)</f>
        <v>0</v>
      </c>
      <c r="H55" s="216">
        <f t="shared" ref="H55:I55" si="40">SUM(H56:H57)</f>
        <v>0</v>
      </c>
      <c r="I55" s="217">
        <f t="shared" si="40"/>
        <v>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36" x14ac:dyDescent="0.25">
      <c r="A57" s="119">
        <v>1119</v>
      </c>
      <c r="B57" s="98" t="s">
        <v>77</v>
      </c>
      <c r="C57" s="99">
        <f t="shared" si="4"/>
        <v>146552</v>
      </c>
      <c r="D57" s="237">
        <v>146802</v>
      </c>
      <c r="E57" s="458">
        <v>-250</v>
      </c>
      <c r="F57" s="509">
        <f t="shared" si="43"/>
        <v>146552</v>
      </c>
      <c r="G57" s="237"/>
      <c r="H57" s="104"/>
      <c r="I57" s="235">
        <f t="shared" si="44"/>
        <v>0</v>
      </c>
      <c r="J57" s="104"/>
      <c r="K57" s="105"/>
      <c r="L57" s="235">
        <f t="shared" si="45"/>
        <v>0</v>
      </c>
      <c r="M57" s="238"/>
      <c r="N57" s="105"/>
      <c r="O57" s="235">
        <f>M57+N57</f>
        <v>0</v>
      </c>
      <c r="P57" s="245" t="s">
        <v>366</v>
      </c>
    </row>
    <row r="58" spans="1:16" x14ac:dyDescent="0.25">
      <c r="A58" s="231">
        <v>1140</v>
      </c>
      <c r="B58" s="98" t="s">
        <v>78</v>
      </c>
      <c r="C58" s="99">
        <f t="shared" si="4"/>
        <v>13276</v>
      </c>
      <c r="D58" s="232">
        <f>SUM(D59:D65)</f>
        <v>0</v>
      </c>
      <c r="E58" s="459">
        <f t="shared" ref="E58:F58" si="46">SUM(E59:E65)</f>
        <v>0</v>
      </c>
      <c r="F58" s="509">
        <f t="shared" si="46"/>
        <v>0</v>
      </c>
      <c r="G58" s="232">
        <f>SUM(G59:G65)</f>
        <v>0</v>
      </c>
      <c r="H58" s="234">
        <f t="shared" ref="H58:I58" si="47">SUM(H59:H65)</f>
        <v>0</v>
      </c>
      <c r="I58" s="235">
        <f t="shared" si="47"/>
        <v>0</v>
      </c>
      <c r="J58" s="234">
        <f>SUM(J59:J65)</f>
        <v>13276</v>
      </c>
      <c r="K58" s="233">
        <f t="shared" ref="K58:L58" si="48">SUM(K59:K65)</f>
        <v>0</v>
      </c>
      <c r="L58" s="235">
        <f t="shared" si="48"/>
        <v>13276</v>
      </c>
      <c r="M58" s="99">
        <f>SUM(M59:M65)</f>
        <v>0</v>
      </c>
      <c r="N58" s="233">
        <f t="shared" ref="N58:O58" si="49">SUM(N59:N65)</f>
        <v>0</v>
      </c>
      <c r="O58" s="235">
        <f t="shared" si="49"/>
        <v>0</v>
      </c>
      <c r="P58" s="236"/>
    </row>
    <row r="59" spans="1:16" hidden="1" x14ac:dyDescent="0.25">
      <c r="A59" s="119">
        <v>1141</v>
      </c>
      <c r="B59" s="98" t="s">
        <v>79</v>
      </c>
      <c r="C59" s="99">
        <f t="shared" si="4"/>
        <v>0</v>
      </c>
      <c r="D59" s="237"/>
      <c r="E59" s="458"/>
      <c r="F59" s="509">
        <f t="shared" ref="F59:F66" si="50">D59+E59</f>
        <v>0</v>
      </c>
      <c r="G59" s="237"/>
      <c r="H59" s="104"/>
      <c r="I59" s="235">
        <f t="shared" ref="I59:I66" si="51">G59+H59</f>
        <v>0</v>
      </c>
      <c r="J59" s="104"/>
      <c r="K59" s="105"/>
      <c r="L59" s="235">
        <f t="shared" ref="L59:L66" si="52">J59+K59</f>
        <v>0</v>
      </c>
      <c r="M59" s="238"/>
      <c r="N59" s="105"/>
      <c r="O59" s="235">
        <f t="shared" ref="O59:O66" si="53">M59+N59</f>
        <v>0</v>
      </c>
      <c r="P59" s="236"/>
    </row>
    <row r="60" spans="1:16" ht="24.75" hidden="1" customHeight="1" x14ac:dyDescent="0.25">
      <c r="A60" s="119">
        <v>1142</v>
      </c>
      <c r="B60" s="98" t="s">
        <v>80</v>
      </c>
      <c r="C60" s="99">
        <f t="shared" si="4"/>
        <v>0</v>
      </c>
      <c r="D60" s="237"/>
      <c r="E60" s="458"/>
      <c r="F60" s="509">
        <f t="shared" si="50"/>
        <v>0</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56">
        <v>1147</v>
      </c>
      <c r="B63" s="223" t="s">
        <v>83</v>
      </c>
      <c r="C63" s="224">
        <f t="shared" si="4"/>
        <v>4427</v>
      </c>
      <c r="D63" s="225"/>
      <c r="E63" s="460"/>
      <c r="F63" s="486">
        <f t="shared" si="50"/>
        <v>0</v>
      </c>
      <c r="G63" s="225"/>
      <c r="H63" s="227"/>
      <c r="I63" s="228">
        <f t="shared" si="51"/>
        <v>0</v>
      </c>
      <c r="J63" s="227">
        <v>4427</v>
      </c>
      <c r="K63" s="226"/>
      <c r="L63" s="228">
        <f t="shared" si="52"/>
        <v>4427</v>
      </c>
      <c r="M63" s="229"/>
      <c r="N63" s="226"/>
      <c r="O63" s="228">
        <f t="shared" si="53"/>
        <v>0</v>
      </c>
      <c r="P63" s="230"/>
    </row>
    <row r="64" spans="1:16" x14ac:dyDescent="0.25">
      <c r="A64" s="119">
        <v>1148</v>
      </c>
      <c r="B64" s="98" t="s">
        <v>84</v>
      </c>
      <c r="C64" s="99">
        <f t="shared" si="4"/>
        <v>8849</v>
      </c>
      <c r="D64" s="237"/>
      <c r="E64" s="458"/>
      <c r="F64" s="509">
        <f t="shared" si="50"/>
        <v>0</v>
      </c>
      <c r="G64" s="237"/>
      <c r="H64" s="104"/>
      <c r="I64" s="235">
        <f t="shared" si="51"/>
        <v>0</v>
      </c>
      <c r="J64" s="104">
        <v>8849</v>
      </c>
      <c r="K64" s="105"/>
      <c r="L64" s="235">
        <f t="shared" si="52"/>
        <v>8849</v>
      </c>
      <c r="M64" s="238"/>
      <c r="N64" s="105"/>
      <c r="O64" s="235">
        <f t="shared" si="53"/>
        <v>0</v>
      </c>
      <c r="P64" s="236"/>
    </row>
    <row r="65" spans="1:16" ht="24" hidden="1" customHeight="1" x14ac:dyDescent="0.25">
      <c r="A65" s="119">
        <v>1149</v>
      </c>
      <c r="B65" s="98" t="s">
        <v>85</v>
      </c>
      <c r="C65" s="99">
        <f>F65+I65+L65+O65</f>
        <v>0</v>
      </c>
      <c r="D65" s="237"/>
      <c r="E65" s="458"/>
      <c r="F65" s="509">
        <f t="shared" si="50"/>
        <v>0</v>
      </c>
      <c r="G65" s="237"/>
      <c r="H65" s="104"/>
      <c r="I65" s="235">
        <f t="shared" si="51"/>
        <v>0</v>
      </c>
      <c r="J65" s="104"/>
      <c r="K65" s="105"/>
      <c r="L65" s="235">
        <f t="shared" si="52"/>
        <v>0</v>
      </c>
      <c r="M65" s="238"/>
      <c r="N65" s="105"/>
      <c r="O65" s="235">
        <f t="shared" si="53"/>
        <v>0</v>
      </c>
      <c r="P65" s="236"/>
    </row>
    <row r="66" spans="1:16" ht="36" x14ac:dyDescent="0.25">
      <c r="A66" s="419">
        <v>1150</v>
      </c>
      <c r="B66" s="420" t="s">
        <v>87</v>
      </c>
      <c r="C66" s="421">
        <f>F66+I66+L66+O66</f>
        <v>7335</v>
      </c>
      <c r="D66" s="422">
        <v>7335</v>
      </c>
      <c r="E66" s="461"/>
      <c r="F66" s="510">
        <f t="shared" si="50"/>
        <v>7335</v>
      </c>
      <c r="G66" s="422"/>
      <c r="H66" s="424"/>
      <c r="I66" s="425">
        <f t="shared" si="51"/>
        <v>0</v>
      </c>
      <c r="J66" s="424"/>
      <c r="K66" s="423"/>
      <c r="L66" s="425">
        <f t="shared" si="52"/>
        <v>0</v>
      </c>
      <c r="M66" s="426"/>
      <c r="N66" s="423"/>
      <c r="O66" s="425">
        <f t="shared" si="53"/>
        <v>0</v>
      </c>
      <c r="P66" s="427"/>
    </row>
    <row r="67" spans="1:16" ht="24" x14ac:dyDescent="0.25">
      <c r="A67" s="75">
        <v>1200</v>
      </c>
      <c r="B67" s="206" t="s">
        <v>88</v>
      </c>
      <c r="C67" s="76">
        <f t="shared" si="4"/>
        <v>55460</v>
      </c>
      <c r="D67" s="207">
        <f>SUM(D68:D69)</f>
        <v>50754</v>
      </c>
      <c r="E67" s="455">
        <f t="shared" ref="E67:F67" si="54">SUM(E68:E69)</f>
        <v>250</v>
      </c>
      <c r="F67" s="506">
        <f t="shared" si="54"/>
        <v>51004</v>
      </c>
      <c r="G67" s="207">
        <f>SUM(G68:G69)</f>
        <v>0</v>
      </c>
      <c r="H67" s="84">
        <f t="shared" ref="H67:I67" si="55">SUM(H68:H69)</f>
        <v>0</v>
      </c>
      <c r="I67" s="208">
        <f t="shared" si="55"/>
        <v>0</v>
      </c>
      <c r="J67" s="84">
        <f>SUM(J68:J69)</f>
        <v>4456</v>
      </c>
      <c r="K67" s="85">
        <f t="shared" ref="K67:L67" si="56">SUM(K68:K69)</f>
        <v>0</v>
      </c>
      <c r="L67" s="208">
        <f t="shared" si="56"/>
        <v>4456</v>
      </c>
      <c r="M67" s="76">
        <f>SUM(M68:M69)</f>
        <v>0</v>
      </c>
      <c r="N67" s="85">
        <f t="shared" ref="N67:O67" si="57">SUM(N68:N69)</f>
        <v>0</v>
      </c>
      <c r="O67" s="208">
        <f t="shared" si="57"/>
        <v>0</v>
      </c>
      <c r="P67" s="243"/>
    </row>
    <row r="68" spans="1:16" ht="24" x14ac:dyDescent="0.25">
      <c r="A68" s="428">
        <v>1210</v>
      </c>
      <c r="B68" s="257" t="s">
        <v>89</v>
      </c>
      <c r="C68" s="258">
        <f t="shared" si="4"/>
        <v>42091</v>
      </c>
      <c r="D68" s="259">
        <v>38892</v>
      </c>
      <c r="E68" s="462"/>
      <c r="F68" s="511">
        <f>D68+E68</f>
        <v>38892</v>
      </c>
      <c r="G68" s="259"/>
      <c r="H68" s="261"/>
      <c r="I68" s="262">
        <f>G68+H68</f>
        <v>0</v>
      </c>
      <c r="J68" s="261">
        <v>3199</v>
      </c>
      <c r="K68" s="260"/>
      <c r="L68" s="262">
        <f>J68+K68</f>
        <v>3199</v>
      </c>
      <c r="M68" s="263"/>
      <c r="N68" s="260"/>
      <c r="O68" s="262">
        <f>M68+N68</f>
        <v>0</v>
      </c>
      <c r="P68" s="264"/>
    </row>
    <row r="69" spans="1:16" ht="24" x14ac:dyDescent="0.25">
      <c r="A69" s="231">
        <v>1220</v>
      </c>
      <c r="B69" s="98" t="s">
        <v>90</v>
      </c>
      <c r="C69" s="99">
        <f t="shared" si="4"/>
        <v>13369</v>
      </c>
      <c r="D69" s="232">
        <f>SUM(D70:D74)</f>
        <v>11862</v>
      </c>
      <c r="E69" s="459">
        <f t="shared" ref="E69:F69" si="58">SUM(E70:E74)</f>
        <v>250</v>
      </c>
      <c r="F69" s="509">
        <f t="shared" si="58"/>
        <v>12112</v>
      </c>
      <c r="G69" s="232">
        <f>SUM(G70:G74)</f>
        <v>0</v>
      </c>
      <c r="H69" s="234">
        <f t="shared" ref="H69:I69" si="59">SUM(H70:H74)</f>
        <v>0</v>
      </c>
      <c r="I69" s="235">
        <f t="shared" si="59"/>
        <v>0</v>
      </c>
      <c r="J69" s="234">
        <f>SUM(J70:J74)</f>
        <v>1257</v>
      </c>
      <c r="K69" s="233">
        <f t="shared" ref="K69:L69" si="60">SUM(K70:K74)</f>
        <v>0</v>
      </c>
      <c r="L69" s="235">
        <f t="shared" si="60"/>
        <v>1257</v>
      </c>
      <c r="M69" s="99">
        <f>SUM(M70:M74)</f>
        <v>0</v>
      </c>
      <c r="N69" s="233">
        <f t="shared" ref="N69:O69" si="61">SUM(N70:N74)</f>
        <v>0</v>
      </c>
      <c r="O69" s="235">
        <f t="shared" si="61"/>
        <v>0</v>
      </c>
      <c r="P69" s="236"/>
    </row>
    <row r="70" spans="1:16" ht="60" x14ac:dyDescent="0.25">
      <c r="A70" s="119">
        <v>1221</v>
      </c>
      <c r="B70" s="98" t="s">
        <v>91</v>
      </c>
      <c r="C70" s="99">
        <f t="shared" si="4"/>
        <v>7556</v>
      </c>
      <c r="D70" s="237">
        <v>7306</v>
      </c>
      <c r="E70" s="458">
        <v>250</v>
      </c>
      <c r="F70" s="509">
        <f t="shared" ref="F70:F74" si="62">D70+E70</f>
        <v>7556</v>
      </c>
      <c r="G70" s="237"/>
      <c r="H70" s="104"/>
      <c r="I70" s="235">
        <f t="shared" ref="I70:I74" si="63">G70+H70</f>
        <v>0</v>
      </c>
      <c r="J70" s="104"/>
      <c r="K70" s="105"/>
      <c r="L70" s="235">
        <f t="shared" ref="L70:L74" si="64">J70+K70</f>
        <v>0</v>
      </c>
      <c r="M70" s="238"/>
      <c r="N70" s="105"/>
      <c r="O70" s="235">
        <f t="shared" ref="O70:O74" si="65">M70+N70</f>
        <v>0</v>
      </c>
      <c r="P70" s="245" t="s">
        <v>367</v>
      </c>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x14ac:dyDescent="0.25">
      <c r="A73" s="119">
        <v>1227</v>
      </c>
      <c r="B73" s="98" t="s">
        <v>94</v>
      </c>
      <c r="C73" s="99">
        <f t="shared" si="4"/>
        <v>4056</v>
      </c>
      <c r="D73" s="237">
        <v>4056</v>
      </c>
      <c r="E73" s="458"/>
      <c r="F73" s="509">
        <f t="shared" si="62"/>
        <v>4056</v>
      </c>
      <c r="G73" s="237"/>
      <c r="H73" s="104"/>
      <c r="I73" s="235">
        <f t="shared" si="63"/>
        <v>0</v>
      </c>
      <c r="J73" s="104"/>
      <c r="K73" s="105"/>
      <c r="L73" s="235">
        <f t="shared" si="64"/>
        <v>0</v>
      </c>
      <c r="M73" s="238"/>
      <c r="N73" s="105"/>
      <c r="O73" s="235">
        <f t="shared" si="65"/>
        <v>0</v>
      </c>
      <c r="P73" s="236"/>
    </row>
    <row r="74" spans="1:16" s="252" customFormat="1" ht="48" x14ac:dyDescent="0.25">
      <c r="A74" s="56">
        <v>1228</v>
      </c>
      <c r="B74" s="223" t="s">
        <v>96</v>
      </c>
      <c r="C74" s="224">
        <f t="shared" si="4"/>
        <v>1757</v>
      </c>
      <c r="D74" s="225">
        <v>500</v>
      </c>
      <c r="E74" s="460"/>
      <c r="F74" s="486">
        <f t="shared" si="62"/>
        <v>500</v>
      </c>
      <c r="G74" s="225"/>
      <c r="H74" s="227"/>
      <c r="I74" s="228">
        <f t="shared" si="63"/>
        <v>0</v>
      </c>
      <c r="J74" s="227">
        <v>1257</v>
      </c>
      <c r="K74" s="226"/>
      <c r="L74" s="228">
        <f t="shared" si="64"/>
        <v>1257</v>
      </c>
      <c r="M74" s="229"/>
      <c r="N74" s="226"/>
      <c r="O74" s="228">
        <f t="shared" si="65"/>
        <v>0</v>
      </c>
      <c r="P74" s="230"/>
    </row>
    <row r="75" spans="1:16" x14ac:dyDescent="0.25">
      <c r="A75" s="199">
        <v>2000</v>
      </c>
      <c r="B75" s="199" t="s">
        <v>97</v>
      </c>
      <c r="C75" s="200">
        <f t="shared" si="4"/>
        <v>147385</v>
      </c>
      <c r="D75" s="201">
        <f>SUM(D76,D83,D130,D164,D165,D172)</f>
        <v>14300</v>
      </c>
      <c r="E75" s="454">
        <f t="shared" ref="E75:F75" si="66">SUM(E76,E83,E130,E164,E165,E172)</f>
        <v>0</v>
      </c>
      <c r="F75" s="505">
        <f t="shared" si="66"/>
        <v>14300</v>
      </c>
      <c r="G75" s="201">
        <f>SUM(G76,G83,G130,G164,G165,G172)</f>
        <v>0</v>
      </c>
      <c r="H75" s="203">
        <f t="shared" ref="H75:I75" si="67">SUM(H76,H83,H130,H164,H165,H172)</f>
        <v>0</v>
      </c>
      <c r="I75" s="204">
        <f t="shared" si="67"/>
        <v>0</v>
      </c>
      <c r="J75" s="203">
        <f>SUM(J76,J83,J130,J164,J165,J172)</f>
        <v>133085</v>
      </c>
      <c r="K75" s="202">
        <f t="shared" ref="K75:L75" si="68">SUM(K76,K83,K130,K164,K165,K172)</f>
        <v>0</v>
      </c>
      <c r="L75" s="204">
        <f t="shared" si="68"/>
        <v>133085</v>
      </c>
      <c r="M75" s="200">
        <f>SUM(M76,M83,M130,M164,M165,M172)</f>
        <v>0</v>
      </c>
      <c r="N75" s="202">
        <f t="shared" ref="N75:O75" si="69">SUM(N76,N83,N130,N164,N165,N172)</f>
        <v>0</v>
      </c>
      <c r="O75" s="204">
        <f t="shared" si="69"/>
        <v>0</v>
      </c>
      <c r="P75" s="205"/>
    </row>
    <row r="76" spans="1:16" ht="24" hidden="1" x14ac:dyDescent="0.25">
      <c r="A76" s="75">
        <v>2100</v>
      </c>
      <c r="B76" s="206" t="s">
        <v>98</v>
      </c>
      <c r="C76" s="76">
        <f t="shared" si="4"/>
        <v>0</v>
      </c>
      <c r="D76" s="207">
        <f>SUM(D77,D80)</f>
        <v>0</v>
      </c>
      <c r="E76" s="455">
        <f t="shared" ref="E76:F76" si="70">SUM(E77,E80)</f>
        <v>0</v>
      </c>
      <c r="F76" s="506">
        <f t="shared" si="70"/>
        <v>0</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hidden="1" x14ac:dyDescent="0.25">
      <c r="A77" s="341">
        <v>2110</v>
      </c>
      <c r="B77" s="87" t="s">
        <v>99</v>
      </c>
      <c r="C77" s="88">
        <f t="shared" si="4"/>
        <v>0</v>
      </c>
      <c r="D77" s="246">
        <f>SUM(D78:D79)</f>
        <v>0</v>
      </c>
      <c r="E77" s="463">
        <f t="shared" ref="E77:F77" si="74">SUM(E78:E79)</f>
        <v>0</v>
      </c>
      <c r="F77" s="508">
        <f t="shared" si="74"/>
        <v>0</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hidden="1" x14ac:dyDescent="0.25">
      <c r="A79" s="119">
        <v>2112</v>
      </c>
      <c r="B79" s="98" t="s">
        <v>101</v>
      </c>
      <c r="C79" s="99">
        <f t="shared" si="4"/>
        <v>0</v>
      </c>
      <c r="D79" s="237"/>
      <c r="E79" s="458"/>
      <c r="F79" s="509">
        <f t="shared" si="78"/>
        <v>0</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119276</v>
      </c>
      <c r="D83" s="207">
        <f>SUM(D84,D89,D95,D103,D112,D116,D122,D128)</f>
        <v>14300</v>
      </c>
      <c r="E83" s="455">
        <f t="shared" ref="E83:F83" si="90">SUM(E84,E89,E95,E103,E112,E116,E122,E128)</f>
        <v>0</v>
      </c>
      <c r="F83" s="506">
        <f t="shared" si="90"/>
        <v>14300</v>
      </c>
      <c r="G83" s="207">
        <f>SUM(G84,G89,G95,G103,G112,G116,G122,G128)</f>
        <v>0</v>
      </c>
      <c r="H83" s="84">
        <f t="shared" ref="H83:I83" si="91">SUM(H84,H89,H95,H103,H112,H116,H122,H128)</f>
        <v>0</v>
      </c>
      <c r="I83" s="208">
        <f t="shared" si="91"/>
        <v>0</v>
      </c>
      <c r="J83" s="84">
        <f>SUM(J84,J89,J95,J103,J112,J116,J122,J128)</f>
        <v>104976</v>
      </c>
      <c r="K83" s="85">
        <f t="shared" ref="K83:L83" si="92">SUM(K84,K89,K95,K103,K112,K116,K122,K128)</f>
        <v>0</v>
      </c>
      <c r="L83" s="208">
        <f t="shared" si="92"/>
        <v>104976</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4434</v>
      </c>
      <c r="D84" s="214">
        <f>SUM(D85:D88)</f>
        <v>0</v>
      </c>
      <c r="E84" s="456">
        <f t="shared" ref="E84:F84" si="94">SUM(E85:E88)</f>
        <v>0</v>
      </c>
      <c r="F84" s="507">
        <f t="shared" si="94"/>
        <v>0</v>
      </c>
      <c r="G84" s="214">
        <f>SUM(G85:G88)</f>
        <v>0</v>
      </c>
      <c r="H84" s="216">
        <f t="shared" ref="H84:I84" si="95">SUM(H85:H88)</f>
        <v>0</v>
      </c>
      <c r="I84" s="217">
        <f t="shared" si="95"/>
        <v>0</v>
      </c>
      <c r="J84" s="216">
        <f>SUM(J85:J88)</f>
        <v>4434</v>
      </c>
      <c r="K84" s="215">
        <f t="shared" ref="K84:L84" si="96">SUM(K85:K88)</f>
        <v>0</v>
      </c>
      <c r="L84" s="217">
        <f t="shared" si="96"/>
        <v>4434</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hidden="1" x14ac:dyDescent="0.25">
      <c r="A86" s="119">
        <v>2212</v>
      </c>
      <c r="B86" s="98" t="s">
        <v>106</v>
      </c>
      <c r="C86" s="99">
        <f t="shared" si="98"/>
        <v>0</v>
      </c>
      <c r="D86" s="237"/>
      <c r="E86" s="458"/>
      <c r="F86" s="509">
        <f t="shared" si="99"/>
        <v>0</v>
      </c>
      <c r="G86" s="237"/>
      <c r="H86" s="104"/>
      <c r="I86" s="235">
        <f t="shared" si="100"/>
        <v>0</v>
      </c>
      <c r="J86" s="104"/>
      <c r="K86" s="105"/>
      <c r="L86" s="235">
        <f t="shared" si="101"/>
        <v>0</v>
      </c>
      <c r="M86" s="238"/>
      <c r="N86" s="105"/>
      <c r="O86" s="235">
        <f t="shared" si="102"/>
        <v>0</v>
      </c>
      <c r="P86" s="236"/>
    </row>
    <row r="87" spans="1:16" ht="24" x14ac:dyDescent="0.25">
      <c r="A87" s="119">
        <v>2214</v>
      </c>
      <c r="B87" s="98" t="s">
        <v>107</v>
      </c>
      <c r="C87" s="99">
        <f t="shared" si="98"/>
        <v>1434</v>
      </c>
      <c r="D87" s="237"/>
      <c r="E87" s="458"/>
      <c r="F87" s="509">
        <f t="shared" si="99"/>
        <v>0</v>
      </c>
      <c r="G87" s="237"/>
      <c r="H87" s="104"/>
      <c r="I87" s="235">
        <f t="shared" si="100"/>
        <v>0</v>
      </c>
      <c r="J87" s="104">
        <v>1434</v>
      </c>
      <c r="K87" s="105"/>
      <c r="L87" s="235">
        <f t="shared" si="101"/>
        <v>1434</v>
      </c>
      <c r="M87" s="238"/>
      <c r="N87" s="105"/>
      <c r="O87" s="235">
        <f t="shared" si="102"/>
        <v>0</v>
      </c>
      <c r="P87" s="236"/>
    </row>
    <row r="88" spans="1:16" s="252" customFormat="1" x14ac:dyDescent="0.25">
      <c r="A88" s="56">
        <v>2219</v>
      </c>
      <c r="B88" s="223" t="s">
        <v>108</v>
      </c>
      <c r="C88" s="224">
        <f t="shared" si="98"/>
        <v>3000</v>
      </c>
      <c r="D88" s="225"/>
      <c r="E88" s="460"/>
      <c r="F88" s="486">
        <f t="shared" si="99"/>
        <v>0</v>
      </c>
      <c r="G88" s="225"/>
      <c r="H88" s="227"/>
      <c r="I88" s="228">
        <f t="shared" si="100"/>
        <v>0</v>
      </c>
      <c r="J88" s="227">
        <v>3000</v>
      </c>
      <c r="K88" s="226"/>
      <c r="L88" s="228">
        <f t="shared" si="101"/>
        <v>3000</v>
      </c>
      <c r="M88" s="229"/>
      <c r="N88" s="226"/>
      <c r="O88" s="228">
        <f t="shared" si="102"/>
        <v>0</v>
      </c>
      <c r="P88" s="230"/>
    </row>
    <row r="89" spans="1:16" ht="24" x14ac:dyDescent="0.25">
      <c r="A89" s="231">
        <v>2220</v>
      </c>
      <c r="B89" s="98" t="s">
        <v>109</v>
      </c>
      <c r="C89" s="99">
        <f t="shared" si="98"/>
        <v>48884</v>
      </c>
      <c r="D89" s="232">
        <f>SUM(D90:D94)</f>
        <v>0</v>
      </c>
      <c r="E89" s="459">
        <f t="shared" ref="E89:F89" si="103">SUM(E90:E94)</f>
        <v>0</v>
      </c>
      <c r="F89" s="509">
        <f t="shared" si="103"/>
        <v>0</v>
      </c>
      <c r="G89" s="232">
        <f>SUM(G90:G94)</f>
        <v>0</v>
      </c>
      <c r="H89" s="234">
        <f t="shared" ref="H89:I89" si="104">SUM(H90:H94)</f>
        <v>0</v>
      </c>
      <c r="I89" s="235">
        <f t="shared" si="104"/>
        <v>0</v>
      </c>
      <c r="J89" s="234">
        <f>SUM(J90:J94)</f>
        <v>48884</v>
      </c>
      <c r="K89" s="233">
        <f t="shared" ref="K89:L89" si="105">SUM(K90:K94)</f>
        <v>0</v>
      </c>
      <c r="L89" s="235">
        <f t="shared" si="105"/>
        <v>48884</v>
      </c>
      <c r="M89" s="99">
        <f>SUM(M90:M94)</f>
        <v>0</v>
      </c>
      <c r="N89" s="233">
        <f t="shared" ref="N89:O89" si="106">SUM(N90:N94)</f>
        <v>0</v>
      </c>
      <c r="O89" s="235">
        <f t="shared" si="106"/>
        <v>0</v>
      </c>
      <c r="P89" s="236"/>
    </row>
    <row r="90" spans="1:16" ht="24" hidden="1" x14ac:dyDescent="0.25">
      <c r="A90" s="119">
        <v>2221</v>
      </c>
      <c r="B90" s="98" t="s">
        <v>110</v>
      </c>
      <c r="C90" s="99">
        <f t="shared" si="98"/>
        <v>0</v>
      </c>
      <c r="D90" s="237"/>
      <c r="E90" s="458"/>
      <c r="F90" s="509">
        <f t="shared" ref="F90:F94" si="107">D90+E90</f>
        <v>0</v>
      </c>
      <c r="G90" s="237"/>
      <c r="H90" s="104"/>
      <c r="I90" s="235">
        <f t="shared" ref="I90:I94" si="108">G90+H90</f>
        <v>0</v>
      </c>
      <c r="J90" s="104"/>
      <c r="K90" s="105"/>
      <c r="L90" s="235">
        <f t="shared" ref="L90:L94" si="109">J90+K90</f>
        <v>0</v>
      </c>
      <c r="M90" s="238"/>
      <c r="N90" s="105"/>
      <c r="O90" s="235">
        <f t="shared" ref="O90:O94" si="110">M90+N90</f>
        <v>0</v>
      </c>
      <c r="P90" s="236"/>
    </row>
    <row r="91" spans="1:16" s="252" customFormat="1" x14ac:dyDescent="0.25">
      <c r="A91" s="56">
        <v>2222</v>
      </c>
      <c r="B91" s="223" t="s">
        <v>112</v>
      </c>
      <c r="C91" s="224">
        <f t="shared" si="98"/>
        <v>152</v>
      </c>
      <c r="D91" s="225"/>
      <c r="E91" s="460"/>
      <c r="F91" s="486">
        <f t="shared" si="107"/>
        <v>0</v>
      </c>
      <c r="G91" s="225"/>
      <c r="H91" s="227"/>
      <c r="I91" s="228">
        <f t="shared" si="108"/>
        <v>0</v>
      </c>
      <c r="J91" s="227">
        <v>152</v>
      </c>
      <c r="K91" s="226"/>
      <c r="L91" s="228">
        <f t="shared" si="109"/>
        <v>152</v>
      </c>
      <c r="M91" s="229"/>
      <c r="N91" s="226"/>
      <c r="O91" s="228">
        <f t="shared" si="110"/>
        <v>0</v>
      </c>
      <c r="P91" s="230"/>
    </row>
    <row r="92" spans="1:16" x14ac:dyDescent="0.25">
      <c r="A92" s="56">
        <v>2223</v>
      </c>
      <c r="B92" s="223" t="s">
        <v>113</v>
      </c>
      <c r="C92" s="224">
        <f t="shared" si="98"/>
        <v>8677</v>
      </c>
      <c r="D92" s="225"/>
      <c r="E92" s="460"/>
      <c r="F92" s="486">
        <f t="shared" si="107"/>
        <v>0</v>
      </c>
      <c r="G92" s="225"/>
      <c r="H92" s="227"/>
      <c r="I92" s="228">
        <f t="shared" si="108"/>
        <v>0</v>
      </c>
      <c r="J92" s="227">
        <v>8677</v>
      </c>
      <c r="K92" s="226"/>
      <c r="L92" s="228">
        <f t="shared" si="109"/>
        <v>8677</v>
      </c>
      <c r="M92" s="229"/>
      <c r="N92" s="226"/>
      <c r="O92" s="228">
        <f t="shared" si="110"/>
        <v>0</v>
      </c>
      <c r="P92" s="230"/>
    </row>
    <row r="93" spans="1:16" s="252" customFormat="1" ht="48" x14ac:dyDescent="0.25">
      <c r="A93" s="56">
        <v>2224</v>
      </c>
      <c r="B93" s="223" t="s">
        <v>114</v>
      </c>
      <c r="C93" s="224">
        <f t="shared" si="98"/>
        <v>40055</v>
      </c>
      <c r="D93" s="225"/>
      <c r="E93" s="460"/>
      <c r="F93" s="486">
        <f t="shared" si="107"/>
        <v>0</v>
      </c>
      <c r="G93" s="225"/>
      <c r="H93" s="227"/>
      <c r="I93" s="228">
        <f t="shared" si="108"/>
        <v>0</v>
      </c>
      <c r="J93" s="227">
        <v>40055</v>
      </c>
      <c r="K93" s="226"/>
      <c r="L93" s="228">
        <f t="shared" si="109"/>
        <v>40055</v>
      </c>
      <c r="M93" s="229"/>
      <c r="N93" s="226"/>
      <c r="O93" s="228">
        <f t="shared" si="110"/>
        <v>0</v>
      </c>
      <c r="P93" s="230"/>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23729</v>
      </c>
      <c r="D95" s="232">
        <f>SUM(D96:D102)</f>
        <v>0</v>
      </c>
      <c r="E95" s="459">
        <f t="shared" ref="E95:F95" si="111">SUM(E96:E102)</f>
        <v>0</v>
      </c>
      <c r="F95" s="509">
        <f t="shared" si="111"/>
        <v>0</v>
      </c>
      <c r="G95" s="232">
        <f>SUM(G96:G102)</f>
        <v>0</v>
      </c>
      <c r="H95" s="234">
        <f t="shared" ref="H95:I95" si="112">SUM(H96:H102)</f>
        <v>0</v>
      </c>
      <c r="I95" s="235">
        <f t="shared" si="112"/>
        <v>0</v>
      </c>
      <c r="J95" s="234">
        <f>SUM(J96:J102)</f>
        <v>23729</v>
      </c>
      <c r="K95" s="233">
        <f t="shared" ref="K95:L95" si="113">SUM(K96:K102)</f>
        <v>0</v>
      </c>
      <c r="L95" s="235">
        <f t="shared" si="113"/>
        <v>23729</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x14ac:dyDescent="0.25">
      <c r="A100" s="56">
        <v>2235</v>
      </c>
      <c r="B100" s="223" t="s">
        <v>121</v>
      </c>
      <c r="C100" s="224">
        <f t="shared" si="98"/>
        <v>92</v>
      </c>
      <c r="D100" s="225"/>
      <c r="E100" s="460"/>
      <c r="F100" s="486">
        <f t="shared" si="115"/>
        <v>0</v>
      </c>
      <c r="G100" s="225"/>
      <c r="H100" s="227"/>
      <c r="I100" s="228">
        <f t="shared" si="116"/>
        <v>0</v>
      </c>
      <c r="J100" s="227">
        <v>92</v>
      </c>
      <c r="K100" s="226"/>
      <c r="L100" s="228">
        <f t="shared" si="117"/>
        <v>92</v>
      </c>
      <c r="M100" s="229"/>
      <c r="N100" s="226"/>
      <c r="O100" s="228">
        <f t="shared" si="118"/>
        <v>0</v>
      </c>
      <c r="P100" s="230"/>
    </row>
    <row r="101" spans="1:16" x14ac:dyDescent="0.25">
      <c r="A101" s="119">
        <v>2236</v>
      </c>
      <c r="B101" s="98" t="s">
        <v>122</v>
      </c>
      <c r="C101" s="99">
        <f t="shared" si="98"/>
        <v>750</v>
      </c>
      <c r="D101" s="237"/>
      <c r="E101" s="458"/>
      <c r="F101" s="509">
        <f t="shared" si="115"/>
        <v>0</v>
      </c>
      <c r="G101" s="237"/>
      <c r="H101" s="104"/>
      <c r="I101" s="235">
        <f t="shared" si="116"/>
        <v>0</v>
      </c>
      <c r="J101" s="104">
        <v>750</v>
      </c>
      <c r="K101" s="105"/>
      <c r="L101" s="235">
        <f t="shared" si="117"/>
        <v>750</v>
      </c>
      <c r="M101" s="238"/>
      <c r="N101" s="105"/>
      <c r="O101" s="235">
        <f t="shared" si="118"/>
        <v>0</v>
      </c>
      <c r="P101" s="236"/>
    </row>
    <row r="102" spans="1:16" ht="24" x14ac:dyDescent="0.25">
      <c r="A102" s="119">
        <v>2239</v>
      </c>
      <c r="B102" s="98" t="s">
        <v>123</v>
      </c>
      <c r="C102" s="99">
        <f t="shared" si="98"/>
        <v>22887</v>
      </c>
      <c r="D102" s="237"/>
      <c r="E102" s="458"/>
      <c r="F102" s="509">
        <f t="shared" si="115"/>
        <v>0</v>
      </c>
      <c r="G102" s="237"/>
      <c r="H102" s="104"/>
      <c r="I102" s="235">
        <f t="shared" si="116"/>
        <v>0</v>
      </c>
      <c r="J102" s="104">
        <v>22887</v>
      </c>
      <c r="K102" s="105"/>
      <c r="L102" s="235">
        <f t="shared" si="117"/>
        <v>22887</v>
      </c>
      <c r="M102" s="238"/>
      <c r="N102" s="105"/>
      <c r="O102" s="235">
        <f t="shared" si="118"/>
        <v>0</v>
      </c>
      <c r="P102" s="236"/>
    </row>
    <row r="103" spans="1:16" ht="36" x14ac:dyDescent="0.25">
      <c r="A103" s="231">
        <v>2240</v>
      </c>
      <c r="B103" s="98" t="s">
        <v>124</v>
      </c>
      <c r="C103" s="99">
        <f t="shared" si="98"/>
        <v>23991</v>
      </c>
      <c r="D103" s="232">
        <f>SUM(D104:D111)</f>
        <v>0</v>
      </c>
      <c r="E103" s="459">
        <f t="shared" ref="E103:F103" si="119">SUM(E104:E111)</f>
        <v>0</v>
      </c>
      <c r="F103" s="509">
        <f t="shared" si="119"/>
        <v>0</v>
      </c>
      <c r="G103" s="232">
        <f>SUM(G104:G111)</f>
        <v>0</v>
      </c>
      <c r="H103" s="234">
        <f t="shared" ref="H103:I103" si="120">SUM(H104:H111)</f>
        <v>0</v>
      </c>
      <c r="I103" s="235">
        <f t="shared" si="120"/>
        <v>0</v>
      </c>
      <c r="J103" s="234">
        <f>SUM(J104:J111)</f>
        <v>23991</v>
      </c>
      <c r="K103" s="233">
        <f t="shared" ref="K103:L103" si="121">SUM(K104:K111)</f>
        <v>0</v>
      </c>
      <c r="L103" s="235">
        <f t="shared" si="121"/>
        <v>23991</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x14ac:dyDescent="0.25">
      <c r="A105" s="119">
        <v>2242</v>
      </c>
      <c r="B105" s="98" t="s">
        <v>126</v>
      </c>
      <c r="C105" s="99">
        <f t="shared" si="98"/>
        <v>3000</v>
      </c>
      <c r="D105" s="237"/>
      <c r="E105" s="458"/>
      <c r="F105" s="509">
        <f t="shared" si="123"/>
        <v>0</v>
      </c>
      <c r="G105" s="237"/>
      <c r="H105" s="104"/>
      <c r="I105" s="235">
        <f t="shared" si="124"/>
        <v>0</v>
      </c>
      <c r="J105" s="104">
        <v>3000</v>
      </c>
      <c r="K105" s="105"/>
      <c r="L105" s="235">
        <f t="shared" si="125"/>
        <v>3000</v>
      </c>
      <c r="M105" s="238"/>
      <c r="N105" s="105"/>
      <c r="O105" s="235">
        <f t="shared" si="126"/>
        <v>0</v>
      </c>
      <c r="P105" s="236"/>
    </row>
    <row r="106" spans="1:16" ht="23.25" customHeight="1" x14ac:dyDescent="0.25">
      <c r="A106" s="119">
        <v>2243</v>
      </c>
      <c r="B106" s="98" t="s">
        <v>127</v>
      </c>
      <c r="C106" s="99">
        <f t="shared" si="98"/>
        <v>3319</v>
      </c>
      <c r="D106" s="237"/>
      <c r="E106" s="458"/>
      <c r="F106" s="509">
        <f t="shared" si="123"/>
        <v>0</v>
      </c>
      <c r="G106" s="237"/>
      <c r="H106" s="104"/>
      <c r="I106" s="235">
        <f t="shared" si="124"/>
        <v>0</v>
      </c>
      <c r="J106" s="104">
        <v>3319</v>
      </c>
      <c r="K106" s="105"/>
      <c r="L106" s="235">
        <f t="shared" si="125"/>
        <v>3319</v>
      </c>
      <c r="M106" s="238"/>
      <c r="N106" s="105"/>
      <c r="O106" s="235">
        <f t="shared" si="126"/>
        <v>0</v>
      </c>
      <c r="P106" s="236"/>
    </row>
    <row r="107" spans="1:16" s="252" customFormat="1" x14ac:dyDescent="0.25">
      <c r="A107" s="56">
        <v>2244</v>
      </c>
      <c r="B107" s="223" t="s">
        <v>128</v>
      </c>
      <c r="C107" s="224">
        <f t="shared" si="98"/>
        <v>17408</v>
      </c>
      <c r="D107" s="225"/>
      <c r="E107" s="460"/>
      <c r="F107" s="486">
        <f t="shared" si="123"/>
        <v>0</v>
      </c>
      <c r="G107" s="225"/>
      <c r="H107" s="227"/>
      <c r="I107" s="228">
        <f t="shared" si="124"/>
        <v>0</v>
      </c>
      <c r="J107" s="227">
        <v>17408</v>
      </c>
      <c r="K107" s="226"/>
      <c r="L107" s="228">
        <f t="shared" si="125"/>
        <v>17408</v>
      </c>
      <c r="M107" s="229"/>
      <c r="N107" s="226"/>
      <c r="O107" s="228">
        <f t="shared" si="126"/>
        <v>0</v>
      </c>
      <c r="P107" s="230"/>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x14ac:dyDescent="0.25">
      <c r="A109" s="119">
        <v>2247</v>
      </c>
      <c r="B109" s="98" t="s">
        <v>130</v>
      </c>
      <c r="C109" s="99">
        <f t="shared" si="98"/>
        <v>264</v>
      </c>
      <c r="D109" s="237"/>
      <c r="E109" s="458"/>
      <c r="F109" s="509">
        <f t="shared" si="123"/>
        <v>0</v>
      </c>
      <c r="G109" s="237"/>
      <c r="H109" s="104"/>
      <c r="I109" s="235">
        <f t="shared" si="124"/>
        <v>0</v>
      </c>
      <c r="J109" s="104">
        <v>264</v>
      </c>
      <c r="K109" s="105"/>
      <c r="L109" s="235">
        <f t="shared" si="125"/>
        <v>264</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429"/>
    </row>
    <row r="112" spans="1:16" x14ac:dyDescent="0.25">
      <c r="A112" s="231">
        <v>2250</v>
      </c>
      <c r="B112" s="98" t="s">
        <v>133</v>
      </c>
      <c r="C112" s="99">
        <f t="shared" si="98"/>
        <v>3800</v>
      </c>
      <c r="D112" s="232">
        <f>SUM(D113:D115)</f>
        <v>0</v>
      </c>
      <c r="E112" s="459">
        <f t="shared" ref="E112:F112" si="127">SUM(E113:E115)</f>
        <v>0</v>
      </c>
      <c r="F112" s="509">
        <f t="shared" si="127"/>
        <v>0</v>
      </c>
      <c r="G112" s="232">
        <f>SUM(G113:G115)</f>
        <v>0</v>
      </c>
      <c r="H112" s="234">
        <f t="shared" ref="H112:I112" si="128">SUM(H113:H115)</f>
        <v>0</v>
      </c>
      <c r="I112" s="235">
        <f t="shared" si="128"/>
        <v>0</v>
      </c>
      <c r="J112" s="234">
        <f>SUM(J113:J115)</f>
        <v>3800</v>
      </c>
      <c r="K112" s="233">
        <f t="shared" ref="K112:L112" si="129">SUM(K113:K115)</f>
        <v>0</v>
      </c>
      <c r="L112" s="235">
        <f t="shared" si="129"/>
        <v>3800</v>
      </c>
      <c r="M112" s="99">
        <f>SUM(M113:M115)</f>
        <v>0</v>
      </c>
      <c r="N112" s="233">
        <f t="shared" ref="N112:O112" si="130">SUM(N113:N115)</f>
        <v>0</v>
      </c>
      <c r="O112" s="235">
        <f t="shared" si="130"/>
        <v>0</v>
      </c>
      <c r="P112" s="236"/>
    </row>
    <row r="113" spans="1:16" x14ac:dyDescent="0.25">
      <c r="A113" s="119">
        <v>2251</v>
      </c>
      <c r="B113" s="98" t="s">
        <v>134</v>
      </c>
      <c r="C113" s="99">
        <f t="shared" si="98"/>
        <v>3800</v>
      </c>
      <c r="D113" s="237"/>
      <c r="E113" s="458"/>
      <c r="F113" s="509">
        <f t="shared" ref="F113:F115" si="131">D113+E113</f>
        <v>0</v>
      </c>
      <c r="G113" s="237"/>
      <c r="H113" s="104"/>
      <c r="I113" s="235">
        <f t="shared" ref="I113:I115" si="132">G113+H113</f>
        <v>0</v>
      </c>
      <c r="J113" s="104">
        <v>3800</v>
      </c>
      <c r="K113" s="105"/>
      <c r="L113" s="235">
        <f t="shared" ref="L113:L115" si="133">J113+K113</f>
        <v>3800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hidden="1" x14ac:dyDescent="0.25">
      <c r="A116" s="231">
        <v>2260</v>
      </c>
      <c r="B116" s="98" t="s">
        <v>137</v>
      </c>
      <c r="C116" s="99">
        <f t="shared" si="98"/>
        <v>0</v>
      </c>
      <c r="D116" s="232">
        <f>SUM(D117:D121)</f>
        <v>0</v>
      </c>
      <c r="E116" s="459">
        <f t="shared" ref="E116:F116" si="135">SUM(E117:E121)</f>
        <v>0</v>
      </c>
      <c r="F116" s="509">
        <f t="shared" si="135"/>
        <v>0</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hidden="1" x14ac:dyDescent="0.25">
      <c r="A118" s="119">
        <v>2262</v>
      </c>
      <c r="B118" s="98" t="s">
        <v>139</v>
      </c>
      <c r="C118" s="99">
        <f t="shared" si="98"/>
        <v>0</v>
      </c>
      <c r="D118" s="237"/>
      <c r="E118" s="458"/>
      <c r="F118" s="509">
        <f t="shared" si="139"/>
        <v>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c r="E121" s="458"/>
      <c r="F121" s="509">
        <f t="shared" si="139"/>
        <v>0</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14438</v>
      </c>
      <c r="D122" s="232">
        <f>SUM(D123:D127)</f>
        <v>14300</v>
      </c>
      <c r="E122" s="459">
        <f t="shared" ref="E122:F122" si="143">SUM(E123:E127)</f>
        <v>0</v>
      </c>
      <c r="F122" s="509">
        <f t="shared" si="143"/>
        <v>14300</v>
      </c>
      <c r="G122" s="232">
        <f>SUM(G123:G127)</f>
        <v>0</v>
      </c>
      <c r="H122" s="234">
        <f t="shared" ref="H122:I122" si="144">SUM(H123:H127)</f>
        <v>0</v>
      </c>
      <c r="I122" s="235">
        <f t="shared" si="144"/>
        <v>0</v>
      </c>
      <c r="J122" s="234">
        <f>SUM(J123:J127)</f>
        <v>138</v>
      </c>
      <c r="K122" s="233">
        <f t="shared" ref="K122:L122" si="145">SUM(K123:K127)</f>
        <v>0</v>
      </c>
      <c r="L122" s="235">
        <f t="shared" si="145"/>
        <v>138</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s="252" customFormat="1" ht="24" hidden="1" x14ac:dyDescent="0.25">
      <c r="A125" s="56">
        <v>2275</v>
      </c>
      <c r="B125" s="223" t="s">
        <v>146</v>
      </c>
      <c r="C125" s="224">
        <f t="shared" si="98"/>
        <v>0</v>
      </c>
      <c r="D125" s="225">
        <v>0</v>
      </c>
      <c r="E125" s="460"/>
      <c r="F125" s="486">
        <f t="shared" si="147"/>
        <v>0</v>
      </c>
      <c r="G125" s="225"/>
      <c r="H125" s="227"/>
      <c r="I125" s="228">
        <f t="shared" si="148"/>
        <v>0</v>
      </c>
      <c r="J125" s="227">
        <v>0</v>
      </c>
      <c r="K125" s="226"/>
      <c r="L125" s="228">
        <f t="shared" si="149"/>
        <v>0</v>
      </c>
      <c r="M125" s="229"/>
      <c r="N125" s="226"/>
      <c r="O125" s="228">
        <f t="shared" si="150"/>
        <v>0</v>
      </c>
      <c r="P125" s="230"/>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x14ac:dyDescent="0.25">
      <c r="A127" s="56">
        <v>2279</v>
      </c>
      <c r="B127" s="223" t="s">
        <v>148</v>
      </c>
      <c r="C127" s="224">
        <f t="shared" si="98"/>
        <v>14438</v>
      </c>
      <c r="D127" s="225">
        <v>14300</v>
      </c>
      <c r="E127" s="460"/>
      <c r="F127" s="486">
        <f t="shared" si="147"/>
        <v>14300</v>
      </c>
      <c r="G127" s="225"/>
      <c r="H127" s="227"/>
      <c r="I127" s="228">
        <f t="shared" si="148"/>
        <v>0</v>
      </c>
      <c r="J127" s="227">
        <v>138</v>
      </c>
      <c r="K127" s="226"/>
      <c r="L127" s="228">
        <f t="shared" si="149"/>
        <v>138</v>
      </c>
      <c r="M127" s="229"/>
      <c r="N127" s="226"/>
      <c r="O127" s="228">
        <f t="shared" si="150"/>
        <v>0</v>
      </c>
      <c r="P127" s="230"/>
    </row>
    <row r="128" spans="1:16" ht="24" hidden="1" x14ac:dyDescent="0.25">
      <c r="A128" s="341">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25525</v>
      </c>
      <c r="D130" s="207">
        <f>SUM(D131,D136,D140,D141,D144,D151,D159,D160,D163)</f>
        <v>0</v>
      </c>
      <c r="E130" s="455">
        <f t="shared" ref="E130:F130" si="152">SUM(E131,E136,E140,E141,E144,E151,E159,E160,E163)</f>
        <v>0</v>
      </c>
      <c r="F130" s="506">
        <f t="shared" si="152"/>
        <v>0</v>
      </c>
      <c r="G130" s="207">
        <f>SUM(G131,G136,G140,G141,G144,G151,G159,G160,G163)</f>
        <v>0</v>
      </c>
      <c r="H130" s="84">
        <f t="shared" ref="H130:I130" si="153">SUM(H131,H136,H140,H141,H144,H151,H159,H160,H163)</f>
        <v>0</v>
      </c>
      <c r="I130" s="208">
        <f t="shared" si="153"/>
        <v>0</v>
      </c>
      <c r="J130" s="84">
        <f>SUM(J131,J136,J140,J141,J144,J151,J159,J160,J163)</f>
        <v>25525</v>
      </c>
      <c r="K130" s="85">
        <f t="shared" ref="K130:L130" si="154">SUM(K131,K136,K140,K141,K144,K151,K159,K160,K163)</f>
        <v>0</v>
      </c>
      <c r="L130" s="208">
        <f t="shared" si="154"/>
        <v>25525</v>
      </c>
      <c r="M130" s="76">
        <f>SUM(M131,M136,M140,M141,M144,M151,M159,M160,M163)</f>
        <v>0</v>
      </c>
      <c r="N130" s="85">
        <f t="shared" ref="N130:O130" si="155">SUM(N131,N136,N140,N141,N144,N151,N159,N160,N163)</f>
        <v>0</v>
      </c>
      <c r="O130" s="208">
        <f t="shared" si="155"/>
        <v>0</v>
      </c>
      <c r="P130" s="243"/>
    </row>
    <row r="131" spans="1:16" ht="24" x14ac:dyDescent="0.25">
      <c r="A131" s="341">
        <v>2310</v>
      </c>
      <c r="B131" s="87" t="s">
        <v>152</v>
      </c>
      <c r="C131" s="88">
        <f t="shared" si="98"/>
        <v>4057</v>
      </c>
      <c r="D131" s="246">
        <f t="shared" ref="D131:O131" si="156">SUM(D132:D135)</f>
        <v>0</v>
      </c>
      <c r="E131" s="463">
        <f t="shared" si="156"/>
        <v>0</v>
      </c>
      <c r="F131" s="508">
        <f t="shared" si="156"/>
        <v>0</v>
      </c>
      <c r="G131" s="246">
        <f t="shared" si="156"/>
        <v>0</v>
      </c>
      <c r="H131" s="248">
        <f t="shared" si="156"/>
        <v>0</v>
      </c>
      <c r="I131" s="220">
        <f t="shared" si="156"/>
        <v>0</v>
      </c>
      <c r="J131" s="248">
        <f t="shared" si="156"/>
        <v>4057</v>
      </c>
      <c r="K131" s="247">
        <f t="shared" si="156"/>
        <v>0</v>
      </c>
      <c r="L131" s="220">
        <f t="shared" si="156"/>
        <v>4057</v>
      </c>
      <c r="M131" s="88">
        <f t="shared" si="156"/>
        <v>0</v>
      </c>
      <c r="N131" s="247">
        <f t="shared" si="156"/>
        <v>0</v>
      </c>
      <c r="O131" s="220">
        <f t="shared" si="156"/>
        <v>0</v>
      </c>
      <c r="P131" s="222"/>
    </row>
    <row r="132" spans="1:16" x14ac:dyDescent="0.25">
      <c r="A132" s="119">
        <v>2311</v>
      </c>
      <c r="B132" s="98" t="s">
        <v>153</v>
      </c>
      <c r="C132" s="99">
        <f t="shared" si="98"/>
        <v>1347</v>
      </c>
      <c r="D132" s="237"/>
      <c r="E132" s="458"/>
      <c r="F132" s="509">
        <f t="shared" ref="F132:F135" si="157">D132+E132</f>
        <v>0</v>
      </c>
      <c r="G132" s="237"/>
      <c r="H132" s="104"/>
      <c r="I132" s="235">
        <f t="shared" ref="I132:I135" si="158">G132+H132</f>
        <v>0</v>
      </c>
      <c r="J132" s="104">
        <v>1347</v>
      </c>
      <c r="K132" s="105"/>
      <c r="L132" s="235">
        <f t="shared" ref="L132:L135" si="159">J132+K132</f>
        <v>1347</v>
      </c>
      <c r="M132" s="238"/>
      <c r="N132" s="105"/>
      <c r="O132" s="235">
        <f t="shared" ref="O132:O135" si="160">M132+N132</f>
        <v>0</v>
      </c>
      <c r="P132" s="236"/>
    </row>
    <row r="133" spans="1:16" x14ac:dyDescent="0.25">
      <c r="A133" s="56">
        <v>2312</v>
      </c>
      <c r="B133" s="223" t="s">
        <v>154</v>
      </c>
      <c r="C133" s="224">
        <f t="shared" si="98"/>
        <v>2710</v>
      </c>
      <c r="D133" s="225"/>
      <c r="E133" s="460"/>
      <c r="F133" s="486">
        <f t="shared" si="157"/>
        <v>0</v>
      </c>
      <c r="G133" s="225"/>
      <c r="H133" s="227"/>
      <c r="I133" s="228">
        <f t="shared" si="158"/>
        <v>0</v>
      </c>
      <c r="J133" s="227">
        <v>2710</v>
      </c>
      <c r="K133" s="226"/>
      <c r="L133" s="228">
        <f t="shared" si="159"/>
        <v>2710</v>
      </c>
      <c r="M133" s="229"/>
      <c r="N133" s="226"/>
      <c r="O133" s="228">
        <f t="shared" si="160"/>
        <v>0</v>
      </c>
      <c r="P133" s="230"/>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hidden="1" customHeight="1" x14ac:dyDescent="0.25">
      <c r="A135" s="119">
        <v>2314</v>
      </c>
      <c r="B135" s="98" t="s">
        <v>156</v>
      </c>
      <c r="C135" s="99">
        <f t="shared" si="98"/>
        <v>0</v>
      </c>
      <c r="D135" s="237"/>
      <c r="E135" s="458"/>
      <c r="F135" s="509">
        <f t="shared" si="157"/>
        <v>0</v>
      </c>
      <c r="G135" s="237"/>
      <c r="H135" s="104"/>
      <c r="I135" s="235">
        <f t="shared" si="158"/>
        <v>0</v>
      </c>
      <c r="J135" s="104"/>
      <c r="K135" s="105"/>
      <c r="L135" s="235">
        <f t="shared" si="159"/>
        <v>0</v>
      </c>
      <c r="M135" s="238"/>
      <c r="N135" s="105"/>
      <c r="O135" s="235">
        <f t="shared" si="160"/>
        <v>0</v>
      </c>
      <c r="P135" s="236"/>
    </row>
    <row r="136" spans="1:16" x14ac:dyDescent="0.25">
      <c r="A136" s="231">
        <v>2320</v>
      </c>
      <c r="B136" s="98" t="s">
        <v>157</v>
      </c>
      <c r="C136" s="99">
        <f t="shared" si="98"/>
        <v>15799</v>
      </c>
      <c r="D136" s="232">
        <f>SUM(D137:D139)</f>
        <v>0</v>
      </c>
      <c r="E136" s="459">
        <f t="shared" ref="E136:F136" si="161">SUM(E137:E139)</f>
        <v>0</v>
      </c>
      <c r="F136" s="509">
        <f t="shared" si="161"/>
        <v>0</v>
      </c>
      <c r="G136" s="232">
        <f>SUM(G137:G139)</f>
        <v>0</v>
      </c>
      <c r="H136" s="234">
        <f t="shared" ref="H136:I136" si="162">SUM(H137:H139)</f>
        <v>0</v>
      </c>
      <c r="I136" s="235">
        <f t="shared" si="162"/>
        <v>0</v>
      </c>
      <c r="J136" s="234">
        <f>SUM(J137:J139)</f>
        <v>15799</v>
      </c>
      <c r="K136" s="233">
        <f t="shared" ref="K136:L136" si="163">SUM(K137:K139)</f>
        <v>0</v>
      </c>
      <c r="L136" s="235">
        <f t="shared" si="163"/>
        <v>15799</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s="252" customFormat="1" x14ac:dyDescent="0.25">
      <c r="A138" s="56">
        <v>2322</v>
      </c>
      <c r="B138" s="223" t="s">
        <v>159</v>
      </c>
      <c r="C138" s="224">
        <f t="shared" si="98"/>
        <v>15799</v>
      </c>
      <c r="D138" s="225"/>
      <c r="E138" s="460"/>
      <c r="F138" s="486">
        <f t="shared" si="165"/>
        <v>0</v>
      </c>
      <c r="G138" s="225"/>
      <c r="H138" s="227"/>
      <c r="I138" s="228">
        <f t="shared" si="166"/>
        <v>0</v>
      </c>
      <c r="J138" s="227">
        <v>15799</v>
      </c>
      <c r="K138" s="226"/>
      <c r="L138" s="228">
        <f t="shared" si="167"/>
        <v>15799</v>
      </c>
      <c r="M138" s="229"/>
      <c r="N138" s="226"/>
      <c r="O138" s="228">
        <f t="shared" si="168"/>
        <v>0</v>
      </c>
      <c r="P138" s="230"/>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hidden="1" x14ac:dyDescent="0.25">
      <c r="A141" s="231">
        <v>2340</v>
      </c>
      <c r="B141" s="98" t="s">
        <v>162</v>
      </c>
      <c r="C141" s="99">
        <f t="shared" si="98"/>
        <v>0</v>
      </c>
      <c r="D141" s="232">
        <f>SUM(D142:D143)</f>
        <v>0</v>
      </c>
      <c r="E141" s="459">
        <f t="shared" ref="E141:F141" si="169">SUM(E142:E143)</f>
        <v>0</v>
      </c>
      <c r="F141" s="509">
        <f t="shared" si="169"/>
        <v>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hidden="1" x14ac:dyDescent="0.25">
      <c r="A142" s="119">
        <v>2341</v>
      </c>
      <c r="B142" s="98" t="s">
        <v>163</v>
      </c>
      <c r="C142" s="99">
        <f t="shared" si="98"/>
        <v>0</v>
      </c>
      <c r="D142" s="237"/>
      <c r="E142" s="458"/>
      <c r="F142" s="509">
        <f t="shared" ref="F142:F143" si="173">D142+E142</f>
        <v>0</v>
      </c>
      <c r="G142" s="237"/>
      <c r="H142" s="104"/>
      <c r="I142" s="235">
        <f t="shared" ref="I142:I143" si="174">G142+H142</f>
        <v>0</v>
      </c>
      <c r="J142" s="104"/>
      <c r="K142" s="105"/>
      <c r="L142" s="235">
        <f t="shared" ref="L142:L143" si="175">J142+K142</f>
        <v>0</v>
      </c>
      <c r="M142" s="238"/>
      <c r="N142" s="105"/>
      <c r="O142" s="235">
        <f t="shared" ref="O142:O143" si="176">M142+N142</f>
        <v>0</v>
      </c>
      <c r="P142" s="245"/>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5669</v>
      </c>
      <c r="D144" s="214">
        <f>SUM(D145:D150)</f>
        <v>0</v>
      </c>
      <c r="E144" s="456">
        <f t="shared" ref="E144:F144" si="177">SUM(E145:E150)</f>
        <v>0</v>
      </c>
      <c r="F144" s="507">
        <f t="shared" si="177"/>
        <v>0</v>
      </c>
      <c r="G144" s="214">
        <f>SUM(G145:G150)</f>
        <v>0</v>
      </c>
      <c r="H144" s="216">
        <f t="shared" ref="H144:I144" si="178">SUM(H145:H150)</f>
        <v>0</v>
      </c>
      <c r="I144" s="217">
        <f t="shared" si="178"/>
        <v>0</v>
      </c>
      <c r="J144" s="216">
        <f>SUM(J145:J150)</f>
        <v>5669</v>
      </c>
      <c r="K144" s="215">
        <f t="shared" ref="K144:L144" si="179">SUM(K145:K150)</f>
        <v>0</v>
      </c>
      <c r="L144" s="217">
        <f t="shared" si="179"/>
        <v>5669</v>
      </c>
      <c r="M144" s="163">
        <f>SUM(M145:M150)</f>
        <v>0</v>
      </c>
      <c r="N144" s="215">
        <f t="shared" ref="N144:O144" si="180">SUM(N145:N150)</f>
        <v>0</v>
      </c>
      <c r="O144" s="217">
        <f t="shared" si="180"/>
        <v>0</v>
      </c>
      <c r="P144" s="218"/>
    </row>
    <row r="145" spans="1:16" x14ac:dyDescent="0.25">
      <c r="A145" s="47">
        <v>2351</v>
      </c>
      <c r="B145" s="87" t="s">
        <v>166</v>
      </c>
      <c r="C145" s="88">
        <f t="shared" si="98"/>
        <v>250</v>
      </c>
      <c r="D145" s="219"/>
      <c r="E145" s="457"/>
      <c r="F145" s="508">
        <f t="shared" ref="F145:F150" si="181">D145+E145</f>
        <v>0</v>
      </c>
      <c r="G145" s="219"/>
      <c r="H145" s="93"/>
      <c r="I145" s="220">
        <f t="shared" ref="I145:I150" si="182">G145+H145</f>
        <v>0</v>
      </c>
      <c r="J145" s="93">
        <v>250</v>
      </c>
      <c r="K145" s="94"/>
      <c r="L145" s="220">
        <f t="shared" ref="L145:L150" si="183">J145+K145</f>
        <v>250</v>
      </c>
      <c r="M145" s="221"/>
      <c r="N145" s="94"/>
      <c r="O145" s="220">
        <f t="shared" ref="O145:O150" si="184">M145+N145</f>
        <v>0</v>
      </c>
      <c r="P145" s="222"/>
    </row>
    <row r="146" spans="1:16" s="252" customFormat="1" x14ac:dyDescent="0.25">
      <c r="A146" s="56">
        <v>2352</v>
      </c>
      <c r="B146" s="223" t="s">
        <v>167</v>
      </c>
      <c r="C146" s="224">
        <f t="shared" si="98"/>
        <v>3969</v>
      </c>
      <c r="D146" s="225"/>
      <c r="E146" s="460"/>
      <c r="F146" s="486">
        <f t="shared" si="181"/>
        <v>0</v>
      </c>
      <c r="G146" s="225"/>
      <c r="H146" s="227"/>
      <c r="I146" s="228">
        <f t="shared" si="182"/>
        <v>0</v>
      </c>
      <c r="J146" s="227">
        <v>3969</v>
      </c>
      <c r="K146" s="226"/>
      <c r="L146" s="228">
        <f t="shared" si="183"/>
        <v>3969</v>
      </c>
      <c r="M146" s="229"/>
      <c r="N146" s="226"/>
      <c r="O146" s="228">
        <f t="shared" si="184"/>
        <v>0</v>
      </c>
      <c r="P146" s="230"/>
    </row>
    <row r="147" spans="1:16" ht="24" x14ac:dyDescent="0.25">
      <c r="A147" s="119">
        <v>2353</v>
      </c>
      <c r="B147" s="98" t="s">
        <v>168</v>
      </c>
      <c r="C147" s="99">
        <f t="shared" si="98"/>
        <v>1000</v>
      </c>
      <c r="D147" s="237"/>
      <c r="E147" s="458"/>
      <c r="F147" s="509">
        <f t="shared" si="181"/>
        <v>0</v>
      </c>
      <c r="G147" s="237"/>
      <c r="H147" s="104"/>
      <c r="I147" s="235">
        <f t="shared" si="182"/>
        <v>0</v>
      </c>
      <c r="J147" s="104">
        <v>1000</v>
      </c>
      <c r="K147" s="105"/>
      <c r="L147" s="235">
        <f t="shared" si="183"/>
        <v>1000</v>
      </c>
      <c r="M147" s="238"/>
      <c r="N147" s="105"/>
      <c r="O147" s="235">
        <f t="shared" si="184"/>
        <v>0</v>
      </c>
      <c r="P147" s="236"/>
    </row>
    <row r="148" spans="1:16" ht="24" x14ac:dyDescent="0.25">
      <c r="A148" s="119">
        <v>2354</v>
      </c>
      <c r="B148" s="98" t="s">
        <v>169</v>
      </c>
      <c r="C148" s="99">
        <f t="shared" si="98"/>
        <v>450</v>
      </c>
      <c r="D148" s="237"/>
      <c r="E148" s="458"/>
      <c r="F148" s="509">
        <f t="shared" si="181"/>
        <v>0</v>
      </c>
      <c r="G148" s="237"/>
      <c r="H148" s="104"/>
      <c r="I148" s="235">
        <f t="shared" si="182"/>
        <v>0</v>
      </c>
      <c r="J148" s="104">
        <v>450</v>
      </c>
      <c r="K148" s="105"/>
      <c r="L148" s="235">
        <f t="shared" si="183"/>
        <v>450</v>
      </c>
      <c r="M148" s="238"/>
      <c r="N148" s="105"/>
      <c r="O148" s="235">
        <f t="shared" si="184"/>
        <v>0</v>
      </c>
      <c r="P148" s="236"/>
    </row>
    <row r="149" spans="1:16" ht="24" hidden="1" x14ac:dyDescent="0.25">
      <c r="A149" s="119">
        <v>2355</v>
      </c>
      <c r="B149" s="98" t="s">
        <v>170</v>
      </c>
      <c r="C149" s="99">
        <f t="shared" ref="C149:C212" si="185">F149+I149+L149+O149</f>
        <v>0</v>
      </c>
      <c r="D149" s="237"/>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hidden="1" customHeight="1" x14ac:dyDescent="0.25">
      <c r="A151" s="231">
        <v>2360</v>
      </c>
      <c r="B151" s="98" t="s">
        <v>172</v>
      </c>
      <c r="C151" s="99">
        <f t="shared" si="185"/>
        <v>0</v>
      </c>
      <c r="D151" s="232">
        <f>SUM(D152:D158)</f>
        <v>0</v>
      </c>
      <c r="E151" s="459">
        <f t="shared" ref="E151:F151" si="186">SUM(E152:E158)</f>
        <v>0</v>
      </c>
      <c r="F151" s="509">
        <f t="shared" si="186"/>
        <v>0</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c r="E153" s="458"/>
      <c r="F153" s="509">
        <f t="shared" si="190"/>
        <v>0</v>
      </c>
      <c r="G153" s="237"/>
      <c r="H153" s="104"/>
      <c r="I153" s="235">
        <f t="shared" si="191"/>
        <v>0</v>
      </c>
      <c r="J153" s="104"/>
      <c r="K153" s="105"/>
      <c r="L153" s="235">
        <f t="shared" si="192"/>
        <v>0</v>
      </c>
      <c r="M153" s="238"/>
      <c r="N153" s="105"/>
      <c r="O153" s="235">
        <f t="shared" si="193"/>
        <v>0</v>
      </c>
      <c r="P153" s="236"/>
    </row>
    <row r="154" spans="1:16" hidden="1" x14ac:dyDescent="0.25">
      <c r="A154" s="97">
        <v>2363</v>
      </c>
      <c r="B154" s="98" t="s">
        <v>175</v>
      </c>
      <c r="C154" s="99">
        <f t="shared" si="185"/>
        <v>0</v>
      </c>
      <c r="D154" s="237"/>
      <c r="E154" s="458"/>
      <c r="F154" s="509">
        <f t="shared" si="190"/>
        <v>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hidden="1" x14ac:dyDescent="0.25">
      <c r="A159" s="213">
        <v>2370</v>
      </c>
      <c r="B159" s="157" t="s">
        <v>180</v>
      </c>
      <c r="C159" s="163">
        <f t="shared" si="185"/>
        <v>0</v>
      </c>
      <c r="D159" s="239"/>
      <c r="E159" s="464"/>
      <c r="F159" s="507">
        <f t="shared" si="190"/>
        <v>0</v>
      </c>
      <c r="G159" s="239"/>
      <c r="H159" s="241"/>
      <c r="I159" s="217">
        <f t="shared" si="191"/>
        <v>0</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20">
        <f t="shared" si="201"/>
        <v>0</v>
      </c>
      <c r="P164" s="243"/>
    </row>
    <row r="165" spans="1:16" ht="24" x14ac:dyDescent="0.25">
      <c r="A165" s="75">
        <v>2500</v>
      </c>
      <c r="B165" s="206" t="s">
        <v>186</v>
      </c>
      <c r="C165" s="76">
        <f t="shared" si="185"/>
        <v>2584</v>
      </c>
      <c r="D165" s="207">
        <f>SUM(D166,D171)</f>
        <v>0</v>
      </c>
      <c r="E165" s="455">
        <f t="shared" ref="E165:O165" si="202">SUM(E166,E171)</f>
        <v>0</v>
      </c>
      <c r="F165" s="506">
        <f t="shared" si="202"/>
        <v>0</v>
      </c>
      <c r="G165" s="207">
        <f t="shared" si="202"/>
        <v>0</v>
      </c>
      <c r="H165" s="84">
        <f t="shared" si="202"/>
        <v>0</v>
      </c>
      <c r="I165" s="208">
        <f t="shared" si="202"/>
        <v>0</v>
      </c>
      <c r="J165" s="84">
        <f t="shared" si="202"/>
        <v>2584</v>
      </c>
      <c r="K165" s="85">
        <f t="shared" si="202"/>
        <v>0</v>
      </c>
      <c r="L165" s="208">
        <f t="shared" si="202"/>
        <v>2584</v>
      </c>
      <c r="M165" s="209">
        <f t="shared" si="202"/>
        <v>0</v>
      </c>
      <c r="N165" s="210">
        <f t="shared" si="202"/>
        <v>0</v>
      </c>
      <c r="O165" s="142">
        <f t="shared" si="202"/>
        <v>0</v>
      </c>
      <c r="P165" s="212"/>
    </row>
    <row r="166" spans="1:16" ht="16.5" customHeight="1" x14ac:dyDescent="0.25">
      <c r="A166" s="341">
        <v>2510</v>
      </c>
      <c r="B166" s="87" t="s">
        <v>187</v>
      </c>
      <c r="C166" s="88">
        <f t="shared" si="185"/>
        <v>2584</v>
      </c>
      <c r="D166" s="246">
        <f>SUM(D167:D170)</f>
        <v>0</v>
      </c>
      <c r="E166" s="463">
        <f t="shared" ref="E166:O166" si="203">SUM(E167:E170)</f>
        <v>0</v>
      </c>
      <c r="F166" s="508">
        <f t="shared" si="203"/>
        <v>0</v>
      </c>
      <c r="G166" s="246">
        <f t="shared" si="203"/>
        <v>0</v>
      </c>
      <c r="H166" s="248">
        <f t="shared" si="203"/>
        <v>0</v>
      </c>
      <c r="I166" s="220">
        <f t="shared" si="203"/>
        <v>0</v>
      </c>
      <c r="J166" s="248">
        <f t="shared" si="203"/>
        <v>2584</v>
      </c>
      <c r="K166" s="247">
        <f t="shared" si="203"/>
        <v>0</v>
      </c>
      <c r="L166" s="220">
        <f t="shared" si="203"/>
        <v>2584</v>
      </c>
      <c r="M166" s="110">
        <f t="shared" si="203"/>
        <v>0</v>
      </c>
      <c r="N166" s="269">
        <f t="shared" si="203"/>
        <v>0</v>
      </c>
      <c r="O166" s="270">
        <f t="shared" si="203"/>
        <v>0</v>
      </c>
      <c r="P166" s="271"/>
    </row>
    <row r="167" spans="1:16" s="252" customFormat="1" ht="24" x14ac:dyDescent="0.25">
      <c r="A167" s="56">
        <v>2512</v>
      </c>
      <c r="B167" s="223" t="s">
        <v>188</v>
      </c>
      <c r="C167" s="224">
        <f t="shared" si="185"/>
        <v>1928</v>
      </c>
      <c r="D167" s="225"/>
      <c r="E167" s="460"/>
      <c r="F167" s="486">
        <f t="shared" ref="F167:F172" si="204">D167+E167</f>
        <v>0</v>
      </c>
      <c r="G167" s="225"/>
      <c r="H167" s="227"/>
      <c r="I167" s="228">
        <f t="shared" ref="I167:I172" si="205">G167+H167</f>
        <v>0</v>
      </c>
      <c r="J167" s="227">
        <v>1928</v>
      </c>
      <c r="K167" s="226"/>
      <c r="L167" s="228">
        <f t="shared" ref="L167:L172" si="206">J167+K167</f>
        <v>1928</v>
      </c>
      <c r="M167" s="229"/>
      <c r="N167" s="226"/>
      <c r="O167" s="228">
        <f t="shared" ref="O167:O172" si="207">M167+N167</f>
        <v>0</v>
      </c>
      <c r="P167" s="230"/>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x14ac:dyDescent="0.25">
      <c r="A170" s="119">
        <v>2519</v>
      </c>
      <c r="B170" s="98" t="s">
        <v>191</v>
      </c>
      <c r="C170" s="99">
        <f t="shared" si="185"/>
        <v>656</v>
      </c>
      <c r="D170" s="237"/>
      <c r="E170" s="458"/>
      <c r="F170" s="509">
        <f t="shared" si="204"/>
        <v>0</v>
      </c>
      <c r="G170" s="237"/>
      <c r="H170" s="104"/>
      <c r="I170" s="235">
        <f t="shared" si="205"/>
        <v>0</v>
      </c>
      <c r="J170" s="104">
        <v>656</v>
      </c>
      <c r="K170" s="105"/>
      <c r="L170" s="235">
        <f t="shared" si="206"/>
        <v>656</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1">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1">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1">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1">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8287</v>
      </c>
      <c r="D194" s="194">
        <f>SUM(D195,D230,D269)</f>
        <v>0</v>
      </c>
      <c r="E194" s="453">
        <f t="shared" ref="E194:F194" si="251">SUM(E195,E230,E269)</f>
        <v>0</v>
      </c>
      <c r="F194" s="504">
        <f t="shared" si="251"/>
        <v>0</v>
      </c>
      <c r="G194" s="194">
        <f>SUM(G195,G230,G269)</f>
        <v>0</v>
      </c>
      <c r="H194" s="196">
        <f t="shared" ref="H194:I194" si="252">SUM(H195,H230,H269)</f>
        <v>0</v>
      </c>
      <c r="I194" s="197">
        <f t="shared" si="252"/>
        <v>0</v>
      </c>
      <c r="J194" s="196">
        <f>SUM(J195,J230,J269)</f>
        <v>8287</v>
      </c>
      <c r="K194" s="195">
        <f t="shared" ref="K194:L194" si="253">SUM(K195,K230,K269)</f>
        <v>0</v>
      </c>
      <c r="L194" s="197">
        <f t="shared" si="253"/>
        <v>8287</v>
      </c>
      <c r="M194" s="289">
        <f>SUM(M195,M230,M269)</f>
        <v>0</v>
      </c>
      <c r="N194" s="290">
        <f t="shared" ref="N194:O194" si="254">SUM(N195,N230,N269)</f>
        <v>0</v>
      </c>
      <c r="O194" s="291">
        <f t="shared" si="254"/>
        <v>0</v>
      </c>
      <c r="P194" s="292"/>
    </row>
    <row r="195" spans="1:16" x14ac:dyDescent="0.25">
      <c r="A195" s="199">
        <v>5000</v>
      </c>
      <c r="B195" s="199" t="s">
        <v>216</v>
      </c>
      <c r="C195" s="200">
        <f t="shared" si="185"/>
        <v>8287</v>
      </c>
      <c r="D195" s="201">
        <f>D196+D204</f>
        <v>0</v>
      </c>
      <c r="E195" s="454">
        <f t="shared" ref="E195:F195" si="255">E196+E204</f>
        <v>0</v>
      </c>
      <c r="F195" s="505">
        <f t="shared" si="255"/>
        <v>0</v>
      </c>
      <c r="G195" s="201">
        <f>G196+G204</f>
        <v>0</v>
      </c>
      <c r="H195" s="203">
        <f t="shared" ref="H195:I195" si="256">H196+H204</f>
        <v>0</v>
      </c>
      <c r="I195" s="204">
        <f t="shared" si="256"/>
        <v>0</v>
      </c>
      <c r="J195" s="203">
        <f>J196+J204</f>
        <v>8287</v>
      </c>
      <c r="K195" s="202">
        <f t="shared" ref="K195:L195" si="257">K196+K204</f>
        <v>0</v>
      </c>
      <c r="L195" s="204">
        <f t="shared" si="257"/>
        <v>8287</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1">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56">
        <v>5121</v>
      </c>
      <c r="B199" s="223" t="s">
        <v>220</v>
      </c>
      <c r="C199" s="224">
        <f t="shared" si="185"/>
        <v>0</v>
      </c>
      <c r="D199" s="225"/>
      <c r="E199" s="460"/>
      <c r="F199" s="486">
        <f t="shared" ref="F199:F203" si="267">D199+E199</f>
        <v>0</v>
      </c>
      <c r="G199" s="225"/>
      <c r="H199" s="227"/>
      <c r="I199" s="228">
        <f t="shared" ref="I199:I203" si="268">G199+H199</f>
        <v>0</v>
      </c>
      <c r="J199" s="227">
        <v>0</v>
      </c>
      <c r="K199" s="226">
        <v>0</v>
      </c>
      <c r="L199" s="228">
        <f t="shared" ref="L199:L203" si="269">J199+K199</f>
        <v>0</v>
      </c>
      <c r="M199" s="229"/>
      <c r="N199" s="226"/>
      <c r="O199" s="228">
        <f t="shared" ref="O199:O203" si="270">M199+N199</f>
        <v>0</v>
      </c>
      <c r="P199" s="230"/>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8287</v>
      </c>
      <c r="D204" s="207">
        <f>D205+D215+D216+D225+D226+D227+D229</f>
        <v>0</v>
      </c>
      <c r="E204" s="455">
        <f t="shared" ref="E204:F204" si="271">E205+E215+E216+E225+E226+E227+E229</f>
        <v>0</v>
      </c>
      <c r="F204" s="506">
        <f t="shared" si="271"/>
        <v>0</v>
      </c>
      <c r="G204" s="207">
        <f>G205+G215+G216+G225+G226+G227+G229</f>
        <v>0</v>
      </c>
      <c r="H204" s="84">
        <f t="shared" ref="H204:I204" si="272">H205+H215+H216+H225+H226+H227+H229</f>
        <v>0</v>
      </c>
      <c r="I204" s="208">
        <f t="shared" si="272"/>
        <v>0</v>
      </c>
      <c r="J204" s="84">
        <f>J205+J215+J216+J225+J226+J227+J229</f>
        <v>8287</v>
      </c>
      <c r="K204" s="85">
        <f t="shared" ref="K204:L204" si="273">K205+K215+K216+K225+K226+K227+K229</f>
        <v>0</v>
      </c>
      <c r="L204" s="208">
        <f t="shared" si="273"/>
        <v>8287</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5187</v>
      </c>
      <c r="D216" s="232">
        <f>SUM(D217:D224)</f>
        <v>0</v>
      </c>
      <c r="E216" s="459">
        <f t="shared" ref="E216:F216" si="284">SUM(E217:E224)</f>
        <v>0</v>
      </c>
      <c r="F216" s="509">
        <f t="shared" si="284"/>
        <v>0</v>
      </c>
      <c r="G216" s="232">
        <f>SUM(G217:G224)</f>
        <v>0</v>
      </c>
      <c r="H216" s="234">
        <f t="shared" ref="H216:I216" si="285">SUM(H217:H224)</f>
        <v>0</v>
      </c>
      <c r="I216" s="235">
        <f t="shared" si="285"/>
        <v>0</v>
      </c>
      <c r="J216" s="234">
        <f>SUM(J217:J224)</f>
        <v>5187</v>
      </c>
      <c r="K216" s="233">
        <f t="shared" ref="K216:L216" si="286">SUM(K217:K224)</f>
        <v>0</v>
      </c>
      <c r="L216" s="235">
        <f t="shared" si="286"/>
        <v>5187</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56">
        <v>5232</v>
      </c>
      <c r="B218" s="223" t="s">
        <v>239</v>
      </c>
      <c r="C218" s="224">
        <f t="shared" si="283"/>
        <v>3599</v>
      </c>
      <c r="D218" s="225"/>
      <c r="E218" s="460"/>
      <c r="F218" s="486">
        <f t="shared" si="288"/>
        <v>0</v>
      </c>
      <c r="G218" s="225"/>
      <c r="H218" s="227"/>
      <c r="I218" s="228">
        <f t="shared" si="289"/>
        <v>0</v>
      </c>
      <c r="J218" s="227">
        <v>3599</v>
      </c>
      <c r="K218" s="226"/>
      <c r="L218" s="228">
        <f t="shared" si="290"/>
        <v>3599</v>
      </c>
      <c r="M218" s="229"/>
      <c r="N218" s="226"/>
      <c r="O218" s="228">
        <f t="shared" si="291"/>
        <v>0</v>
      </c>
      <c r="P218" s="230"/>
    </row>
    <row r="219" spans="1:16" hidden="1" x14ac:dyDescent="0.25">
      <c r="A219" s="119">
        <v>5233</v>
      </c>
      <c r="B219" s="98" t="s">
        <v>240</v>
      </c>
      <c r="C219" s="99">
        <f t="shared" si="283"/>
        <v>0</v>
      </c>
      <c r="D219" s="237"/>
      <c r="E219" s="458"/>
      <c r="F219" s="509">
        <f t="shared" si="288"/>
        <v>0</v>
      </c>
      <c r="G219" s="237"/>
      <c r="H219" s="104"/>
      <c r="I219" s="235">
        <f t="shared" si="289"/>
        <v>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x14ac:dyDescent="0.25">
      <c r="A223" s="56">
        <v>5238</v>
      </c>
      <c r="B223" s="223" t="s">
        <v>244</v>
      </c>
      <c r="C223" s="224">
        <f t="shared" si="283"/>
        <v>1588</v>
      </c>
      <c r="D223" s="225"/>
      <c r="E223" s="460"/>
      <c r="F223" s="486">
        <f t="shared" si="288"/>
        <v>0</v>
      </c>
      <c r="G223" s="225"/>
      <c r="H223" s="227"/>
      <c r="I223" s="228">
        <f t="shared" si="289"/>
        <v>0</v>
      </c>
      <c r="J223" s="227">
        <v>1588</v>
      </c>
      <c r="K223" s="226"/>
      <c r="L223" s="228">
        <f t="shared" si="290"/>
        <v>1588</v>
      </c>
      <c r="M223" s="229"/>
      <c r="N223" s="226"/>
      <c r="O223" s="228">
        <f t="shared" si="291"/>
        <v>0</v>
      </c>
      <c r="P223" s="230"/>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x14ac:dyDescent="0.25">
      <c r="A227" s="231">
        <v>5260</v>
      </c>
      <c r="B227" s="98" t="s">
        <v>248</v>
      </c>
      <c r="C227" s="99">
        <f t="shared" si="283"/>
        <v>3100</v>
      </c>
      <c r="D227" s="232">
        <f>SUM(D228)</f>
        <v>0</v>
      </c>
      <c r="E227" s="459">
        <f t="shared" ref="E227:F227" si="292">SUM(E228)</f>
        <v>0</v>
      </c>
      <c r="F227" s="509">
        <f t="shared" si="292"/>
        <v>0</v>
      </c>
      <c r="G227" s="232">
        <f>SUM(G228)</f>
        <v>0</v>
      </c>
      <c r="H227" s="234">
        <f t="shared" ref="H227:I227" si="293">SUM(H228)</f>
        <v>0</v>
      </c>
      <c r="I227" s="235">
        <f t="shared" si="293"/>
        <v>0</v>
      </c>
      <c r="J227" s="234">
        <f>SUM(J228)</f>
        <v>3100</v>
      </c>
      <c r="K227" s="233">
        <f t="shared" ref="K227:L227" si="294">SUM(K228)</f>
        <v>0</v>
      </c>
      <c r="L227" s="235">
        <f t="shared" si="294"/>
        <v>3100</v>
      </c>
      <c r="M227" s="99">
        <f>SUM(M228)</f>
        <v>0</v>
      </c>
      <c r="N227" s="233">
        <f t="shared" ref="N227:O227" si="295">SUM(N228)</f>
        <v>0</v>
      </c>
      <c r="O227" s="235">
        <f t="shared" si="295"/>
        <v>0</v>
      </c>
      <c r="P227" s="236"/>
    </row>
    <row r="228" spans="1:16" s="252" customFormat="1" ht="24" x14ac:dyDescent="0.25">
      <c r="A228" s="56">
        <v>5269</v>
      </c>
      <c r="B228" s="223" t="s">
        <v>249</v>
      </c>
      <c r="C228" s="224">
        <f t="shared" si="283"/>
        <v>3100</v>
      </c>
      <c r="D228" s="225"/>
      <c r="E228" s="460"/>
      <c r="F228" s="486">
        <f t="shared" ref="F228:F229" si="296">D228+E228</f>
        <v>0</v>
      </c>
      <c r="G228" s="225"/>
      <c r="H228" s="227"/>
      <c r="I228" s="228">
        <f t="shared" ref="I228:I229" si="297">G228+H228</f>
        <v>0</v>
      </c>
      <c r="J228" s="227">
        <v>3100</v>
      </c>
      <c r="K228" s="226"/>
      <c r="L228" s="228">
        <f t="shared" ref="L228:L229" si="298">J228+K228</f>
        <v>3100</v>
      </c>
      <c r="M228" s="229"/>
      <c r="N228" s="226"/>
      <c r="O228" s="228">
        <f t="shared" ref="O228:O229" si="299">M228+N228</f>
        <v>0</v>
      </c>
      <c r="P228" s="230"/>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1">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1">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1">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1">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1">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1">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378295</v>
      </c>
      <c r="D286" s="313">
        <f t="shared" ref="D286:O286" si="382">SUM(D283,D269,D230,D195,D187,D173,D75,D53)</f>
        <v>219191</v>
      </c>
      <c r="E286" s="471">
        <f t="shared" si="382"/>
        <v>0</v>
      </c>
      <c r="F286" s="517">
        <f t="shared" si="382"/>
        <v>219191</v>
      </c>
      <c r="G286" s="313">
        <f t="shared" si="382"/>
        <v>0</v>
      </c>
      <c r="H286" s="315">
        <f t="shared" si="382"/>
        <v>0</v>
      </c>
      <c r="I286" s="316">
        <f t="shared" si="382"/>
        <v>0</v>
      </c>
      <c r="J286" s="315">
        <f t="shared" si="382"/>
        <v>159104</v>
      </c>
      <c r="K286" s="314">
        <f t="shared" si="382"/>
        <v>0</v>
      </c>
      <c r="L286" s="316">
        <f t="shared" si="382"/>
        <v>159104</v>
      </c>
      <c r="M286" s="312">
        <f t="shared" si="382"/>
        <v>0</v>
      </c>
      <c r="N286" s="314">
        <f t="shared" si="382"/>
        <v>0</v>
      </c>
      <c r="O286" s="316">
        <f t="shared" si="382"/>
        <v>0</v>
      </c>
      <c r="P286" s="317"/>
    </row>
    <row r="287" spans="1:16" s="27" customFormat="1" ht="13.5" thickTop="1" thickBot="1" x14ac:dyDescent="0.3">
      <c r="A287" s="1253" t="s">
        <v>310</v>
      </c>
      <c r="B287" s="1254"/>
      <c r="C287" s="318">
        <f t="shared" si="368"/>
        <v>-36782</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-36782</v>
      </c>
      <c r="K287" s="320">
        <f t="shared" ref="K287:L287" si="385">(K26+K43)-K51</f>
        <v>0</v>
      </c>
      <c r="L287" s="322">
        <f t="shared" si="385"/>
        <v>-36782</v>
      </c>
      <c r="M287" s="318">
        <f>M45-M51</f>
        <v>0</v>
      </c>
      <c r="N287" s="320">
        <f t="shared" ref="N287:O287" si="386">N45-N51</f>
        <v>0</v>
      </c>
      <c r="O287" s="322">
        <f t="shared" si="386"/>
        <v>0</v>
      </c>
      <c r="P287" s="323"/>
    </row>
    <row r="288" spans="1:16" s="27" customFormat="1" ht="12.75" thickTop="1" x14ac:dyDescent="0.25">
      <c r="A288" s="1255" t="s">
        <v>311</v>
      </c>
      <c r="B288" s="1256"/>
      <c r="C288" s="324">
        <f t="shared" si="368"/>
        <v>36782</v>
      </c>
      <c r="D288" s="325">
        <f t="shared" ref="D288:O288" si="387">SUM(D289,D290)-D297+D298</f>
        <v>0</v>
      </c>
      <c r="E288" s="473">
        <f t="shared" si="387"/>
        <v>0</v>
      </c>
      <c r="F288" s="519">
        <f t="shared" si="387"/>
        <v>0</v>
      </c>
      <c r="G288" s="325">
        <f t="shared" si="387"/>
        <v>0</v>
      </c>
      <c r="H288" s="327">
        <f t="shared" si="387"/>
        <v>0</v>
      </c>
      <c r="I288" s="328">
        <f t="shared" si="387"/>
        <v>0</v>
      </c>
      <c r="J288" s="327">
        <f t="shared" si="387"/>
        <v>36782</v>
      </c>
      <c r="K288" s="326">
        <f t="shared" si="387"/>
        <v>0</v>
      </c>
      <c r="L288" s="328">
        <f t="shared" si="387"/>
        <v>36782</v>
      </c>
      <c r="M288" s="324">
        <f t="shared" si="387"/>
        <v>0</v>
      </c>
      <c r="N288" s="326">
        <f t="shared" si="387"/>
        <v>0</v>
      </c>
      <c r="O288" s="328">
        <f t="shared" si="387"/>
        <v>0</v>
      </c>
      <c r="P288" s="329"/>
    </row>
    <row r="289" spans="1:16" s="27" customFormat="1" ht="12.75" thickBot="1" x14ac:dyDescent="0.3">
      <c r="A289" s="177" t="s">
        <v>312</v>
      </c>
      <c r="B289" s="177" t="s">
        <v>313</v>
      </c>
      <c r="C289" s="178">
        <f t="shared" si="368"/>
        <v>36782</v>
      </c>
      <c r="D289" s="179">
        <f t="shared" ref="D289:O289" si="388">D21-D283</f>
        <v>0</v>
      </c>
      <c r="E289" s="451">
        <f t="shared" si="388"/>
        <v>0</v>
      </c>
      <c r="F289" s="502">
        <f t="shared" si="388"/>
        <v>0</v>
      </c>
      <c r="G289" s="179">
        <f t="shared" si="388"/>
        <v>0</v>
      </c>
      <c r="H289" s="181">
        <f t="shared" si="388"/>
        <v>0</v>
      </c>
      <c r="I289" s="182">
        <f t="shared" si="388"/>
        <v>0</v>
      </c>
      <c r="J289" s="181">
        <f t="shared" si="388"/>
        <v>36782</v>
      </c>
      <c r="K289" s="180">
        <f t="shared" si="388"/>
        <v>0</v>
      </c>
      <c r="L289" s="182">
        <f t="shared" si="388"/>
        <v>36782</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sheetData>
  <sheetProtection algorithmName="SHA-512" hashValue="clsSM0i/2TQKGixyjN3w38VmngFhnugE7x73FrY/NAVbNDhYhlVdUUGNwsFtQZqznqzxOkVfudB8Zc4pXpEplQ==" saltValue="LxLyi1cIJGOGXOVCUEDjpg==" spinCount="100000" sheet="1" objects="1" scenarios="1" formatCells="0" formatColumns="0" formatRows="0"/>
  <autoFilter ref="A18:P298">
    <filterColumn colId="2">
      <filters blank="1">
        <filter val="1 000"/>
        <filter val="1 347"/>
        <filter val="1 434"/>
        <filter val="1 588"/>
        <filter val="1 757"/>
        <filter val="1 928"/>
        <filter val="116 458"/>
        <filter val="119 276"/>
        <filter val="13 276"/>
        <filter val="13 369"/>
        <filter val="14 438"/>
        <filter val="146 552"/>
        <filter val="147 385"/>
        <filter val="15 799"/>
        <filter val="152"/>
        <filter val="155"/>
        <filter val="167 163"/>
        <filter val="17 408"/>
        <filter val="2 584"/>
        <filter val="2 710"/>
        <filter val="219 191"/>
        <filter val="22 887"/>
        <filter val="222 623"/>
        <filter val="23 729"/>
        <filter val="23 991"/>
        <filter val="25 525"/>
        <filter val="250"/>
        <filter val="264"/>
        <filter val="3 000"/>
        <filter val="3 100"/>
        <filter val="3 319"/>
        <filter val="3 599"/>
        <filter val="3 800"/>
        <filter val="3 969"/>
        <filter val="36 627"/>
        <filter val="36 782"/>
        <filter val="-36 782"/>
        <filter val="370 008"/>
        <filter val="378 295"/>
        <filter val="4 056"/>
        <filter val="4 057"/>
        <filter val="4 427"/>
        <filter val="4 434"/>
        <filter val="40 055"/>
        <filter val="42 091"/>
        <filter val="450"/>
        <filter val="48 884"/>
        <filter val="5 187"/>
        <filter val="5 669"/>
        <filter val="5 864"/>
        <filter val="55 460"/>
        <filter val="656"/>
        <filter val="7 335"/>
        <filter val="7 556"/>
        <filter val="750"/>
        <filter val="8 287"/>
        <filter val="8 677"/>
        <filter val="8 849"/>
        <filter val="92"/>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Roman,Regular"&amp;9 136.pielikums Jūrmalas pilsētas domes
2019.gada 21.februāra saistošajiem noteikumiem Nr.8
(protokols Nr.2, 34.punkts)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436</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437</v>
      </c>
      <c r="D3" s="1296"/>
      <c r="E3" s="1296"/>
      <c r="F3" s="1296"/>
      <c r="G3" s="1296"/>
      <c r="H3" s="1296"/>
      <c r="I3" s="1296"/>
      <c r="J3" s="1296"/>
      <c r="K3" s="1296"/>
      <c r="L3" s="1296"/>
      <c r="M3" s="1296"/>
      <c r="N3" s="1296"/>
      <c r="O3" s="1296"/>
      <c r="P3" s="1297"/>
      <c r="Q3" s="525"/>
    </row>
    <row r="4" spans="1:17" ht="12.75" customHeight="1" x14ac:dyDescent="0.25">
      <c r="A4" s="5" t="s">
        <v>4</v>
      </c>
      <c r="B4" s="6"/>
      <c r="C4" s="1296" t="s">
        <v>438</v>
      </c>
      <c r="D4" s="1296"/>
      <c r="E4" s="1296"/>
      <c r="F4" s="1296"/>
      <c r="G4" s="1296"/>
      <c r="H4" s="1296"/>
      <c r="I4" s="1296"/>
      <c r="J4" s="1296"/>
      <c r="K4" s="1296"/>
      <c r="L4" s="1296"/>
      <c r="M4" s="1296"/>
      <c r="N4" s="1296"/>
      <c r="O4" s="1296"/>
      <c r="P4" s="1297"/>
      <c r="Q4" s="525"/>
    </row>
    <row r="5" spans="1:17" ht="12.75" customHeight="1" x14ac:dyDescent="0.25">
      <c r="A5" s="7" t="s">
        <v>6</v>
      </c>
      <c r="B5" s="8"/>
      <c r="C5" s="1291" t="s">
        <v>439</v>
      </c>
      <c r="D5" s="1291"/>
      <c r="E5" s="1291"/>
      <c r="F5" s="1291"/>
      <c r="G5" s="1291"/>
      <c r="H5" s="1291"/>
      <c r="I5" s="1291"/>
      <c r="J5" s="1291"/>
      <c r="K5" s="1291"/>
      <c r="L5" s="1291"/>
      <c r="M5" s="1291"/>
      <c r="N5" s="1291"/>
      <c r="O5" s="1291"/>
      <c r="P5" s="1292"/>
      <c r="Q5" s="525"/>
    </row>
    <row r="6" spans="1:17" ht="12.75" customHeight="1" x14ac:dyDescent="0.25">
      <c r="A6" s="7" t="s">
        <v>8</v>
      </c>
      <c r="B6" s="8"/>
      <c r="C6" s="1291" t="s">
        <v>440</v>
      </c>
      <c r="D6" s="1291"/>
      <c r="E6" s="1291"/>
      <c r="F6" s="1291"/>
      <c r="G6" s="1291"/>
      <c r="H6" s="1291"/>
      <c r="I6" s="1291"/>
      <c r="J6" s="1291"/>
      <c r="K6" s="1291"/>
      <c r="L6" s="1291"/>
      <c r="M6" s="1291"/>
      <c r="N6" s="1291"/>
      <c r="O6" s="1291"/>
      <c r="P6" s="1292"/>
      <c r="Q6" s="525"/>
    </row>
    <row r="7" spans="1:17" ht="15" customHeight="1" x14ac:dyDescent="0.25">
      <c r="A7" s="7" t="s">
        <v>10</v>
      </c>
      <c r="B7" s="8"/>
      <c r="C7" s="1296" t="s">
        <v>441</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442</v>
      </c>
      <c r="D9" s="1291"/>
      <c r="E9" s="1291"/>
      <c r="F9" s="1291"/>
      <c r="G9" s="1291"/>
      <c r="H9" s="1291"/>
      <c r="I9" s="1291"/>
      <c r="J9" s="1291"/>
      <c r="K9" s="1291"/>
      <c r="L9" s="1291"/>
      <c r="M9" s="1291"/>
      <c r="N9" s="1291"/>
      <c r="O9" s="1291"/>
      <c r="P9" s="1292"/>
      <c r="Q9" s="525"/>
    </row>
    <row r="10" spans="1:17" ht="12.75" customHeight="1" x14ac:dyDescent="0.25">
      <c r="A10" s="7"/>
      <c r="B10" s="8" t="s">
        <v>15</v>
      </c>
      <c r="C10" s="1291" t="s">
        <v>443</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444</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308" t="s">
        <v>27</v>
      </c>
      <c r="G16" s="1280" t="s">
        <v>28</v>
      </c>
      <c r="H16" s="1309" t="s">
        <v>29</v>
      </c>
      <c r="I16" s="1304" t="s">
        <v>30</v>
      </c>
      <c r="J16" s="1305" t="s">
        <v>31</v>
      </c>
      <c r="K16" s="1306" t="s">
        <v>32</v>
      </c>
      <c r="L16" s="1310"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309"/>
      <c r="I17" s="1304"/>
      <c r="J17" s="1260"/>
      <c r="K17" s="1307"/>
      <c r="L17" s="1311"/>
      <c r="M17" s="1288"/>
      <c r="N17" s="1290"/>
      <c r="O17" s="1284"/>
      <c r="P17" s="1286"/>
    </row>
    <row r="18" spans="1:16" s="13" customFormat="1" ht="9.75" customHeight="1" thickTop="1" x14ac:dyDescent="0.25">
      <c r="A18" s="14" t="s">
        <v>38</v>
      </c>
      <c r="B18" s="14">
        <v>2</v>
      </c>
      <c r="C18" s="15">
        <v>3</v>
      </c>
      <c r="D18" s="16">
        <v>4</v>
      </c>
      <c r="E18" s="430">
        <v>5</v>
      </c>
      <c r="F18" s="14">
        <v>6</v>
      </c>
      <c r="G18" s="16">
        <v>7</v>
      </c>
      <c r="H18" s="527">
        <v>8</v>
      </c>
      <c r="I18" s="14">
        <v>9</v>
      </c>
      <c r="J18" s="18">
        <v>10</v>
      </c>
      <c r="K18" s="430">
        <v>11</v>
      </c>
      <c r="L18" s="14">
        <v>12</v>
      </c>
      <c r="M18" s="15">
        <v>13</v>
      </c>
      <c r="N18" s="17">
        <v>14</v>
      </c>
      <c r="O18" s="19">
        <v>15</v>
      </c>
      <c r="P18" s="19">
        <v>16</v>
      </c>
    </row>
    <row r="19" spans="1:16" s="27" customFormat="1" x14ac:dyDescent="0.25">
      <c r="A19" s="20"/>
      <c r="B19" s="21" t="s">
        <v>39</v>
      </c>
      <c r="C19" s="22"/>
      <c r="D19" s="23"/>
      <c r="E19" s="431"/>
      <c r="F19" s="192"/>
      <c r="G19" s="23"/>
      <c r="H19" s="528"/>
      <c r="I19" s="192"/>
      <c r="J19" s="25"/>
      <c r="K19" s="431"/>
      <c r="L19" s="192"/>
      <c r="M19" s="28"/>
      <c r="N19" s="24"/>
      <c r="O19" s="26"/>
      <c r="P19" s="29"/>
    </row>
    <row r="20" spans="1:16" s="27" customFormat="1" ht="12.75" thickBot="1" x14ac:dyDescent="0.3">
      <c r="A20" s="30"/>
      <c r="B20" s="31" t="s">
        <v>40</v>
      </c>
      <c r="C20" s="32">
        <f>F20+I20+L20+O20</f>
        <v>539393</v>
      </c>
      <c r="D20" s="33">
        <f>SUM(D21,D24,D25,D41,D43)</f>
        <v>514144</v>
      </c>
      <c r="E20" s="432">
        <f t="shared" ref="E20:F20" si="0">SUM(E21,E24,E25,E41,E43)</f>
        <v>0</v>
      </c>
      <c r="F20" s="483">
        <f t="shared" si="0"/>
        <v>514144</v>
      </c>
      <c r="G20" s="33">
        <f>SUM(G21,G24,G43)</f>
        <v>0</v>
      </c>
      <c r="H20" s="529">
        <f t="shared" ref="H20:I20" si="1">SUM(H21,H24,H43)</f>
        <v>0</v>
      </c>
      <c r="I20" s="483">
        <f t="shared" si="1"/>
        <v>0</v>
      </c>
      <c r="J20" s="35">
        <f>SUM(J21,J26,J43)</f>
        <v>25249</v>
      </c>
      <c r="K20" s="432">
        <f t="shared" ref="K20:L20" si="2">SUM(K21,K26,K43)</f>
        <v>0</v>
      </c>
      <c r="L20" s="483">
        <f t="shared" si="2"/>
        <v>25249</v>
      </c>
      <c r="M20" s="32">
        <f>SUM(M21,M45)</f>
        <v>0</v>
      </c>
      <c r="N20" s="34">
        <f t="shared" ref="N20:O20" si="3">SUM(N21,N45)</f>
        <v>0</v>
      </c>
      <c r="O20" s="36">
        <f t="shared" si="3"/>
        <v>0</v>
      </c>
      <c r="P20" s="37"/>
    </row>
    <row r="21" spans="1:16" ht="12.75" thickTop="1" x14ac:dyDescent="0.25">
      <c r="A21" s="38"/>
      <c r="B21" s="39" t="s">
        <v>41</v>
      </c>
      <c r="C21" s="40">
        <f t="shared" ref="C21:C84" si="4">F21+I21+L21+O21</f>
        <v>1599</v>
      </c>
      <c r="D21" s="41">
        <f>SUM(D22:D23)</f>
        <v>0</v>
      </c>
      <c r="E21" s="433">
        <f t="shared" ref="E21" si="5">SUM(E22:E23)</f>
        <v>0</v>
      </c>
      <c r="F21" s="484">
        <f>SUM(F22:F23)</f>
        <v>0</v>
      </c>
      <c r="G21" s="41">
        <f>SUM(G22:G23)</f>
        <v>0</v>
      </c>
      <c r="H21" s="531">
        <f t="shared" ref="H21:I21" si="6">SUM(H22:H23)</f>
        <v>0</v>
      </c>
      <c r="I21" s="484">
        <f t="shared" si="6"/>
        <v>0</v>
      </c>
      <c r="J21" s="43">
        <f>SUM(J22:J23)</f>
        <v>1599</v>
      </c>
      <c r="K21" s="433">
        <f t="shared" ref="K21:L21" si="7">SUM(K22:K23)</f>
        <v>0</v>
      </c>
      <c r="L21" s="484">
        <f t="shared" si="7"/>
        <v>1599</v>
      </c>
      <c r="M21" s="40">
        <f>SUM(M22:M23)</f>
        <v>0</v>
      </c>
      <c r="N21" s="42">
        <f t="shared" ref="N21:O21" si="8">SUM(N22:N23)</f>
        <v>0</v>
      </c>
      <c r="O21" s="44">
        <f t="shared" si="8"/>
        <v>0</v>
      </c>
      <c r="P21" s="45"/>
    </row>
    <row r="22" spans="1:16" hidden="1" x14ac:dyDescent="0.25">
      <c r="A22" s="46"/>
      <c r="B22" s="47" t="s">
        <v>42</v>
      </c>
      <c r="C22" s="48">
        <f t="shared" si="4"/>
        <v>0</v>
      </c>
      <c r="D22" s="49"/>
      <c r="E22" s="50"/>
      <c r="F22" s="532">
        <f>D22+E22</f>
        <v>0</v>
      </c>
      <c r="G22" s="49"/>
      <c r="H22" s="51"/>
      <c r="I22" s="52">
        <f>G22+H22</f>
        <v>0</v>
      </c>
      <c r="J22" s="51"/>
      <c r="K22" s="50"/>
      <c r="L22" s="533">
        <f>J22+K22</f>
        <v>0</v>
      </c>
      <c r="M22" s="53"/>
      <c r="N22" s="50"/>
      <c r="O22" s="52">
        <f>M22+N22</f>
        <v>0</v>
      </c>
      <c r="P22" s="54"/>
    </row>
    <row r="23" spans="1:16" x14ac:dyDescent="0.2">
      <c r="A23" s="97"/>
      <c r="B23" s="119" t="s">
        <v>43</v>
      </c>
      <c r="C23" s="369">
        <f t="shared" si="4"/>
        <v>1599</v>
      </c>
      <c r="D23" s="370"/>
      <c r="E23" s="482"/>
      <c r="F23" s="509">
        <f>D23+E23</f>
        <v>0</v>
      </c>
      <c r="G23" s="370"/>
      <c r="H23" s="637"/>
      <c r="I23" s="562">
        <f>G23+H23</f>
        <v>0</v>
      </c>
      <c r="J23" s="372">
        <v>1599</v>
      </c>
      <c r="K23" s="482"/>
      <c r="L23" s="562">
        <f>J23+K23</f>
        <v>1599</v>
      </c>
      <c r="M23" s="373"/>
      <c r="N23" s="371"/>
      <c r="O23" s="166">
        <f>M23+N23</f>
        <v>0</v>
      </c>
      <c r="P23" s="834"/>
    </row>
    <row r="24" spans="1:16" s="27" customFormat="1" ht="53.25" customHeight="1" thickBot="1" x14ac:dyDescent="0.25">
      <c r="A24" s="64">
        <v>19300</v>
      </c>
      <c r="B24" s="64" t="s">
        <v>44</v>
      </c>
      <c r="C24" s="65">
        <f>F24+I24</f>
        <v>514144</v>
      </c>
      <c r="D24" s="66">
        <v>514144</v>
      </c>
      <c r="E24" s="475"/>
      <c r="F24" s="520">
        <f>D24+E24</f>
        <v>514144</v>
      </c>
      <c r="G24" s="66"/>
      <c r="H24" s="537"/>
      <c r="I24" s="520">
        <f>G24+H24</f>
        <v>0</v>
      </c>
      <c r="J24" s="69" t="s">
        <v>45</v>
      </c>
      <c r="K24" s="538" t="s">
        <v>45</v>
      </c>
      <c r="L24" s="539" t="s">
        <v>45</v>
      </c>
      <c r="M24" s="71" t="s">
        <v>45</v>
      </c>
      <c r="N24" s="70" t="s">
        <v>45</v>
      </c>
      <c r="O24" s="72" t="s">
        <v>45</v>
      </c>
      <c r="P24" s="835"/>
    </row>
    <row r="25" spans="1:16" s="27" customFormat="1" ht="24.75" hidden="1" thickTop="1" x14ac:dyDescent="0.25">
      <c r="A25" s="74"/>
      <c r="B25" s="75" t="s">
        <v>46</v>
      </c>
      <c r="C25" s="76">
        <f>F25</f>
        <v>0</v>
      </c>
      <c r="D25" s="77"/>
      <c r="E25" s="540"/>
      <c r="F25" s="541">
        <f>D25+E25</f>
        <v>0</v>
      </c>
      <c r="G25" s="78" t="s">
        <v>45</v>
      </c>
      <c r="H25" s="79" t="s">
        <v>45</v>
      </c>
      <c r="I25" s="80" t="s">
        <v>45</v>
      </c>
      <c r="J25" s="79" t="s">
        <v>45</v>
      </c>
      <c r="K25" s="81" t="s">
        <v>45</v>
      </c>
      <c r="L25" s="542" t="s">
        <v>45</v>
      </c>
      <c r="M25" s="82" t="s">
        <v>45</v>
      </c>
      <c r="N25" s="81" t="s">
        <v>45</v>
      </c>
      <c r="O25" s="80" t="s">
        <v>45</v>
      </c>
      <c r="P25" s="83"/>
    </row>
    <row r="26" spans="1:16" s="27" customFormat="1" ht="36.75" thickTop="1" x14ac:dyDescent="0.25">
      <c r="A26" s="75">
        <v>21300</v>
      </c>
      <c r="B26" s="75" t="s">
        <v>47</v>
      </c>
      <c r="C26" s="76">
        <f>L26</f>
        <v>23650</v>
      </c>
      <c r="D26" s="78" t="s">
        <v>45</v>
      </c>
      <c r="E26" s="438" t="s">
        <v>45</v>
      </c>
      <c r="F26" s="489" t="s">
        <v>45</v>
      </c>
      <c r="G26" s="78" t="s">
        <v>45</v>
      </c>
      <c r="H26" s="542" t="s">
        <v>45</v>
      </c>
      <c r="I26" s="489" t="s">
        <v>45</v>
      </c>
      <c r="J26" s="84">
        <f>SUM(J27,J31,J33,J36)</f>
        <v>23650</v>
      </c>
      <c r="K26" s="455">
        <f t="shared" ref="K26:L26" si="9">SUM(K27,K31,K33,K36)</f>
        <v>0</v>
      </c>
      <c r="L26" s="506">
        <f t="shared" si="9"/>
        <v>23650</v>
      </c>
      <c r="M26" s="82" t="s">
        <v>45</v>
      </c>
      <c r="N26" s="81" t="s">
        <v>45</v>
      </c>
      <c r="O26" s="80" t="s">
        <v>45</v>
      </c>
      <c r="P26" s="83"/>
    </row>
    <row r="27" spans="1:16" s="27" customFormat="1" ht="24" hidden="1" x14ac:dyDescent="0.25">
      <c r="A27" s="86">
        <v>21350</v>
      </c>
      <c r="B27" s="75" t="s">
        <v>48</v>
      </c>
      <c r="C27" s="76">
        <f t="shared" ref="C27:C40" si="10">L27</f>
        <v>0</v>
      </c>
      <c r="D27" s="78" t="s">
        <v>45</v>
      </c>
      <c r="E27" s="81" t="s">
        <v>45</v>
      </c>
      <c r="F27" s="543" t="s">
        <v>45</v>
      </c>
      <c r="G27" s="78" t="s">
        <v>45</v>
      </c>
      <c r="H27" s="79" t="s">
        <v>45</v>
      </c>
      <c r="I27" s="80" t="s">
        <v>45</v>
      </c>
      <c r="J27" s="84">
        <f>SUM(J28:J30)</f>
        <v>0</v>
      </c>
      <c r="K27" s="85">
        <f t="shared" ref="K27:L27" si="11">SUM(K28:K30)</f>
        <v>0</v>
      </c>
      <c r="L27" s="544">
        <f t="shared" si="11"/>
        <v>0</v>
      </c>
      <c r="M27" s="82" t="s">
        <v>45</v>
      </c>
      <c r="N27" s="81" t="s">
        <v>45</v>
      </c>
      <c r="O27" s="80" t="s">
        <v>45</v>
      </c>
      <c r="P27" s="83"/>
    </row>
    <row r="28" spans="1:16" hidden="1" x14ac:dyDescent="0.25">
      <c r="A28" s="46">
        <v>21351</v>
      </c>
      <c r="B28" s="87" t="s">
        <v>49</v>
      </c>
      <c r="C28" s="88">
        <f t="shared" si="10"/>
        <v>0</v>
      </c>
      <c r="D28" s="89" t="s">
        <v>45</v>
      </c>
      <c r="E28" s="90" t="s">
        <v>45</v>
      </c>
      <c r="F28" s="545" t="s">
        <v>45</v>
      </c>
      <c r="G28" s="89" t="s">
        <v>45</v>
      </c>
      <c r="H28" s="91" t="s">
        <v>45</v>
      </c>
      <c r="I28" s="92" t="s">
        <v>45</v>
      </c>
      <c r="J28" s="93"/>
      <c r="K28" s="94"/>
      <c r="L28" s="533">
        <f>J28+K28</f>
        <v>0</v>
      </c>
      <c r="M28" s="95" t="s">
        <v>45</v>
      </c>
      <c r="N28" s="90" t="s">
        <v>45</v>
      </c>
      <c r="O28" s="92" t="s">
        <v>45</v>
      </c>
      <c r="P28" s="96"/>
    </row>
    <row r="29" spans="1:16" hidden="1" x14ac:dyDescent="0.25">
      <c r="A29" s="97">
        <v>21352</v>
      </c>
      <c r="B29" s="98" t="s">
        <v>50</v>
      </c>
      <c r="C29" s="99">
        <f t="shared" si="10"/>
        <v>0</v>
      </c>
      <c r="D29" s="100" t="s">
        <v>45</v>
      </c>
      <c r="E29" s="101" t="s">
        <v>45</v>
      </c>
      <c r="F29" s="546" t="s">
        <v>45</v>
      </c>
      <c r="G29" s="100" t="s">
        <v>45</v>
      </c>
      <c r="H29" s="102" t="s">
        <v>45</v>
      </c>
      <c r="I29" s="103" t="s">
        <v>45</v>
      </c>
      <c r="J29" s="104"/>
      <c r="K29" s="105"/>
      <c r="L29" s="547">
        <f>J29+K29</f>
        <v>0</v>
      </c>
      <c r="M29" s="106" t="s">
        <v>45</v>
      </c>
      <c r="N29" s="101" t="s">
        <v>45</v>
      </c>
      <c r="O29" s="103" t="s">
        <v>45</v>
      </c>
      <c r="P29" s="107"/>
    </row>
    <row r="30" spans="1:16" ht="24" hidden="1" x14ac:dyDescent="0.25">
      <c r="A30" s="97">
        <v>21359</v>
      </c>
      <c r="B30" s="98" t="s">
        <v>51</v>
      </c>
      <c r="C30" s="99">
        <f t="shared" si="10"/>
        <v>0</v>
      </c>
      <c r="D30" s="100" t="s">
        <v>45</v>
      </c>
      <c r="E30" s="101" t="s">
        <v>45</v>
      </c>
      <c r="F30" s="546" t="s">
        <v>45</v>
      </c>
      <c r="G30" s="100" t="s">
        <v>45</v>
      </c>
      <c r="H30" s="102" t="s">
        <v>45</v>
      </c>
      <c r="I30" s="103" t="s">
        <v>45</v>
      </c>
      <c r="J30" s="104"/>
      <c r="K30" s="105"/>
      <c r="L30" s="547">
        <f>J30+K30</f>
        <v>0</v>
      </c>
      <c r="M30" s="106" t="s">
        <v>45</v>
      </c>
      <c r="N30" s="101" t="s">
        <v>45</v>
      </c>
      <c r="O30" s="103" t="s">
        <v>45</v>
      </c>
      <c r="P30" s="107"/>
    </row>
    <row r="31" spans="1:16" s="27" customFormat="1" ht="36" hidden="1" x14ac:dyDescent="0.25">
      <c r="A31" s="86">
        <v>21370</v>
      </c>
      <c r="B31" s="75" t="s">
        <v>52</v>
      </c>
      <c r="C31" s="76">
        <f t="shared" si="10"/>
        <v>0</v>
      </c>
      <c r="D31" s="78" t="s">
        <v>45</v>
      </c>
      <c r="E31" s="81" t="s">
        <v>45</v>
      </c>
      <c r="F31" s="543" t="s">
        <v>45</v>
      </c>
      <c r="G31" s="78" t="s">
        <v>45</v>
      </c>
      <c r="H31" s="79" t="s">
        <v>45</v>
      </c>
      <c r="I31" s="80" t="s">
        <v>45</v>
      </c>
      <c r="J31" s="84">
        <f>SUM(J32)</f>
        <v>0</v>
      </c>
      <c r="K31" s="85">
        <f t="shared" ref="K31:L31" si="12">SUM(K32)</f>
        <v>0</v>
      </c>
      <c r="L31" s="544">
        <f t="shared" si="12"/>
        <v>0</v>
      </c>
      <c r="M31" s="82" t="s">
        <v>45</v>
      </c>
      <c r="N31" s="81" t="s">
        <v>45</v>
      </c>
      <c r="O31" s="80" t="s">
        <v>45</v>
      </c>
      <c r="P31" s="83"/>
    </row>
    <row r="32" spans="1:16" ht="36" hidden="1" x14ac:dyDescent="0.25">
      <c r="A32" s="108">
        <v>21379</v>
      </c>
      <c r="B32" s="109" t="s">
        <v>53</v>
      </c>
      <c r="C32" s="110">
        <f t="shared" si="10"/>
        <v>0</v>
      </c>
      <c r="D32" s="111" t="s">
        <v>45</v>
      </c>
      <c r="E32" s="112" t="s">
        <v>45</v>
      </c>
      <c r="F32" s="548" t="s">
        <v>45</v>
      </c>
      <c r="G32" s="111" t="s">
        <v>45</v>
      </c>
      <c r="H32" s="113" t="s">
        <v>45</v>
      </c>
      <c r="I32" s="114" t="s">
        <v>45</v>
      </c>
      <c r="J32" s="115"/>
      <c r="K32" s="116"/>
      <c r="L32" s="549">
        <f>J32+K32</f>
        <v>0</v>
      </c>
      <c r="M32" s="117" t="s">
        <v>45</v>
      </c>
      <c r="N32" s="112" t="s">
        <v>45</v>
      </c>
      <c r="O32" s="114" t="s">
        <v>45</v>
      </c>
      <c r="P32" s="118"/>
    </row>
    <row r="33" spans="1:16" s="27" customFormat="1" x14ac:dyDescent="0.25">
      <c r="A33" s="86">
        <v>21380</v>
      </c>
      <c r="B33" s="75" t="s">
        <v>54</v>
      </c>
      <c r="C33" s="76">
        <f t="shared" si="10"/>
        <v>1690</v>
      </c>
      <c r="D33" s="78" t="s">
        <v>45</v>
      </c>
      <c r="E33" s="438" t="s">
        <v>45</v>
      </c>
      <c r="F33" s="489" t="s">
        <v>45</v>
      </c>
      <c r="G33" s="78" t="s">
        <v>45</v>
      </c>
      <c r="H33" s="542" t="s">
        <v>45</v>
      </c>
      <c r="I33" s="489" t="s">
        <v>45</v>
      </c>
      <c r="J33" s="84">
        <f>SUM(J34:J35)</f>
        <v>1690</v>
      </c>
      <c r="K33" s="455">
        <f t="shared" ref="K33:L33" si="13">SUM(K34:K35)</f>
        <v>0</v>
      </c>
      <c r="L33" s="506">
        <f t="shared" si="13"/>
        <v>1690</v>
      </c>
      <c r="M33" s="82" t="s">
        <v>45</v>
      </c>
      <c r="N33" s="81" t="s">
        <v>45</v>
      </c>
      <c r="O33" s="80" t="s">
        <v>45</v>
      </c>
      <c r="P33" s="83"/>
    </row>
    <row r="34" spans="1:16" x14ac:dyDescent="0.25">
      <c r="A34" s="47">
        <v>21381</v>
      </c>
      <c r="B34" s="87" t="s">
        <v>55</v>
      </c>
      <c r="C34" s="88">
        <f t="shared" si="10"/>
        <v>1690</v>
      </c>
      <c r="D34" s="89" t="s">
        <v>45</v>
      </c>
      <c r="E34" s="439" t="s">
        <v>45</v>
      </c>
      <c r="F34" s="490" t="s">
        <v>45</v>
      </c>
      <c r="G34" s="89" t="s">
        <v>45</v>
      </c>
      <c r="H34" s="836" t="s">
        <v>45</v>
      </c>
      <c r="I34" s="490" t="s">
        <v>45</v>
      </c>
      <c r="J34" s="93">
        <v>1690</v>
      </c>
      <c r="K34" s="457"/>
      <c r="L34" s="485">
        <f>J34+K34</f>
        <v>1690</v>
      </c>
      <c r="M34" s="95" t="s">
        <v>45</v>
      </c>
      <c r="N34" s="90" t="s">
        <v>45</v>
      </c>
      <c r="O34" s="92" t="s">
        <v>45</v>
      </c>
      <c r="P34" s="96"/>
    </row>
    <row r="35" spans="1:16" ht="24" hidden="1" x14ac:dyDescent="0.25">
      <c r="A35" s="119">
        <v>21383</v>
      </c>
      <c r="B35" s="98" t="s">
        <v>56</v>
      </c>
      <c r="C35" s="99">
        <f t="shared" si="10"/>
        <v>0</v>
      </c>
      <c r="D35" s="100" t="s">
        <v>45</v>
      </c>
      <c r="E35" s="101" t="s">
        <v>45</v>
      </c>
      <c r="F35" s="546" t="s">
        <v>45</v>
      </c>
      <c r="G35" s="100" t="s">
        <v>45</v>
      </c>
      <c r="H35" s="102" t="s">
        <v>45</v>
      </c>
      <c r="I35" s="103" t="s">
        <v>45</v>
      </c>
      <c r="J35" s="104"/>
      <c r="K35" s="105"/>
      <c r="L35" s="547">
        <f>J35+K35</f>
        <v>0</v>
      </c>
      <c r="M35" s="106" t="s">
        <v>45</v>
      </c>
      <c r="N35" s="101" t="s">
        <v>45</v>
      </c>
      <c r="O35" s="103" t="s">
        <v>45</v>
      </c>
      <c r="P35" s="107"/>
    </row>
    <row r="36" spans="1:16" s="27" customFormat="1" ht="25.5" customHeight="1" x14ac:dyDescent="0.25">
      <c r="A36" s="86">
        <v>21390</v>
      </c>
      <c r="B36" s="75" t="s">
        <v>57</v>
      </c>
      <c r="C36" s="76">
        <f t="shared" si="10"/>
        <v>21960</v>
      </c>
      <c r="D36" s="78" t="s">
        <v>45</v>
      </c>
      <c r="E36" s="438" t="s">
        <v>45</v>
      </c>
      <c r="F36" s="489" t="s">
        <v>45</v>
      </c>
      <c r="G36" s="78" t="s">
        <v>45</v>
      </c>
      <c r="H36" s="542" t="s">
        <v>45</v>
      </c>
      <c r="I36" s="489" t="s">
        <v>45</v>
      </c>
      <c r="J36" s="84">
        <f>SUM(J37:J40)</f>
        <v>21960</v>
      </c>
      <c r="K36" s="455">
        <f t="shared" ref="K36:L36" si="14">SUM(K37:K40)</f>
        <v>0</v>
      </c>
      <c r="L36" s="506">
        <f t="shared" si="14"/>
        <v>21960</v>
      </c>
      <c r="M36" s="82" t="s">
        <v>45</v>
      </c>
      <c r="N36" s="81" t="s">
        <v>45</v>
      </c>
      <c r="O36" s="80" t="s">
        <v>45</v>
      </c>
      <c r="P36" s="83"/>
    </row>
    <row r="37" spans="1:16" ht="24" hidden="1" x14ac:dyDescent="0.25">
      <c r="A37" s="47">
        <v>21391</v>
      </c>
      <c r="B37" s="87" t="s">
        <v>58</v>
      </c>
      <c r="C37" s="88">
        <f t="shared" si="10"/>
        <v>0</v>
      </c>
      <c r="D37" s="89" t="s">
        <v>45</v>
      </c>
      <c r="E37" s="90" t="s">
        <v>45</v>
      </c>
      <c r="F37" s="545" t="s">
        <v>45</v>
      </c>
      <c r="G37" s="89" t="s">
        <v>45</v>
      </c>
      <c r="H37" s="91" t="s">
        <v>45</v>
      </c>
      <c r="I37" s="92" t="s">
        <v>45</v>
      </c>
      <c r="J37" s="93"/>
      <c r="K37" s="94"/>
      <c r="L37" s="533">
        <f>J37+K37</f>
        <v>0</v>
      </c>
      <c r="M37" s="95" t="s">
        <v>45</v>
      </c>
      <c r="N37" s="90" t="s">
        <v>45</v>
      </c>
      <c r="O37" s="92" t="s">
        <v>45</v>
      </c>
      <c r="P37" s="96"/>
    </row>
    <row r="38" spans="1:16" x14ac:dyDescent="0.25">
      <c r="A38" s="119">
        <v>21393</v>
      </c>
      <c r="B38" s="98" t="s">
        <v>59</v>
      </c>
      <c r="C38" s="99">
        <f t="shared" si="10"/>
        <v>21960</v>
      </c>
      <c r="D38" s="100" t="s">
        <v>45</v>
      </c>
      <c r="E38" s="440" t="s">
        <v>45</v>
      </c>
      <c r="F38" s="491" t="s">
        <v>45</v>
      </c>
      <c r="G38" s="100" t="s">
        <v>45</v>
      </c>
      <c r="H38" s="837" t="s">
        <v>45</v>
      </c>
      <c r="I38" s="491" t="s">
        <v>45</v>
      </c>
      <c r="J38" s="104">
        <v>21960</v>
      </c>
      <c r="K38" s="458"/>
      <c r="L38" s="562">
        <f>J38+K38</f>
        <v>21960</v>
      </c>
      <c r="M38" s="106" t="s">
        <v>45</v>
      </c>
      <c r="N38" s="101" t="s">
        <v>45</v>
      </c>
      <c r="O38" s="103" t="s">
        <v>45</v>
      </c>
      <c r="P38" s="838"/>
    </row>
    <row r="39" spans="1:16" hidden="1" x14ac:dyDescent="0.25">
      <c r="A39" s="119">
        <v>21395</v>
      </c>
      <c r="B39" s="98" t="s">
        <v>60</v>
      </c>
      <c r="C39" s="99">
        <f t="shared" si="10"/>
        <v>0</v>
      </c>
      <c r="D39" s="100" t="s">
        <v>45</v>
      </c>
      <c r="E39" s="101" t="s">
        <v>45</v>
      </c>
      <c r="F39" s="546" t="s">
        <v>45</v>
      </c>
      <c r="G39" s="100" t="s">
        <v>45</v>
      </c>
      <c r="H39" s="102" t="s">
        <v>45</v>
      </c>
      <c r="I39" s="103" t="s">
        <v>45</v>
      </c>
      <c r="J39" s="104"/>
      <c r="K39" s="105"/>
      <c r="L39" s="547">
        <f>J39+K39</f>
        <v>0</v>
      </c>
      <c r="M39" s="106" t="s">
        <v>45</v>
      </c>
      <c r="N39" s="101" t="s">
        <v>45</v>
      </c>
      <c r="O39" s="103" t="s">
        <v>45</v>
      </c>
      <c r="P39" s="107"/>
    </row>
    <row r="40" spans="1:16" ht="24" hidden="1" x14ac:dyDescent="0.25">
      <c r="A40" s="120">
        <v>21399</v>
      </c>
      <c r="B40" s="121" t="s">
        <v>61</v>
      </c>
      <c r="C40" s="122">
        <f t="shared" si="10"/>
        <v>0</v>
      </c>
      <c r="D40" s="123" t="s">
        <v>45</v>
      </c>
      <c r="E40" s="124" t="s">
        <v>45</v>
      </c>
      <c r="F40" s="640" t="s">
        <v>45</v>
      </c>
      <c r="G40" s="123" t="s">
        <v>45</v>
      </c>
      <c r="H40" s="125" t="s">
        <v>45</v>
      </c>
      <c r="I40" s="126" t="s">
        <v>45</v>
      </c>
      <c r="J40" s="127"/>
      <c r="K40" s="128"/>
      <c r="L40" s="641">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553">
        <f t="shared" ref="E41:F41" si="15">SUM(E42)</f>
        <v>0</v>
      </c>
      <c r="F41" s="554">
        <f t="shared" si="15"/>
        <v>0</v>
      </c>
      <c r="G41" s="135" t="s">
        <v>45</v>
      </c>
      <c r="H41" s="136" t="s">
        <v>45</v>
      </c>
      <c r="I41" s="137" t="s">
        <v>45</v>
      </c>
      <c r="J41" s="136" t="s">
        <v>45</v>
      </c>
      <c r="K41" s="138" t="s">
        <v>45</v>
      </c>
      <c r="L41" s="555" t="s">
        <v>45</v>
      </c>
      <c r="M41" s="139" t="s">
        <v>45</v>
      </c>
      <c r="N41" s="138" t="s">
        <v>45</v>
      </c>
      <c r="O41" s="137" t="s">
        <v>45</v>
      </c>
      <c r="P41" s="140"/>
    </row>
    <row r="42" spans="1:16" s="27" customFormat="1" ht="26.25" hidden="1" customHeight="1" x14ac:dyDescent="0.25">
      <c r="A42" s="120">
        <v>21429</v>
      </c>
      <c r="B42" s="121" t="s">
        <v>63</v>
      </c>
      <c r="C42" s="122">
        <f>F42</f>
        <v>0</v>
      </c>
      <c r="D42" s="141"/>
      <c r="E42" s="556"/>
      <c r="F42" s="142">
        <f>D42+E42</f>
        <v>0</v>
      </c>
      <c r="G42" s="123" t="s">
        <v>45</v>
      </c>
      <c r="H42" s="125" t="s">
        <v>45</v>
      </c>
      <c r="I42" s="126" t="s">
        <v>45</v>
      </c>
      <c r="J42" s="125" t="s">
        <v>45</v>
      </c>
      <c r="K42" s="124" t="s">
        <v>45</v>
      </c>
      <c r="L42" s="550" t="s">
        <v>45</v>
      </c>
      <c r="M42" s="129" t="s">
        <v>45</v>
      </c>
      <c r="N42" s="124" t="s">
        <v>45</v>
      </c>
      <c r="O42" s="126" t="s">
        <v>45</v>
      </c>
      <c r="P42" s="130"/>
    </row>
    <row r="43" spans="1:16" s="27" customFormat="1" ht="24" hidden="1" x14ac:dyDescent="0.25">
      <c r="A43" s="86">
        <v>21490</v>
      </c>
      <c r="B43" s="75" t="s">
        <v>64</v>
      </c>
      <c r="C43" s="143">
        <f>F43+I43+L43</f>
        <v>0</v>
      </c>
      <c r="D43" s="144">
        <f>D44</f>
        <v>0</v>
      </c>
      <c r="E43" s="145">
        <f t="shared" ref="E43:L43" si="16">E44</f>
        <v>0</v>
      </c>
      <c r="F43" s="557">
        <f t="shared" si="16"/>
        <v>0</v>
      </c>
      <c r="G43" s="144">
        <f t="shared" si="16"/>
        <v>0</v>
      </c>
      <c r="H43" s="146">
        <f t="shared" si="16"/>
        <v>0</v>
      </c>
      <c r="I43" s="147">
        <f t="shared" si="16"/>
        <v>0</v>
      </c>
      <c r="J43" s="146">
        <f t="shared" si="16"/>
        <v>0</v>
      </c>
      <c r="K43" s="145">
        <f t="shared" si="16"/>
        <v>0</v>
      </c>
      <c r="L43" s="558">
        <f t="shared" si="16"/>
        <v>0</v>
      </c>
      <c r="M43" s="82" t="s">
        <v>45</v>
      </c>
      <c r="N43" s="81" t="s">
        <v>45</v>
      </c>
      <c r="O43" s="80" t="s">
        <v>45</v>
      </c>
      <c r="P43" s="83"/>
    </row>
    <row r="44" spans="1:16" s="27" customFormat="1" ht="24" hidden="1" x14ac:dyDescent="0.25">
      <c r="A44" s="119">
        <v>21499</v>
      </c>
      <c r="B44" s="98" t="s">
        <v>65</v>
      </c>
      <c r="C44" s="148">
        <f>F44+I44+L44</f>
        <v>0</v>
      </c>
      <c r="D44" s="149"/>
      <c r="E44" s="150"/>
      <c r="F44" s="559">
        <f>D44+E44</f>
        <v>0</v>
      </c>
      <c r="G44" s="149"/>
      <c r="H44" s="151"/>
      <c r="I44" s="152">
        <f>G44+H44</f>
        <v>0</v>
      </c>
      <c r="J44" s="151"/>
      <c r="K44" s="150"/>
      <c r="L44" s="549">
        <f>J44+K44</f>
        <v>0</v>
      </c>
      <c r="M44" s="117" t="s">
        <v>45</v>
      </c>
      <c r="N44" s="112" t="s">
        <v>45</v>
      </c>
      <c r="O44" s="114" t="s">
        <v>45</v>
      </c>
      <c r="P44" s="118"/>
    </row>
    <row r="45" spans="1:16" ht="12.75" hidden="1" customHeight="1" x14ac:dyDescent="0.25">
      <c r="A45" s="153">
        <v>23000</v>
      </c>
      <c r="B45" s="154" t="s">
        <v>66</v>
      </c>
      <c r="C45" s="143">
        <f>O45</f>
        <v>0</v>
      </c>
      <c r="D45" s="78" t="s">
        <v>45</v>
      </c>
      <c r="E45" s="81" t="s">
        <v>45</v>
      </c>
      <c r="F45" s="543" t="s">
        <v>45</v>
      </c>
      <c r="G45" s="78" t="s">
        <v>45</v>
      </c>
      <c r="H45" s="79" t="s">
        <v>45</v>
      </c>
      <c r="I45" s="80" t="s">
        <v>45</v>
      </c>
      <c r="J45" s="79" t="s">
        <v>45</v>
      </c>
      <c r="K45" s="81" t="s">
        <v>45</v>
      </c>
      <c r="L45" s="542"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138" t="s">
        <v>45</v>
      </c>
      <c r="F46" s="560" t="s">
        <v>45</v>
      </c>
      <c r="G46" s="135" t="s">
        <v>45</v>
      </c>
      <c r="H46" s="136" t="s">
        <v>45</v>
      </c>
      <c r="I46" s="137" t="s">
        <v>45</v>
      </c>
      <c r="J46" s="136" t="s">
        <v>45</v>
      </c>
      <c r="K46" s="138" t="s">
        <v>45</v>
      </c>
      <c r="L46" s="555" t="s">
        <v>45</v>
      </c>
      <c r="M46" s="158"/>
      <c r="N46" s="159"/>
      <c r="O46" s="160">
        <f>M46+N46</f>
        <v>0</v>
      </c>
      <c r="P46" s="161"/>
    </row>
    <row r="47" spans="1:16" ht="24" hidden="1" x14ac:dyDescent="0.25">
      <c r="A47" s="156">
        <v>23510</v>
      </c>
      <c r="B47" s="157" t="s">
        <v>68</v>
      </c>
      <c r="C47" s="133">
        <f t="shared" si="18"/>
        <v>0</v>
      </c>
      <c r="D47" s="135" t="s">
        <v>45</v>
      </c>
      <c r="E47" s="138" t="s">
        <v>45</v>
      </c>
      <c r="F47" s="560" t="s">
        <v>45</v>
      </c>
      <c r="G47" s="135" t="s">
        <v>45</v>
      </c>
      <c r="H47" s="136" t="s">
        <v>45</v>
      </c>
      <c r="I47" s="137" t="s">
        <v>45</v>
      </c>
      <c r="J47" s="136" t="s">
        <v>45</v>
      </c>
      <c r="K47" s="138" t="s">
        <v>45</v>
      </c>
      <c r="L47" s="555" t="s">
        <v>45</v>
      </c>
      <c r="M47" s="158"/>
      <c r="N47" s="159"/>
      <c r="O47" s="160">
        <f>M47+N47</f>
        <v>0</v>
      </c>
      <c r="P47" s="161"/>
    </row>
    <row r="48" spans="1:16" x14ac:dyDescent="0.25">
      <c r="A48" s="162"/>
      <c r="B48" s="157"/>
      <c r="C48" s="163"/>
      <c r="D48" s="164"/>
      <c r="E48" s="449"/>
      <c r="F48" s="500"/>
      <c r="G48" s="164"/>
      <c r="H48" s="561"/>
      <c r="I48" s="562"/>
      <c r="J48" s="167"/>
      <c r="K48" s="563"/>
      <c r="L48" s="523"/>
      <c r="M48" s="158"/>
      <c r="N48" s="159"/>
      <c r="O48" s="160"/>
      <c r="P48" s="161"/>
    </row>
    <row r="49" spans="1:16" s="27" customFormat="1" x14ac:dyDescent="0.25">
      <c r="A49" s="168"/>
      <c r="B49" s="169" t="s">
        <v>69</v>
      </c>
      <c r="C49" s="170"/>
      <c r="D49" s="171"/>
      <c r="E49" s="450"/>
      <c r="F49" s="501"/>
      <c r="G49" s="171"/>
      <c r="H49" s="564"/>
      <c r="I49" s="501"/>
      <c r="J49" s="173"/>
      <c r="K49" s="450"/>
      <c r="L49" s="501"/>
      <c r="M49" s="175"/>
      <c r="N49" s="172"/>
      <c r="O49" s="174"/>
      <c r="P49" s="176"/>
    </row>
    <row r="50" spans="1:16" s="27" customFormat="1" ht="12.75" thickBot="1" x14ac:dyDescent="0.3">
      <c r="A50" s="177"/>
      <c r="B50" s="30" t="s">
        <v>70</v>
      </c>
      <c r="C50" s="178">
        <f t="shared" si="4"/>
        <v>539393</v>
      </c>
      <c r="D50" s="179">
        <f>SUM(D51,D283)</f>
        <v>514144</v>
      </c>
      <c r="E50" s="451">
        <f t="shared" ref="E50:F50" si="19">SUM(E51,E283)</f>
        <v>0</v>
      </c>
      <c r="F50" s="502">
        <f t="shared" si="19"/>
        <v>514144</v>
      </c>
      <c r="G50" s="179">
        <f>SUM(G51,G283)</f>
        <v>0</v>
      </c>
      <c r="H50" s="565">
        <f t="shared" ref="H50:I50" si="20">SUM(H51,H283)</f>
        <v>0</v>
      </c>
      <c r="I50" s="502">
        <f t="shared" si="20"/>
        <v>0</v>
      </c>
      <c r="J50" s="181">
        <f>SUM(J51,J283)</f>
        <v>25249</v>
      </c>
      <c r="K50" s="451">
        <f t="shared" ref="K50:L50" si="21">SUM(K51,K283)</f>
        <v>0</v>
      </c>
      <c r="L50" s="502">
        <f t="shared" si="21"/>
        <v>25249</v>
      </c>
      <c r="M50" s="178">
        <f>SUM(M51,M283)</f>
        <v>0</v>
      </c>
      <c r="N50" s="180">
        <f t="shared" ref="N50:O50" si="22">SUM(N51,N283)</f>
        <v>0</v>
      </c>
      <c r="O50" s="182">
        <f t="shared" si="22"/>
        <v>0</v>
      </c>
      <c r="P50" s="183"/>
    </row>
    <row r="51" spans="1:16" s="27" customFormat="1" ht="36.75" thickTop="1" x14ac:dyDescent="0.25">
      <c r="A51" s="184"/>
      <c r="B51" s="185" t="s">
        <v>71</v>
      </c>
      <c r="C51" s="186">
        <f t="shared" si="4"/>
        <v>539393</v>
      </c>
      <c r="D51" s="187">
        <f>SUM(D52,D194)</f>
        <v>514144</v>
      </c>
      <c r="E51" s="452">
        <f t="shared" ref="E51:F51" si="23">SUM(E52,E194)</f>
        <v>0</v>
      </c>
      <c r="F51" s="503">
        <f t="shared" si="23"/>
        <v>514144</v>
      </c>
      <c r="G51" s="187">
        <f>SUM(G52,G194)</f>
        <v>0</v>
      </c>
      <c r="H51" s="566">
        <f t="shared" ref="H51:I51" si="24">SUM(H52,H194)</f>
        <v>0</v>
      </c>
      <c r="I51" s="503">
        <f t="shared" si="24"/>
        <v>0</v>
      </c>
      <c r="J51" s="189">
        <f>SUM(J52,J194)</f>
        <v>25249</v>
      </c>
      <c r="K51" s="452">
        <f t="shared" ref="K51:L51" si="25">SUM(K52,K194)</f>
        <v>0</v>
      </c>
      <c r="L51" s="503">
        <f t="shared" si="25"/>
        <v>25249</v>
      </c>
      <c r="M51" s="186">
        <f>SUM(M52,M194)</f>
        <v>0</v>
      </c>
      <c r="N51" s="188">
        <f t="shared" ref="N51:O51" si="26">SUM(N52,N194)</f>
        <v>0</v>
      </c>
      <c r="O51" s="190">
        <f t="shared" si="26"/>
        <v>0</v>
      </c>
      <c r="P51" s="191"/>
    </row>
    <row r="52" spans="1:16" s="27" customFormat="1" ht="24" x14ac:dyDescent="0.25">
      <c r="A52" s="192"/>
      <c r="B52" s="20" t="s">
        <v>72</v>
      </c>
      <c r="C52" s="193">
        <f t="shared" si="4"/>
        <v>539393</v>
      </c>
      <c r="D52" s="194">
        <f>SUM(D53,D75,D173,D187)</f>
        <v>514144</v>
      </c>
      <c r="E52" s="453">
        <f t="shared" ref="E52:F52" si="27">SUM(E53,E75,E173,E187)</f>
        <v>0</v>
      </c>
      <c r="F52" s="504">
        <f t="shared" si="27"/>
        <v>514144</v>
      </c>
      <c r="G52" s="194">
        <f>SUM(G53,G75,G173,G187)</f>
        <v>0</v>
      </c>
      <c r="H52" s="530">
        <f t="shared" ref="H52:I52" si="28">SUM(H53,H75,H173,H187)</f>
        <v>0</v>
      </c>
      <c r="I52" s="504">
        <f t="shared" si="28"/>
        <v>0</v>
      </c>
      <c r="J52" s="196">
        <f>SUM(J53,J75,J173,J187)</f>
        <v>25249</v>
      </c>
      <c r="K52" s="453">
        <f t="shared" ref="K52:L52" si="29">SUM(K53,K75,K173,K187)</f>
        <v>0</v>
      </c>
      <c r="L52" s="504">
        <f t="shared" si="29"/>
        <v>25249</v>
      </c>
      <c r="M52" s="193">
        <f>SUM(M53,M75,M173,M187)</f>
        <v>0</v>
      </c>
      <c r="N52" s="195">
        <f t="shared" ref="N52:O52" si="30">SUM(N53,N75,N173,N187)</f>
        <v>0</v>
      </c>
      <c r="O52" s="197">
        <f t="shared" si="30"/>
        <v>0</v>
      </c>
      <c r="P52" s="198"/>
    </row>
    <row r="53" spans="1:16" s="27" customFormat="1" x14ac:dyDescent="0.25">
      <c r="A53" s="199">
        <v>1000</v>
      </c>
      <c r="B53" s="199" t="s">
        <v>73</v>
      </c>
      <c r="C53" s="200">
        <f t="shared" si="4"/>
        <v>77993</v>
      </c>
      <c r="D53" s="201">
        <f>SUM(D54,D67)</f>
        <v>72664</v>
      </c>
      <c r="E53" s="454">
        <f t="shared" ref="E53:F53" si="31">SUM(E54,E67)</f>
        <v>0</v>
      </c>
      <c r="F53" s="505">
        <f t="shared" si="31"/>
        <v>72664</v>
      </c>
      <c r="G53" s="201">
        <f>SUM(G54,G67)</f>
        <v>0</v>
      </c>
      <c r="H53" s="567">
        <f t="shared" ref="H53:I53" si="32">SUM(H54,H67)</f>
        <v>0</v>
      </c>
      <c r="I53" s="505">
        <f t="shared" si="32"/>
        <v>0</v>
      </c>
      <c r="J53" s="203">
        <f>SUM(J54,J67)</f>
        <v>5329</v>
      </c>
      <c r="K53" s="454">
        <f t="shared" ref="K53:L53" si="33">SUM(K54,K67)</f>
        <v>0</v>
      </c>
      <c r="L53" s="505">
        <f t="shared" si="33"/>
        <v>5329</v>
      </c>
      <c r="M53" s="200">
        <f>SUM(M54,M67)</f>
        <v>0</v>
      </c>
      <c r="N53" s="202">
        <f t="shared" ref="N53:O53" si="34">SUM(N54,N67)</f>
        <v>0</v>
      </c>
      <c r="O53" s="204">
        <f t="shared" si="34"/>
        <v>0</v>
      </c>
      <c r="P53" s="205"/>
    </row>
    <row r="54" spans="1:16" x14ac:dyDescent="0.25">
      <c r="A54" s="75">
        <v>1100</v>
      </c>
      <c r="B54" s="206" t="s">
        <v>74</v>
      </c>
      <c r="C54" s="76">
        <f t="shared" si="4"/>
        <v>74258</v>
      </c>
      <c r="D54" s="207">
        <f>SUM(D55,D58,D66)</f>
        <v>69185</v>
      </c>
      <c r="E54" s="455">
        <f t="shared" ref="E54:F54" si="35">SUM(E55,E58,E66)</f>
        <v>0</v>
      </c>
      <c r="F54" s="506">
        <f t="shared" si="35"/>
        <v>69185</v>
      </c>
      <c r="G54" s="207">
        <f>SUM(G55,G58,G66)</f>
        <v>0</v>
      </c>
      <c r="H54" s="544">
        <f t="shared" ref="H54:I54" si="36">SUM(H55,H58,H66)</f>
        <v>0</v>
      </c>
      <c r="I54" s="506">
        <f t="shared" si="36"/>
        <v>0</v>
      </c>
      <c r="J54" s="84">
        <f>SUM(J55,J58,J66)</f>
        <v>5073</v>
      </c>
      <c r="K54" s="455">
        <f t="shared" ref="K54:L54" si="37">SUM(K55,K58,K66)</f>
        <v>0</v>
      </c>
      <c r="L54" s="506">
        <f t="shared" si="37"/>
        <v>5073</v>
      </c>
      <c r="M54" s="209">
        <f>SUM(M55,M58,M66)</f>
        <v>0</v>
      </c>
      <c r="N54" s="210">
        <f t="shared" ref="N54:O54" si="38">SUM(N55,N58,N66)</f>
        <v>0</v>
      </c>
      <c r="O54" s="211">
        <f t="shared" si="38"/>
        <v>0</v>
      </c>
      <c r="P54" s="212"/>
    </row>
    <row r="55" spans="1:16" hidden="1" x14ac:dyDescent="0.25">
      <c r="A55" s="213">
        <v>1110</v>
      </c>
      <c r="B55" s="157" t="s">
        <v>75</v>
      </c>
      <c r="C55" s="163">
        <f t="shared" si="4"/>
        <v>0</v>
      </c>
      <c r="D55" s="214">
        <f>SUM(D56:D57)</f>
        <v>0</v>
      </c>
      <c r="E55" s="215">
        <f t="shared" ref="E55:F55" si="39">SUM(E56:E57)</f>
        <v>0</v>
      </c>
      <c r="F55" s="604">
        <f t="shared" si="39"/>
        <v>0</v>
      </c>
      <c r="G55" s="214">
        <f>SUM(G56:G57)</f>
        <v>0</v>
      </c>
      <c r="H55" s="216">
        <f t="shared" ref="H55:I55" si="40">SUM(H56:H57)</f>
        <v>0</v>
      </c>
      <c r="I55" s="217">
        <f t="shared" si="40"/>
        <v>0</v>
      </c>
      <c r="J55" s="216">
        <f>SUM(J56:J57)</f>
        <v>0</v>
      </c>
      <c r="K55" s="215">
        <f t="shared" ref="K55:L55" si="41">SUM(K56:K57)</f>
        <v>0</v>
      </c>
      <c r="L55" s="568">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94"/>
      <c r="F56" s="569">
        <f t="shared" ref="F56:F57" si="43">D56+E56</f>
        <v>0</v>
      </c>
      <c r="G56" s="219"/>
      <c r="H56" s="93"/>
      <c r="I56" s="220">
        <f t="shared" ref="I56:I57" si="44">G56+H56</f>
        <v>0</v>
      </c>
      <c r="J56" s="93"/>
      <c r="K56" s="94"/>
      <c r="L56" s="570">
        <f t="shared" ref="L56:L57" si="45">J56+K56</f>
        <v>0</v>
      </c>
      <c r="M56" s="221"/>
      <c r="N56" s="94"/>
      <c r="O56" s="220">
        <f>M56+N56</f>
        <v>0</v>
      </c>
      <c r="P56" s="222"/>
    </row>
    <row r="57" spans="1:16" ht="24" hidden="1" customHeight="1" x14ac:dyDescent="0.25">
      <c r="A57" s="119">
        <v>1119</v>
      </c>
      <c r="B57" s="98" t="s">
        <v>77</v>
      </c>
      <c r="C57" s="99">
        <f t="shared" si="4"/>
        <v>0</v>
      </c>
      <c r="D57" s="237"/>
      <c r="E57" s="105"/>
      <c r="F57" s="591">
        <f t="shared" si="43"/>
        <v>0</v>
      </c>
      <c r="G57" s="237"/>
      <c r="H57" s="104"/>
      <c r="I57" s="235">
        <f t="shared" si="44"/>
        <v>0</v>
      </c>
      <c r="J57" s="104"/>
      <c r="K57" s="105"/>
      <c r="L57" s="592">
        <f t="shared" si="45"/>
        <v>0</v>
      </c>
      <c r="M57" s="238"/>
      <c r="N57" s="105"/>
      <c r="O57" s="235">
        <f>M57+N57</f>
        <v>0</v>
      </c>
      <c r="P57" s="236"/>
    </row>
    <row r="58" spans="1:16" hidden="1" x14ac:dyDescent="0.25">
      <c r="A58" s="231">
        <v>1140</v>
      </c>
      <c r="B58" s="98" t="s">
        <v>78</v>
      </c>
      <c r="C58" s="99">
        <f t="shared" si="4"/>
        <v>0</v>
      </c>
      <c r="D58" s="232">
        <f>SUM(D59:D65)</f>
        <v>0</v>
      </c>
      <c r="E58" s="233">
        <f t="shared" ref="E58:F58" si="46">SUM(E59:E65)</f>
        <v>0</v>
      </c>
      <c r="F58" s="591">
        <f t="shared" si="46"/>
        <v>0</v>
      </c>
      <c r="G58" s="232">
        <f>SUM(G59:G65)</f>
        <v>0</v>
      </c>
      <c r="H58" s="234">
        <f t="shared" ref="H58:I58" si="47">SUM(H59:H65)</f>
        <v>0</v>
      </c>
      <c r="I58" s="235">
        <f t="shared" si="47"/>
        <v>0</v>
      </c>
      <c r="J58" s="234">
        <f>SUM(J59:J65)</f>
        <v>0</v>
      </c>
      <c r="K58" s="233">
        <f t="shared" ref="K58:L58" si="48">SUM(K59:K65)</f>
        <v>0</v>
      </c>
      <c r="L58" s="592">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c r="E59" s="105"/>
      <c r="F59" s="591">
        <f t="shared" ref="F59:F66" si="50">D59+E59</f>
        <v>0</v>
      </c>
      <c r="G59" s="237"/>
      <c r="H59" s="104"/>
      <c r="I59" s="235">
        <f t="shared" ref="I59:I66" si="51">G59+H59</f>
        <v>0</v>
      </c>
      <c r="J59" s="104"/>
      <c r="K59" s="105"/>
      <c r="L59" s="592">
        <f t="shared" ref="L59:L66" si="52">J59+K59</f>
        <v>0</v>
      </c>
      <c r="M59" s="238"/>
      <c r="N59" s="105"/>
      <c r="O59" s="235">
        <f t="shared" ref="O59:O66" si="53">M59+N59</f>
        <v>0</v>
      </c>
      <c r="P59" s="236"/>
    </row>
    <row r="60" spans="1:16" ht="24.75" hidden="1" customHeight="1" x14ac:dyDescent="0.25">
      <c r="A60" s="119">
        <v>1142</v>
      </c>
      <c r="B60" s="98" t="s">
        <v>80</v>
      </c>
      <c r="C60" s="99">
        <f t="shared" si="4"/>
        <v>0</v>
      </c>
      <c r="D60" s="237"/>
      <c r="E60" s="105"/>
      <c r="F60" s="591">
        <f t="shared" si="50"/>
        <v>0</v>
      </c>
      <c r="G60" s="237"/>
      <c r="H60" s="104"/>
      <c r="I60" s="235">
        <f t="shared" si="51"/>
        <v>0</v>
      </c>
      <c r="J60" s="104"/>
      <c r="K60" s="105"/>
      <c r="L60" s="592">
        <f>J60+K60</f>
        <v>0</v>
      </c>
      <c r="M60" s="238"/>
      <c r="N60" s="105"/>
      <c r="O60" s="235">
        <f t="shared" si="53"/>
        <v>0</v>
      </c>
      <c r="P60" s="236"/>
    </row>
    <row r="61" spans="1:16" ht="24" hidden="1" x14ac:dyDescent="0.25">
      <c r="A61" s="119">
        <v>1145</v>
      </c>
      <c r="B61" s="98" t="s">
        <v>81</v>
      </c>
      <c r="C61" s="99">
        <f t="shared" si="4"/>
        <v>0</v>
      </c>
      <c r="D61" s="237"/>
      <c r="E61" s="105"/>
      <c r="F61" s="591">
        <f t="shared" si="50"/>
        <v>0</v>
      </c>
      <c r="G61" s="237"/>
      <c r="H61" s="104"/>
      <c r="I61" s="235">
        <f t="shared" si="51"/>
        <v>0</v>
      </c>
      <c r="J61" s="104"/>
      <c r="K61" s="105"/>
      <c r="L61" s="592">
        <f t="shared" si="52"/>
        <v>0</v>
      </c>
      <c r="M61" s="238"/>
      <c r="N61" s="105"/>
      <c r="O61" s="235">
        <f>M61+N61</f>
        <v>0</v>
      </c>
      <c r="P61" s="236"/>
    </row>
    <row r="62" spans="1:16" ht="27.75" hidden="1" customHeight="1" x14ac:dyDescent="0.25">
      <c r="A62" s="119">
        <v>1146</v>
      </c>
      <c r="B62" s="98" t="s">
        <v>82</v>
      </c>
      <c r="C62" s="99">
        <f t="shared" si="4"/>
        <v>0</v>
      </c>
      <c r="D62" s="237"/>
      <c r="E62" s="105"/>
      <c r="F62" s="591">
        <f t="shared" si="50"/>
        <v>0</v>
      </c>
      <c r="G62" s="237"/>
      <c r="H62" s="104"/>
      <c r="I62" s="235">
        <f t="shared" si="51"/>
        <v>0</v>
      </c>
      <c r="J62" s="104"/>
      <c r="K62" s="105"/>
      <c r="L62" s="592">
        <f t="shared" si="52"/>
        <v>0</v>
      </c>
      <c r="M62" s="238"/>
      <c r="N62" s="105"/>
      <c r="O62" s="235">
        <f t="shared" si="53"/>
        <v>0</v>
      </c>
      <c r="P62" s="236"/>
    </row>
    <row r="63" spans="1:16" hidden="1" x14ac:dyDescent="0.25">
      <c r="A63" s="119">
        <v>1147</v>
      </c>
      <c r="B63" s="98" t="s">
        <v>83</v>
      </c>
      <c r="C63" s="99">
        <f t="shared" si="4"/>
        <v>0</v>
      </c>
      <c r="D63" s="237"/>
      <c r="E63" s="105"/>
      <c r="F63" s="591">
        <f t="shared" si="50"/>
        <v>0</v>
      </c>
      <c r="G63" s="237"/>
      <c r="H63" s="104"/>
      <c r="I63" s="235">
        <f t="shared" si="51"/>
        <v>0</v>
      </c>
      <c r="J63" s="104"/>
      <c r="K63" s="105"/>
      <c r="L63" s="592">
        <f t="shared" si="52"/>
        <v>0</v>
      </c>
      <c r="M63" s="238"/>
      <c r="N63" s="105"/>
      <c r="O63" s="235">
        <f t="shared" si="53"/>
        <v>0</v>
      </c>
      <c r="P63" s="236"/>
    </row>
    <row r="64" spans="1:16" hidden="1" x14ac:dyDescent="0.25">
      <c r="A64" s="119">
        <v>1148</v>
      </c>
      <c r="B64" s="98" t="s">
        <v>84</v>
      </c>
      <c r="C64" s="99">
        <f t="shared" si="4"/>
        <v>0</v>
      </c>
      <c r="D64" s="237"/>
      <c r="E64" s="105"/>
      <c r="F64" s="591">
        <f t="shared" si="50"/>
        <v>0</v>
      </c>
      <c r="G64" s="237"/>
      <c r="H64" s="104"/>
      <c r="I64" s="235">
        <f t="shared" si="51"/>
        <v>0</v>
      </c>
      <c r="J64" s="104"/>
      <c r="K64" s="105"/>
      <c r="L64" s="592">
        <f t="shared" si="52"/>
        <v>0</v>
      </c>
      <c r="M64" s="238"/>
      <c r="N64" s="105"/>
      <c r="O64" s="235">
        <f t="shared" si="53"/>
        <v>0</v>
      </c>
      <c r="P64" s="236"/>
    </row>
    <row r="65" spans="1:16" ht="24" hidden="1" customHeight="1" x14ac:dyDescent="0.25">
      <c r="A65" s="119">
        <v>1149</v>
      </c>
      <c r="B65" s="98" t="s">
        <v>85</v>
      </c>
      <c r="C65" s="99">
        <f>F65+I65+L65+O65</f>
        <v>0</v>
      </c>
      <c r="D65" s="237"/>
      <c r="E65" s="105"/>
      <c r="F65" s="591">
        <f t="shared" si="50"/>
        <v>0</v>
      </c>
      <c r="G65" s="237"/>
      <c r="H65" s="104"/>
      <c r="I65" s="235">
        <f t="shared" si="51"/>
        <v>0</v>
      </c>
      <c r="J65" s="104"/>
      <c r="K65" s="105"/>
      <c r="L65" s="592">
        <f t="shared" si="52"/>
        <v>0</v>
      </c>
      <c r="M65" s="238"/>
      <c r="N65" s="105"/>
      <c r="O65" s="235">
        <f t="shared" si="53"/>
        <v>0</v>
      </c>
      <c r="P65" s="236"/>
    </row>
    <row r="66" spans="1:16" ht="36" x14ac:dyDescent="0.25">
      <c r="A66" s="213">
        <v>1150</v>
      </c>
      <c r="B66" s="157" t="s">
        <v>87</v>
      </c>
      <c r="C66" s="163">
        <f>F66+I66+L66+O66</f>
        <v>74258</v>
      </c>
      <c r="D66" s="239">
        <v>69185</v>
      </c>
      <c r="E66" s="464"/>
      <c r="F66" s="507">
        <f t="shared" si="50"/>
        <v>69185</v>
      </c>
      <c r="G66" s="239"/>
      <c r="H66" s="839"/>
      <c r="I66" s="507">
        <f t="shared" si="51"/>
        <v>0</v>
      </c>
      <c r="J66" s="241">
        <v>5073</v>
      </c>
      <c r="K66" s="464"/>
      <c r="L66" s="507">
        <f t="shared" si="52"/>
        <v>5073</v>
      </c>
      <c r="M66" s="242"/>
      <c r="N66" s="240"/>
      <c r="O66" s="217">
        <f t="shared" si="53"/>
        <v>0</v>
      </c>
      <c r="P66" s="648"/>
    </row>
    <row r="67" spans="1:16" ht="24" x14ac:dyDescent="0.25">
      <c r="A67" s="75">
        <v>1200</v>
      </c>
      <c r="B67" s="206" t="s">
        <v>88</v>
      </c>
      <c r="C67" s="76">
        <f t="shared" si="4"/>
        <v>3735</v>
      </c>
      <c r="D67" s="207">
        <f>SUM(D68:D69)</f>
        <v>3479</v>
      </c>
      <c r="E67" s="455">
        <f t="shared" ref="E67:F67" si="54">SUM(E68:E69)</f>
        <v>0</v>
      </c>
      <c r="F67" s="506">
        <f t="shared" si="54"/>
        <v>3479</v>
      </c>
      <c r="G67" s="207">
        <f>SUM(G68:G69)</f>
        <v>0</v>
      </c>
      <c r="H67" s="544">
        <f t="shared" ref="H67:I67" si="55">SUM(H68:H69)</f>
        <v>0</v>
      </c>
      <c r="I67" s="506">
        <f t="shared" si="55"/>
        <v>0</v>
      </c>
      <c r="J67" s="84">
        <f>SUM(J68:J69)</f>
        <v>256</v>
      </c>
      <c r="K67" s="455">
        <f t="shared" ref="K67:L67" si="56">SUM(K68:K69)</f>
        <v>0</v>
      </c>
      <c r="L67" s="506">
        <f t="shared" si="56"/>
        <v>256</v>
      </c>
      <c r="M67" s="76">
        <f>SUM(M68:M69)</f>
        <v>0</v>
      </c>
      <c r="N67" s="85">
        <f t="shared" ref="N67:O67" si="57">SUM(N68:N69)</f>
        <v>0</v>
      </c>
      <c r="O67" s="208">
        <f t="shared" si="57"/>
        <v>0</v>
      </c>
      <c r="P67" s="243"/>
    </row>
    <row r="68" spans="1:16" ht="24" x14ac:dyDescent="0.25">
      <c r="A68" s="342">
        <v>1210</v>
      </c>
      <c r="B68" s="87" t="s">
        <v>89</v>
      </c>
      <c r="C68" s="88">
        <f t="shared" si="4"/>
        <v>3735</v>
      </c>
      <c r="D68" s="219">
        <v>3479</v>
      </c>
      <c r="E68" s="457"/>
      <c r="F68" s="508">
        <f>D68+E68</f>
        <v>3479</v>
      </c>
      <c r="G68" s="219"/>
      <c r="H68" s="646"/>
      <c r="I68" s="508">
        <f>G68+H68</f>
        <v>0</v>
      </c>
      <c r="J68" s="93">
        <v>256</v>
      </c>
      <c r="K68" s="457"/>
      <c r="L68" s="508">
        <f>J68+K68</f>
        <v>256</v>
      </c>
      <c r="M68" s="221"/>
      <c r="N68" s="94"/>
      <c r="O68" s="220">
        <f>M68+N68</f>
        <v>0</v>
      </c>
      <c r="P68" s="648"/>
    </row>
    <row r="69" spans="1:16" ht="24" hidden="1" x14ac:dyDescent="0.25">
      <c r="A69" s="231">
        <v>1220</v>
      </c>
      <c r="B69" s="98" t="s">
        <v>90</v>
      </c>
      <c r="C69" s="99">
        <f t="shared" si="4"/>
        <v>0</v>
      </c>
      <c r="D69" s="232">
        <f>SUM(D70:D74)</f>
        <v>0</v>
      </c>
      <c r="E69" s="233">
        <f t="shared" ref="E69:F69" si="58">SUM(E70:E74)</f>
        <v>0</v>
      </c>
      <c r="F69" s="591">
        <f t="shared" si="58"/>
        <v>0</v>
      </c>
      <c r="G69" s="232">
        <f>SUM(G70:G74)</f>
        <v>0</v>
      </c>
      <c r="H69" s="234">
        <f t="shared" ref="H69:I69" si="59">SUM(H70:H74)</f>
        <v>0</v>
      </c>
      <c r="I69" s="235">
        <f t="shared" si="59"/>
        <v>0</v>
      </c>
      <c r="J69" s="234">
        <f>SUM(J70:J74)</f>
        <v>0</v>
      </c>
      <c r="K69" s="233">
        <f t="shared" ref="K69:L69" si="60">SUM(K70:K74)</f>
        <v>0</v>
      </c>
      <c r="L69" s="592">
        <f t="shared" si="60"/>
        <v>0</v>
      </c>
      <c r="M69" s="99">
        <f>SUM(M70:M74)</f>
        <v>0</v>
      </c>
      <c r="N69" s="233">
        <f t="shared" ref="N69:O69" si="61">SUM(N70:N74)</f>
        <v>0</v>
      </c>
      <c r="O69" s="235">
        <f t="shared" si="61"/>
        <v>0</v>
      </c>
      <c r="P69" s="245"/>
    </row>
    <row r="70" spans="1:16" ht="48" hidden="1" x14ac:dyDescent="0.25">
      <c r="A70" s="119">
        <v>1221</v>
      </c>
      <c r="B70" s="98" t="s">
        <v>91</v>
      </c>
      <c r="C70" s="99">
        <f t="shared" si="4"/>
        <v>0</v>
      </c>
      <c r="D70" s="237"/>
      <c r="E70" s="105"/>
      <c r="F70" s="591">
        <f t="shared" ref="F70:F74" si="62">D70+E70</f>
        <v>0</v>
      </c>
      <c r="G70" s="237"/>
      <c r="H70" s="104"/>
      <c r="I70" s="235">
        <f t="shared" ref="I70:I74" si="63">G70+H70</f>
        <v>0</v>
      </c>
      <c r="J70" s="104"/>
      <c r="K70" s="105"/>
      <c r="L70" s="592">
        <f t="shared" ref="L70:L74" si="64">J70+K70</f>
        <v>0</v>
      </c>
      <c r="M70" s="238"/>
      <c r="N70" s="105"/>
      <c r="O70" s="235">
        <f t="shared" ref="O70:O74" si="65">M70+N70</f>
        <v>0</v>
      </c>
      <c r="P70" s="245"/>
    </row>
    <row r="71" spans="1:16" hidden="1" x14ac:dyDescent="0.25">
      <c r="A71" s="119">
        <v>1223</v>
      </c>
      <c r="B71" s="98" t="s">
        <v>92</v>
      </c>
      <c r="C71" s="99">
        <f t="shared" si="4"/>
        <v>0</v>
      </c>
      <c r="D71" s="237"/>
      <c r="E71" s="105"/>
      <c r="F71" s="591">
        <f t="shared" si="62"/>
        <v>0</v>
      </c>
      <c r="G71" s="237"/>
      <c r="H71" s="104"/>
      <c r="I71" s="235">
        <f t="shared" si="63"/>
        <v>0</v>
      </c>
      <c r="J71" s="104"/>
      <c r="K71" s="105"/>
      <c r="L71" s="592">
        <f t="shared" si="64"/>
        <v>0</v>
      </c>
      <c r="M71" s="238"/>
      <c r="N71" s="105"/>
      <c r="O71" s="235">
        <f t="shared" si="65"/>
        <v>0</v>
      </c>
      <c r="P71" s="245"/>
    </row>
    <row r="72" spans="1:16" hidden="1" x14ac:dyDescent="0.25">
      <c r="A72" s="119">
        <v>1225</v>
      </c>
      <c r="B72" s="98" t="s">
        <v>93</v>
      </c>
      <c r="C72" s="99">
        <f t="shared" si="4"/>
        <v>0</v>
      </c>
      <c r="D72" s="237"/>
      <c r="E72" s="105"/>
      <c r="F72" s="591">
        <f t="shared" si="62"/>
        <v>0</v>
      </c>
      <c r="G72" s="237"/>
      <c r="H72" s="104"/>
      <c r="I72" s="235">
        <f t="shared" si="63"/>
        <v>0</v>
      </c>
      <c r="J72" s="104"/>
      <c r="K72" s="105"/>
      <c r="L72" s="592">
        <f t="shared" si="64"/>
        <v>0</v>
      </c>
      <c r="M72" s="238"/>
      <c r="N72" s="105"/>
      <c r="O72" s="235">
        <f t="shared" si="65"/>
        <v>0</v>
      </c>
      <c r="P72" s="245"/>
    </row>
    <row r="73" spans="1:16" ht="36" hidden="1" x14ac:dyDescent="0.25">
      <c r="A73" s="119">
        <v>1227</v>
      </c>
      <c r="B73" s="98" t="s">
        <v>94</v>
      </c>
      <c r="C73" s="99">
        <f t="shared" si="4"/>
        <v>0</v>
      </c>
      <c r="D73" s="237"/>
      <c r="E73" s="105"/>
      <c r="F73" s="591">
        <f t="shared" si="62"/>
        <v>0</v>
      </c>
      <c r="G73" s="237"/>
      <c r="H73" s="104"/>
      <c r="I73" s="235">
        <f t="shared" si="63"/>
        <v>0</v>
      </c>
      <c r="J73" s="104"/>
      <c r="K73" s="105"/>
      <c r="L73" s="592">
        <f t="shared" si="64"/>
        <v>0</v>
      </c>
      <c r="M73" s="238"/>
      <c r="N73" s="105"/>
      <c r="O73" s="235">
        <f t="shared" si="65"/>
        <v>0</v>
      </c>
      <c r="P73" s="245"/>
    </row>
    <row r="74" spans="1:16" ht="48" hidden="1" x14ac:dyDescent="0.25">
      <c r="A74" s="119">
        <v>1228</v>
      </c>
      <c r="B74" s="98" t="s">
        <v>96</v>
      </c>
      <c r="C74" s="99">
        <f t="shared" si="4"/>
        <v>0</v>
      </c>
      <c r="D74" s="237"/>
      <c r="E74" s="105"/>
      <c r="F74" s="591">
        <f t="shared" si="62"/>
        <v>0</v>
      </c>
      <c r="G74" s="237"/>
      <c r="H74" s="104"/>
      <c r="I74" s="235">
        <f t="shared" si="63"/>
        <v>0</v>
      </c>
      <c r="J74" s="104"/>
      <c r="K74" s="105"/>
      <c r="L74" s="592">
        <f t="shared" si="64"/>
        <v>0</v>
      </c>
      <c r="M74" s="238"/>
      <c r="N74" s="105"/>
      <c r="O74" s="235">
        <f t="shared" si="65"/>
        <v>0</v>
      </c>
      <c r="P74" s="245"/>
    </row>
    <row r="75" spans="1:16" x14ac:dyDescent="0.25">
      <c r="A75" s="199">
        <v>2000</v>
      </c>
      <c r="B75" s="199" t="s">
        <v>97</v>
      </c>
      <c r="C75" s="200">
        <f t="shared" si="4"/>
        <v>461400</v>
      </c>
      <c r="D75" s="201">
        <f>SUM(D76,D83,D130,D164,D165,D172)</f>
        <v>441480</v>
      </c>
      <c r="E75" s="454">
        <f t="shared" ref="E75:F75" si="66">SUM(E76,E83,E130,E164,E165,E172)</f>
        <v>0</v>
      </c>
      <c r="F75" s="505">
        <f t="shared" si="66"/>
        <v>441480</v>
      </c>
      <c r="G75" s="201">
        <f>SUM(G76,G83,G130,G164,G165,G172)</f>
        <v>0</v>
      </c>
      <c r="H75" s="567">
        <f t="shared" ref="H75:I75" si="67">SUM(H76,H83,H130,H164,H165,H172)</f>
        <v>0</v>
      </c>
      <c r="I75" s="505">
        <f t="shared" si="67"/>
        <v>0</v>
      </c>
      <c r="J75" s="203">
        <f>SUM(J76,J83,J130,J164,J165,J172)</f>
        <v>19920</v>
      </c>
      <c r="K75" s="454">
        <f t="shared" ref="K75:L75" si="68">SUM(K76,K83,K130,K164,K165,K172)</f>
        <v>0</v>
      </c>
      <c r="L75" s="505">
        <f t="shared" si="68"/>
        <v>19920</v>
      </c>
      <c r="M75" s="200">
        <f>SUM(M76,M83,M130,M164,M165,M172)</f>
        <v>0</v>
      </c>
      <c r="N75" s="202">
        <f t="shared" ref="N75:O75" si="69">SUM(N76,N83,N130,N164,N165,N172)</f>
        <v>0</v>
      </c>
      <c r="O75" s="204">
        <f t="shared" si="69"/>
        <v>0</v>
      </c>
      <c r="P75" s="840"/>
    </row>
    <row r="76" spans="1:16" ht="24" x14ac:dyDescent="0.25">
      <c r="A76" s="75">
        <v>2100</v>
      </c>
      <c r="B76" s="206" t="s">
        <v>98</v>
      </c>
      <c r="C76" s="76">
        <f t="shared" si="4"/>
        <v>1900</v>
      </c>
      <c r="D76" s="207">
        <f>SUM(D77,D80)</f>
        <v>1900</v>
      </c>
      <c r="E76" s="455">
        <f t="shared" ref="E76:F76" si="70">SUM(E77,E80)</f>
        <v>0</v>
      </c>
      <c r="F76" s="506">
        <f t="shared" si="70"/>
        <v>1900</v>
      </c>
      <c r="G76" s="207">
        <f>SUM(G77,G80)</f>
        <v>0</v>
      </c>
      <c r="H76" s="544">
        <f t="shared" ref="H76:I76" si="71">SUM(H77,H80)</f>
        <v>0</v>
      </c>
      <c r="I76" s="506">
        <f t="shared" si="71"/>
        <v>0</v>
      </c>
      <c r="J76" s="84">
        <f>SUM(J77,J80)</f>
        <v>0</v>
      </c>
      <c r="K76" s="455">
        <f t="shared" ref="K76:L76" si="72">SUM(K77,K80)</f>
        <v>0</v>
      </c>
      <c r="L76" s="506">
        <f t="shared" si="72"/>
        <v>0</v>
      </c>
      <c r="M76" s="76">
        <f>SUM(M77,M80)</f>
        <v>0</v>
      </c>
      <c r="N76" s="85">
        <f t="shared" ref="N76:O76" si="73">SUM(N77,N80)</f>
        <v>0</v>
      </c>
      <c r="O76" s="208">
        <f t="shared" si="73"/>
        <v>0</v>
      </c>
      <c r="P76" s="841"/>
    </row>
    <row r="77" spans="1:16" ht="24" hidden="1" x14ac:dyDescent="0.25">
      <c r="A77" s="342">
        <v>2110</v>
      </c>
      <c r="B77" s="87" t="s">
        <v>99</v>
      </c>
      <c r="C77" s="88">
        <f t="shared" si="4"/>
        <v>0</v>
      </c>
      <c r="D77" s="246">
        <f>SUM(D78:D79)</f>
        <v>0</v>
      </c>
      <c r="E77" s="247">
        <f t="shared" ref="E77:F77" si="74">SUM(E78:E79)</f>
        <v>0</v>
      </c>
      <c r="F77" s="569">
        <f t="shared" si="74"/>
        <v>0</v>
      </c>
      <c r="G77" s="246">
        <f>SUM(G78:G79)</f>
        <v>0</v>
      </c>
      <c r="H77" s="248">
        <f t="shared" ref="H77:I77" si="75">SUM(H78:H79)</f>
        <v>0</v>
      </c>
      <c r="I77" s="220">
        <f t="shared" si="75"/>
        <v>0</v>
      </c>
      <c r="J77" s="248">
        <f>SUM(J78:J79)</f>
        <v>0</v>
      </c>
      <c r="K77" s="247">
        <f t="shared" ref="K77:L77" si="76">SUM(K78:K79)</f>
        <v>0</v>
      </c>
      <c r="L77" s="570">
        <f t="shared" si="76"/>
        <v>0</v>
      </c>
      <c r="M77" s="88">
        <f>SUM(M78:M79)</f>
        <v>0</v>
      </c>
      <c r="N77" s="247">
        <f t="shared" ref="N77:O77" si="77">SUM(N78:N79)</f>
        <v>0</v>
      </c>
      <c r="O77" s="220">
        <f t="shared" si="77"/>
        <v>0</v>
      </c>
      <c r="P77" s="647"/>
    </row>
    <row r="78" spans="1:16" hidden="1" x14ac:dyDescent="0.25">
      <c r="A78" s="119">
        <v>2111</v>
      </c>
      <c r="B78" s="98" t="s">
        <v>100</v>
      </c>
      <c r="C78" s="99">
        <f t="shared" si="4"/>
        <v>0</v>
      </c>
      <c r="D78" s="237"/>
      <c r="E78" s="105"/>
      <c r="F78" s="591">
        <f t="shared" ref="F78:F79" si="78">D78+E78</f>
        <v>0</v>
      </c>
      <c r="G78" s="237"/>
      <c r="H78" s="104"/>
      <c r="I78" s="235">
        <f t="shared" ref="I78:I79" si="79">G78+H78</f>
        <v>0</v>
      </c>
      <c r="J78" s="104"/>
      <c r="K78" s="105"/>
      <c r="L78" s="592">
        <f t="shared" ref="L78:L79" si="80">J78+K78</f>
        <v>0</v>
      </c>
      <c r="M78" s="238"/>
      <c r="N78" s="105"/>
      <c r="O78" s="235">
        <f t="shared" ref="O78:O79" si="81">M78+N78</f>
        <v>0</v>
      </c>
      <c r="P78" s="245"/>
    </row>
    <row r="79" spans="1:16" ht="24" hidden="1" x14ac:dyDescent="0.25">
      <c r="A79" s="119">
        <v>2112</v>
      </c>
      <c r="B79" s="98" t="s">
        <v>101</v>
      </c>
      <c r="C79" s="99">
        <f t="shared" si="4"/>
        <v>0</v>
      </c>
      <c r="D79" s="237"/>
      <c r="E79" s="105"/>
      <c r="F79" s="591">
        <f t="shared" si="78"/>
        <v>0</v>
      </c>
      <c r="G79" s="237"/>
      <c r="H79" s="104"/>
      <c r="I79" s="235">
        <f t="shared" si="79"/>
        <v>0</v>
      </c>
      <c r="J79" s="104"/>
      <c r="K79" s="105"/>
      <c r="L79" s="592">
        <f t="shared" si="80"/>
        <v>0</v>
      </c>
      <c r="M79" s="238"/>
      <c r="N79" s="105"/>
      <c r="O79" s="235">
        <f t="shared" si="81"/>
        <v>0</v>
      </c>
      <c r="P79" s="245"/>
    </row>
    <row r="80" spans="1:16" ht="24" x14ac:dyDescent="0.25">
      <c r="A80" s="231">
        <v>2120</v>
      </c>
      <c r="B80" s="98" t="s">
        <v>102</v>
      </c>
      <c r="C80" s="99">
        <f t="shared" si="4"/>
        <v>1900</v>
      </c>
      <c r="D80" s="232">
        <f>SUM(D81:D82)</f>
        <v>1900</v>
      </c>
      <c r="E80" s="459">
        <f t="shared" ref="E80:F80" si="82">SUM(E81:E82)</f>
        <v>0</v>
      </c>
      <c r="F80" s="509">
        <f t="shared" si="82"/>
        <v>1900</v>
      </c>
      <c r="G80" s="232">
        <f>SUM(G81:G82)</f>
        <v>0</v>
      </c>
      <c r="H80" s="592">
        <f t="shared" ref="H80:I80" si="83">SUM(H81:H82)</f>
        <v>0</v>
      </c>
      <c r="I80" s="509">
        <f t="shared" si="83"/>
        <v>0</v>
      </c>
      <c r="J80" s="234">
        <f>SUM(J81:J82)</f>
        <v>0</v>
      </c>
      <c r="K80" s="459">
        <f t="shared" ref="K80:L80" si="84">SUM(K81:K82)</f>
        <v>0</v>
      </c>
      <c r="L80" s="509">
        <f t="shared" si="84"/>
        <v>0</v>
      </c>
      <c r="M80" s="99">
        <f>SUM(M81:M82)</f>
        <v>0</v>
      </c>
      <c r="N80" s="233">
        <f t="shared" ref="N80:O80" si="85">SUM(N81:N82)</f>
        <v>0</v>
      </c>
      <c r="O80" s="235">
        <f t="shared" si="85"/>
        <v>0</v>
      </c>
      <c r="P80" s="245"/>
    </row>
    <row r="81" spans="1:16" x14ac:dyDescent="0.25">
      <c r="A81" s="119">
        <v>2121</v>
      </c>
      <c r="B81" s="98" t="s">
        <v>100</v>
      </c>
      <c r="C81" s="99">
        <f t="shared" si="4"/>
        <v>1900</v>
      </c>
      <c r="D81" s="237">
        <v>1900</v>
      </c>
      <c r="E81" s="458"/>
      <c r="F81" s="509">
        <f t="shared" ref="F81:F82" si="86">D81+E81</f>
        <v>1900</v>
      </c>
      <c r="G81" s="237"/>
      <c r="H81" s="577"/>
      <c r="I81" s="509">
        <f t="shared" ref="I81:I82" si="87">G81+H81</f>
        <v>0</v>
      </c>
      <c r="J81" s="104"/>
      <c r="K81" s="458"/>
      <c r="L81" s="509">
        <f t="shared" ref="L81:L82" si="88">J81+K81</f>
        <v>0</v>
      </c>
      <c r="M81" s="238"/>
      <c r="N81" s="105"/>
      <c r="O81" s="235">
        <f t="shared" ref="O81:O82" si="89">M81+N81</f>
        <v>0</v>
      </c>
      <c r="P81" s="648"/>
    </row>
    <row r="82" spans="1:16" ht="24" hidden="1" x14ac:dyDescent="0.25">
      <c r="A82" s="119">
        <v>2122</v>
      </c>
      <c r="B82" s="98" t="s">
        <v>101</v>
      </c>
      <c r="C82" s="99">
        <f t="shared" si="4"/>
        <v>0</v>
      </c>
      <c r="D82" s="237"/>
      <c r="E82" s="105"/>
      <c r="F82" s="591">
        <f t="shared" si="86"/>
        <v>0</v>
      </c>
      <c r="G82" s="237"/>
      <c r="H82" s="104"/>
      <c r="I82" s="235">
        <f t="shared" si="87"/>
        <v>0</v>
      </c>
      <c r="J82" s="104"/>
      <c r="K82" s="105"/>
      <c r="L82" s="592">
        <f t="shared" si="88"/>
        <v>0</v>
      </c>
      <c r="M82" s="238"/>
      <c r="N82" s="105"/>
      <c r="O82" s="235">
        <f t="shared" si="89"/>
        <v>0</v>
      </c>
      <c r="P82" s="245"/>
    </row>
    <row r="83" spans="1:16" x14ac:dyDescent="0.25">
      <c r="A83" s="75">
        <v>2200</v>
      </c>
      <c r="B83" s="206" t="s">
        <v>103</v>
      </c>
      <c r="C83" s="76">
        <f t="shared" si="4"/>
        <v>376762</v>
      </c>
      <c r="D83" s="207">
        <f>SUM(D84,D89,D95,D103,D112,D116,D122,D128)</f>
        <v>362471</v>
      </c>
      <c r="E83" s="455">
        <f t="shared" ref="E83:F83" si="90">SUM(E84,E89,E95,E103,E112,E116,E122,E128)</f>
        <v>191</v>
      </c>
      <c r="F83" s="506">
        <f t="shared" si="90"/>
        <v>362662</v>
      </c>
      <c r="G83" s="207">
        <f>SUM(G84,G89,G95,G103,G112,G116,G122,G128)</f>
        <v>0</v>
      </c>
      <c r="H83" s="544">
        <f t="shared" ref="H83:I83" si="91">SUM(H84,H89,H95,H103,H112,H116,H122,H128)</f>
        <v>0</v>
      </c>
      <c r="I83" s="506">
        <f t="shared" si="91"/>
        <v>0</v>
      </c>
      <c r="J83" s="84">
        <f>SUM(J84,J89,J95,J103,J112,J116,J122,J128)</f>
        <v>14100</v>
      </c>
      <c r="K83" s="455">
        <f t="shared" ref="K83:L83" si="92">SUM(K84,K89,K95,K103,K112,K116,K122,K128)</f>
        <v>0</v>
      </c>
      <c r="L83" s="506">
        <f t="shared" si="92"/>
        <v>14100</v>
      </c>
      <c r="M83" s="122">
        <f>SUM(M84,M89,M95,M103,M112,M116,M122,M128)</f>
        <v>0</v>
      </c>
      <c r="N83" s="249">
        <f t="shared" ref="N83:O83" si="93">SUM(N84,N89,N95,N103,N112,N116,N122,N128)</f>
        <v>0</v>
      </c>
      <c r="O83" s="250">
        <f t="shared" si="93"/>
        <v>0</v>
      </c>
      <c r="P83" s="842"/>
    </row>
    <row r="84" spans="1:16" ht="24" hidden="1" x14ac:dyDescent="0.25">
      <c r="A84" s="213">
        <v>2210</v>
      </c>
      <c r="B84" s="157" t="s">
        <v>104</v>
      </c>
      <c r="C84" s="163">
        <f t="shared" si="4"/>
        <v>0</v>
      </c>
      <c r="D84" s="214">
        <f>SUM(D85:D88)</f>
        <v>0</v>
      </c>
      <c r="E84" s="215">
        <f t="shared" ref="E84:F84" si="94">SUM(E85:E88)</f>
        <v>0</v>
      </c>
      <c r="F84" s="604">
        <f t="shared" si="94"/>
        <v>0</v>
      </c>
      <c r="G84" s="214">
        <f>SUM(G85:G88)</f>
        <v>0</v>
      </c>
      <c r="H84" s="216">
        <f t="shared" ref="H84:I84" si="95">SUM(H85:H88)</f>
        <v>0</v>
      </c>
      <c r="I84" s="217">
        <f t="shared" si="95"/>
        <v>0</v>
      </c>
      <c r="J84" s="216">
        <f>SUM(J85:J88)</f>
        <v>0</v>
      </c>
      <c r="K84" s="215">
        <f t="shared" ref="K84:L84" si="96">SUM(K85:K88)</f>
        <v>0</v>
      </c>
      <c r="L84" s="568">
        <f t="shared" si="96"/>
        <v>0</v>
      </c>
      <c r="M84" s="163">
        <f>SUM(M85:M88)</f>
        <v>0</v>
      </c>
      <c r="N84" s="215">
        <f t="shared" ref="N84:O84" si="97">SUM(N85:N88)</f>
        <v>0</v>
      </c>
      <c r="O84" s="217">
        <f t="shared" si="97"/>
        <v>0</v>
      </c>
      <c r="P84" s="648"/>
    </row>
    <row r="85" spans="1:16" ht="24" hidden="1" x14ac:dyDescent="0.25">
      <c r="A85" s="47">
        <v>2211</v>
      </c>
      <c r="B85" s="87" t="s">
        <v>105</v>
      </c>
      <c r="C85" s="88">
        <f t="shared" ref="C85:C148" si="98">F85+I85+L85+O85</f>
        <v>0</v>
      </c>
      <c r="D85" s="219"/>
      <c r="E85" s="94"/>
      <c r="F85" s="569">
        <f t="shared" ref="F85:F88" si="99">D85+E85</f>
        <v>0</v>
      </c>
      <c r="G85" s="219"/>
      <c r="H85" s="93"/>
      <c r="I85" s="220">
        <f t="shared" ref="I85:I88" si="100">G85+H85</f>
        <v>0</v>
      </c>
      <c r="J85" s="93"/>
      <c r="K85" s="94"/>
      <c r="L85" s="570">
        <f t="shared" ref="L85:L88" si="101">J85+K85</f>
        <v>0</v>
      </c>
      <c r="M85" s="221"/>
      <c r="N85" s="94"/>
      <c r="O85" s="220">
        <f t="shared" ref="O85:O88" si="102">M85+N85</f>
        <v>0</v>
      </c>
      <c r="P85" s="647"/>
    </row>
    <row r="86" spans="1:16" ht="36" hidden="1" x14ac:dyDescent="0.25">
      <c r="A86" s="119">
        <v>2212</v>
      </c>
      <c r="B86" s="98" t="s">
        <v>106</v>
      </c>
      <c r="C86" s="99">
        <f t="shared" si="98"/>
        <v>0</v>
      </c>
      <c r="D86" s="237"/>
      <c r="E86" s="105"/>
      <c r="F86" s="591">
        <f t="shared" si="99"/>
        <v>0</v>
      </c>
      <c r="G86" s="237"/>
      <c r="H86" s="104"/>
      <c r="I86" s="235">
        <f t="shared" si="100"/>
        <v>0</v>
      </c>
      <c r="J86" s="104"/>
      <c r="K86" s="105"/>
      <c r="L86" s="592">
        <f t="shared" si="101"/>
        <v>0</v>
      </c>
      <c r="M86" s="238"/>
      <c r="N86" s="105"/>
      <c r="O86" s="235">
        <f t="shared" si="102"/>
        <v>0</v>
      </c>
      <c r="P86" s="245"/>
    </row>
    <row r="87" spans="1:16" ht="24" hidden="1" x14ac:dyDescent="0.25">
      <c r="A87" s="119">
        <v>2214</v>
      </c>
      <c r="B87" s="98" t="s">
        <v>107</v>
      </c>
      <c r="C87" s="99">
        <f t="shared" si="98"/>
        <v>0</v>
      </c>
      <c r="D87" s="237"/>
      <c r="E87" s="105"/>
      <c r="F87" s="591">
        <f t="shared" si="99"/>
        <v>0</v>
      </c>
      <c r="G87" s="237"/>
      <c r="H87" s="104"/>
      <c r="I87" s="235">
        <f t="shared" si="100"/>
        <v>0</v>
      </c>
      <c r="J87" s="104"/>
      <c r="K87" s="105"/>
      <c r="L87" s="592">
        <f t="shared" si="101"/>
        <v>0</v>
      </c>
      <c r="M87" s="238"/>
      <c r="N87" s="105"/>
      <c r="O87" s="235">
        <f t="shared" si="102"/>
        <v>0</v>
      </c>
      <c r="P87" s="245"/>
    </row>
    <row r="88" spans="1:16" hidden="1" x14ac:dyDescent="0.25">
      <c r="A88" s="119">
        <v>2219</v>
      </c>
      <c r="B88" s="98" t="s">
        <v>108</v>
      </c>
      <c r="C88" s="99">
        <f t="shared" si="98"/>
        <v>0</v>
      </c>
      <c r="D88" s="237"/>
      <c r="E88" s="105"/>
      <c r="F88" s="591">
        <f t="shared" si="99"/>
        <v>0</v>
      </c>
      <c r="G88" s="237"/>
      <c r="H88" s="104"/>
      <c r="I88" s="235">
        <f t="shared" si="100"/>
        <v>0</v>
      </c>
      <c r="J88" s="104"/>
      <c r="K88" s="105"/>
      <c r="L88" s="592">
        <f t="shared" si="101"/>
        <v>0</v>
      </c>
      <c r="M88" s="238"/>
      <c r="N88" s="105"/>
      <c r="O88" s="235">
        <f t="shared" si="102"/>
        <v>0</v>
      </c>
      <c r="P88" s="245"/>
    </row>
    <row r="89" spans="1:16" ht="24" x14ac:dyDescent="0.25">
      <c r="A89" s="231">
        <v>2220</v>
      </c>
      <c r="B89" s="98" t="s">
        <v>109</v>
      </c>
      <c r="C89" s="99">
        <f t="shared" si="98"/>
        <v>200</v>
      </c>
      <c r="D89" s="232">
        <f>SUM(D90:D94)</f>
        <v>200</v>
      </c>
      <c r="E89" s="459">
        <f t="shared" ref="E89:F89" si="103">SUM(E90:E94)</f>
        <v>0</v>
      </c>
      <c r="F89" s="509">
        <f t="shared" si="103"/>
        <v>200</v>
      </c>
      <c r="G89" s="232">
        <f>SUM(G90:G94)</f>
        <v>0</v>
      </c>
      <c r="H89" s="592">
        <f t="shared" ref="H89:I89" si="104">SUM(H90:H94)</f>
        <v>0</v>
      </c>
      <c r="I89" s="509">
        <f t="shared" si="104"/>
        <v>0</v>
      </c>
      <c r="J89" s="234">
        <f>SUM(J90:J94)</f>
        <v>0</v>
      </c>
      <c r="K89" s="459">
        <f t="shared" ref="K89:L89" si="105">SUM(K90:K94)</f>
        <v>0</v>
      </c>
      <c r="L89" s="509">
        <f t="shared" si="105"/>
        <v>0</v>
      </c>
      <c r="M89" s="99">
        <f>SUM(M90:M94)</f>
        <v>0</v>
      </c>
      <c r="N89" s="233">
        <f t="shared" ref="N89:O89" si="106">SUM(N90:N94)</f>
        <v>0</v>
      </c>
      <c r="O89" s="235">
        <f t="shared" si="106"/>
        <v>0</v>
      </c>
      <c r="P89" s="245"/>
    </row>
    <row r="90" spans="1:16" ht="24" hidden="1" x14ac:dyDescent="0.25">
      <c r="A90" s="119">
        <v>2221</v>
      </c>
      <c r="B90" s="98" t="s">
        <v>110</v>
      </c>
      <c r="C90" s="99">
        <f t="shared" si="98"/>
        <v>0</v>
      </c>
      <c r="D90" s="237"/>
      <c r="E90" s="105"/>
      <c r="F90" s="591">
        <f t="shared" ref="F90:F94" si="107">D90+E90</f>
        <v>0</v>
      </c>
      <c r="G90" s="237"/>
      <c r="H90" s="104"/>
      <c r="I90" s="235">
        <f t="shared" ref="I90:I94" si="108">G90+H90</f>
        <v>0</v>
      </c>
      <c r="J90" s="104"/>
      <c r="K90" s="105"/>
      <c r="L90" s="592">
        <f t="shared" ref="L90:L94" si="109">J90+K90</f>
        <v>0</v>
      </c>
      <c r="M90" s="238"/>
      <c r="N90" s="105"/>
      <c r="O90" s="235">
        <f t="shared" ref="O90:O94" si="110">M90+N90</f>
        <v>0</v>
      </c>
      <c r="P90" s="245"/>
    </row>
    <row r="91" spans="1:16" hidden="1" x14ac:dyDescent="0.25">
      <c r="A91" s="119">
        <v>2222</v>
      </c>
      <c r="B91" s="98" t="s">
        <v>112</v>
      </c>
      <c r="C91" s="99">
        <f t="shared" si="98"/>
        <v>0</v>
      </c>
      <c r="D91" s="237"/>
      <c r="E91" s="105"/>
      <c r="F91" s="591">
        <f t="shared" si="107"/>
        <v>0</v>
      </c>
      <c r="G91" s="237"/>
      <c r="H91" s="104"/>
      <c r="I91" s="235">
        <f t="shared" si="108"/>
        <v>0</v>
      </c>
      <c r="J91" s="104"/>
      <c r="K91" s="105"/>
      <c r="L91" s="592">
        <f t="shared" si="109"/>
        <v>0</v>
      </c>
      <c r="M91" s="238"/>
      <c r="N91" s="105"/>
      <c r="O91" s="235">
        <f t="shared" si="110"/>
        <v>0</v>
      </c>
      <c r="P91" s="245"/>
    </row>
    <row r="92" spans="1:16" x14ac:dyDescent="0.25">
      <c r="A92" s="119">
        <v>2223</v>
      </c>
      <c r="B92" s="98" t="s">
        <v>113</v>
      </c>
      <c r="C92" s="99">
        <f t="shared" si="98"/>
        <v>200</v>
      </c>
      <c r="D92" s="237">
        <v>200</v>
      </c>
      <c r="E92" s="458"/>
      <c r="F92" s="509">
        <f t="shared" si="107"/>
        <v>200</v>
      </c>
      <c r="G92" s="237"/>
      <c r="H92" s="577"/>
      <c r="I92" s="509">
        <f t="shared" si="108"/>
        <v>0</v>
      </c>
      <c r="J92" s="104"/>
      <c r="K92" s="458"/>
      <c r="L92" s="509">
        <f t="shared" si="109"/>
        <v>0</v>
      </c>
      <c r="M92" s="238"/>
      <c r="N92" s="105"/>
      <c r="O92" s="235">
        <f t="shared" si="110"/>
        <v>0</v>
      </c>
      <c r="P92" s="245"/>
    </row>
    <row r="93" spans="1:16" ht="48" hidden="1" x14ac:dyDescent="0.25">
      <c r="A93" s="119">
        <v>2224</v>
      </c>
      <c r="B93" s="98" t="s">
        <v>114</v>
      </c>
      <c r="C93" s="99">
        <f t="shared" si="98"/>
        <v>0</v>
      </c>
      <c r="D93" s="237"/>
      <c r="E93" s="105"/>
      <c r="F93" s="591">
        <f t="shared" si="107"/>
        <v>0</v>
      </c>
      <c r="G93" s="237"/>
      <c r="H93" s="104"/>
      <c r="I93" s="235">
        <f t="shared" si="108"/>
        <v>0</v>
      </c>
      <c r="J93" s="104"/>
      <c r="K93" s="105"/>
      <c r="L93" s="592">
        <f t="shared" si="109"/>
        <v>0</v>
      </c>
      <c r="M93" s="238"/>
      <c r="N93" s="105"/>
      <c r="O93" s="235">
        <f t="shared" si="110"/>
        <v>0</v>
      </c>
      <c r="P93" s="245"/>
    </row>
    <row r="94" spans="1:16" ht="24" hidden="1" x14ac:dyDescent="0.25">
      <c r="A94" s="119">
        <v>2229</v>
      </c>
      <c r="B94" s="98" t="s">
        <v>115</v>
      </c>
      <c r="C94" s="99">
        <f t="shared" si="98"/>
        <v>0</v>
      </c>
      <c r="D94" s="237"/>
      <c r="E94" s="105"/>
      <c r="F94" s="591">
        <f t="shared" si="107"/>
        <v>0</v>
      </c>
      <c r="G94" s="237"/>
      <c r="H94" s="104"/>
      <c r="I94" s="235">
        <f t="shared" si="108"/>
        <v>0</v>
      </c>
      <c r="J94" s="104"/>
      <c r="K94" s="105"/>
      <c r="L94" s="592">
        <f t="shared" si="109"/>
        <v>0</v>
      </c>
      <c r="M94" s="238"/>
      <c r="N94" s="105"/>
      <c r="O94" s="235">
        <f t="shared" si="110"/>
        <v>0</v>
      </c>
      <c r="P94" s="245"/>
    </row>
    <row r="95" spans="1:16" ht="36" x14ac:dyDescent="0.25">
      <c r="A95" s="231">
        <v>2230</v>
      </c>
      <c r="B95" s="98" t="s">
        <v>116</v>
      </c>
      <c r="C95" s="99">
        <f t="shared" si="98"/>
        <v>37195</v>
      </c>
      <c r="D95" s="232">
        <f>SUM(D96:D102)</f>
        <v>37395</v>
      </c>
      <c r="E95" s="459">
        <f t="shared" ref="E95:F95" si="111">SUM(E96:E102)</f>
        <v>-200</v>
      </c>
      <c r="F95" s="509">
        <f t="shared" si="111"/>
        <v>37195</v>
      </c>
      <c r="G95" s="232">
        <f>SUM(G96:G102)</f>
        <v>0</v>
      </c>
      <c r="H95" s="592">
        <f t="shared" ref="H95:I95" si="112">SUM(H96:H102)</f>
        <v>0</v>
      </c>
      <c r="I95" s="509">
        <f t="shared" si="112"/>
        <v>0</v>
      </c>
      <c r="J95" s="234">
        <f>SUM(J96:J102)</f>
        <v>0</v>
      </c>
      <c r="K95" s="459">
        <f t="shared" ref="K95:L95" si="113">SUM(K96:K102)</f>
        <v>0</v>
      </c>
      <c r="L95" s="509">
        <f t="shared" si="113"/>
        <v>0</v>
      </c>
      <c r="M95" s="99">
        <f>SUM(M96:M102)</f>
        <v>0</v>
      </c>
      <c r="N95" s="233">
        <f t="shared" ref="N95:O95" si="114">SUM(N96:N102)</f>
        <v>0</v>
      </c>
      <c r="O95" s="235">
        <f t="shared" si="114"/>
        <v>0</v>
      </c>
      <c r="P95" s="245"/>
    </row>
    <row r="96" spans="1:16" ht="24" x14ac:dyDescent="0.25">
      <c r="A96" s="120">
        <v>2231</v>
      </c>
      <c r="B96" s="121" t="s">
        <v>117</v>
      </c>
      <c r="C96" s="122">
        <f t="shared" si="98"/>
        <v>2500</v>
      </c>
      <c r="D96" s="843">
        <v>2700</v>
      </c>
      <c r="E96" s="551">
        <v>-200</v>
      </c>
      <c r="F96" s="515">
        <f t="shared" ref="F96:F102" si="115">D96+E96</f>
        <v>2500</v>
      </c>
      <c r="G96" s="843"/>
      <c r="H96" s="844"/>
      <c r="I96" s="515">
        <f t="shared" ref="I96:I102" si="116">G96+H96</f>
        <v>0</v>
      </c>
      <c r="J96" s="127"/>
      <c r="K96" s="551"/>
      <c r="L96" s="515">
        <f t="shared" ref="L96:L102" si="117">J96+K96</f>
        <v>0</v>
      </c>
      <c r="M96" s="845"/>
      <c r="N96" s="128"/>
      <c r="O96" s="250">
        <f t="shared" ref="O96:O102" si="118">M96+N96</f>
        <v>0</v>
      </c>
      <c r="P96" s="648" t="s">
        <v>445</v>
      </c>
    </row>
    <row r="97" spans="1:16" ht="24.75" customHeight="1" x14ac:dyDescent="0.25">
      <c r="A97" s="156">
        <v>2232</v>
      </c>
      <c r="B97" s="157" t="s">
        <v>118</v>
      </c>
      <c r="C97" s="163">
        <f t="shared" si="98"/>
        <v>100</v>
      </c>
      <c r="D97" s="239">
        <v>100</v>
      </c>
      <c r="E97" s="464"/>
      <c r="F97" s="507">
        <f t="shared" si="115"/>
        <v>100</v>
      </c>
      <c r="G97" s="239"/>
      <c r="H97" s="839"/>
      <c r="I97" s="507">
        <f t="shared" si="116"/>
        <v>0</v>
      </c>
      <c r="J97" s="241"/>
      <c r="K97" s="464"/>
      <c r="L97" s="507">
        <f t="shared" si="117"/>
        <v>0</v>
      </c>
      <c r="M97" s="242"/>
      <c r="N97" s="240"/>
      <c r="O97" s="217">
        <f t="shared" si="118"/>
        <v>0</v>
      </c>
      <c r="P97" s="648"/>
    </row>
    <row r="98" spans="1:16" ht="24" hidden="1" x14ac:dyDescent="0.25">
      <c r="A98" s="47">
        <v>2233</v>
      </c>
      <c r="B98" s="87" t="s">
        <v>119</v>
      </c>
      <c r="C98" s="88">
        <f t="shared" si="98"/>
        <v>0</v>
      </c>
      <c r="D98" s="219"/>
      <c r="E98" s="94"/>
      <c r="F98" s="569">
        <f t="shared" si="115"/>
        <v>0</v>
      </c>
      <c r="G98" s="219"/>
      <c r="H98" s="93"/>
      <c r="I98" s="220">
        <f t="shared" si="116"/>
        <v>0</v>
      </c>
      <c r="J98" s="93"/>
      <c r="K98" s="94"/>
      <c r="L98" s="570">
        <f t="shared" si="117"/>
        <v>0</v>
      </c>
      <c r="M98" s="221"/>
      <c r="N98" s="94"/>
      <c r="O98" s="220">
        <f t="shared" si="118"/>
        <v>0</v>
      </c>
      <c r="P98" s="647"/>
    </row>
    <row r="99" spans="1:16" ht="36" hidden="1" x14ac:dyDescent="0.25">
      <c r="A99" s="119">
        <v>2234</v>
      </c>
      <c r="B99" s="98" t="s">
        <v>120</v>
      </c>
      <c r="C99" s="99">
        <f t="shared" si="98"/>
        <v>0</v>
      </c>
      <c r="D99" s="237"/>
      <c r="E99" s="105"/>
      <c r="F99" s="591">
        <f t="shared" si="115"/>
        <v>0</v>
      </c>
      <c r="G99" s="237"/>
      <c r="H99" s="104"/>
      <c r="I99" s="235">
        <f t="shared" si="116"/>
        <v>0</v>
      </c>
      <c r="J99" s="104"/>
      <c r="K99" s="105"/>
      <c r="L99" s="592">
        <f t="shared" si="117"/>
        <v>0</v>
      </c>
      <c r="M99" s="238"/>
      <c r="N99" s="105"/>
      <c r="O99" s="235">
        <f t="shared" si="118"/>
        <v>0</v>
      </c>
      <c r="P99" s="245"/>
    </row>
    <row r="100" spans="1:16" ht="24" hidden="1" x14ac:dyDescent="0.25">
      <c r="A100" s="119">
        <v>2235</v>
      </c>
      <c r="B100" s="98" t="s">
        <v>121</v>
      </c>
      <c r="C100" s="99">
        <f t="shared" si="98"/>
        <v>0</v>
      </c>
      <c r="D100" s="237"/>
      <c r="E100" s="105"/>
      <c r="F100" s="591">
        <f t="shared" si="115"/>
        <v>0</v>
      </c>
      <c r="G100" s="237"/>
      <c r="H100" s="104"/>
      <c r="I100" s="235">
        <f t="shared" si="116"/>
        <v>0</v>
      </c>
      <c r="J100" s="104"/>
      <c r="K100" s="105"/>
      <c r="L100" s="592">
        <f t="shared" si="117"/>
        <v>0</v>
      </c>
      <c r="M100" s="238"/>
      <c r="N100" s="105"/>
      <c r="O100" s="235">
        <f t="shared" si="118"/>
        <v>0</v>
      </c>
      <c r="P100" s="245"/>
    </row>
    <row r="101" spans="1:16" hidden="1" x14ac:dyDescent="0.25">
      <c r="A101" s="119">
        <v>2236</v>
      </c>
      <c r="B101" s="98" t="s">
        <v>122</v>
      </c>
      <c r="C101" s="99">
        <f t="shared" si="98"/>
        <v>0</v>
      </c>
      <c r="D101" s="237"/>
      <c r="E101" s="105"/>
      <c r="F101" s="591">
        <f t="shared" si="115"/>
        <v>0</v>
      </c>
      <c r="G101" s="237"/>
      <c r="H101" s="104"/>
      <c r="I101" s="235">
        <f t="shared" si="116"/>
        <v>0</v>
      </c>
      <c r="J101" s="104"/>
      <c r="K101" s="105"/>
      <c r="L101" s="592">
        <f t="shared" si="117"/>
        <v>0</v>
      </c>
      <c r="M101" s="238"/>
      <c r="N101" s="105"/>
      <c r="O101" s="235">
        <f t="shared" si="118"/>
        <v>0</v>
      </c>
      <c r="P101" s="245"/>
    </row>
    <row r="102" spans="1:16" ht="24" x14ac:dyDescent="0.25">
      <c r="A102" s="119">
        <v>2239</v>
      </c>
      <c r="B102" s="98" t="s">
        <v>123</v>
      </c>
      <c r="C102" s="99">
        <f t="shared" si="98"/>
        <v>34595</v>
      </c>
      <c r="D102" s="237">
        <v>34595</v>
      </c>
      <c r="E102" s="458"/>
      <c r="F102" s="509">
        <f t="shared" si="115"/>
        <v>34595</v>
      </c>
      <c r="G102" s="237"/>
      <c r="H102" s="577"/>
      <c r="I102" s="509">
        <f t="shared" si="116"/>
        <v>0</v>
      </c>
      <c r="J102" s="104"/>
      <c r="K102" s="458"/>
      <c r="L102" s="509">
        <f t="shared" si="117"/>
        <v>0</v>
      </c>
      <c r="M102" s="238"/>
      <c r="N102" s="105"/>
      <c r="O102" s="235">
        <f t="shared" si="118"/>
        <v>0</v>
      </c>
      <c r="P102" s="648"/>
    </row>
    <row r="103" spans="1:16" ht="36" x14ac:dyDescent="0.25">
      <c r="A103" s="231">
        <v>2240</v>
      </c>
      <c r="B103" s="98" t="s">
        <v>124</v>
      </c>
      <c r="C103" s="99">
        <f t="shared" si="98"/>
        <v>700</v>
      </c>
      <c r="D103" s="232">
        <f>SUM(D104:D111)</f>
        <v>700</v>
      </c>
      <c r="E103" s="459">
        <f t="shared" ref="E103:F103" si="119">SUM(E104:E111)</f>
        <v>0</v>
      </c>
      <c r="F103" s="509">
        <f t="shared" si="119"/>
        <v>700</v>
      </c>
      <c r="G103" s="232">
        <f>SUM(G104:G111)</f>
        <v>0</v>
      </c>
      <c r="H103" s="592">
        <f t="shared" ref="H103:I103" si="120">SUM(H104:H111)</f>
        <v>0</v>
      </c>
      <c r="I103" s="509">
        <f t="shared" si="120"/>
        <v>0</v>
      </c>
      <c r="J103" s="234">
        <f>SUM(J104:J111)</f>
        <v>0</v>
      </c>
      <c r="K103" s="459">
        <f t="shared" ref="K103:L103" si="121">SUM(K104:K111)</f>
        <v>0</v>
      </c>
      <c r="L103" s="509">
        <f t="shared" si="121"/>
        <v>0</v>
      </c>
      <c r="M103" s="99">
        <f>SUM(M104:M111)</f>
        <v>0</v>
      </c>
      <c r="N103" s="233">
        <f t="shared" ref="N103:O103" si="122">SUM(N104:N111)</f>
        <v>0</v>
      </c>
      <c r="O103" s="235">
        <f t="shared" si="122"/>
        <v>0</v>
      </c>
      <c r="P103" s="245"/>
    </row>
    <row r="104" spans="1:16" hidden="1" x14ac:dyDescent="0.25">
      <c r="A104" s="119">
        <v>2241</v>
      </c>
      <c r="B104" s="98" t="s">
        <v>125</v>
      </c>
      <c r="C104" s="99">
        <f t="shared" si="98"/>
        <v>0</v>
      </c>
      <c r="D104" s="237"/>
      <c r="E104" s="105"/>
      <c r="F104" s="591">
        <f t="shared" ref="F104:F111" si="123">D104+E104</f>
        <v>0</v>
      </c>
      <c r="G104" s="237"/>
      <c r="H104" s="104"/>
      <c r="I104" s="235">
        <f t="shared" ref="I104:I111" si="124">G104+H104</f>
        <v>0</v>
      </c>
      <c r="J104" s="104"/>
      <c r="K104" s="105"/>
      <c r="L104" s="592">
        <f t="shared" ref="L104:L111" si="125">J104+K104</f>
        <v>0</v>
      </c>
      <c r="M104" s="238"/>
      <c r="N104" s="105"/>
      <c r="O104" s="235">
        <f t="shared" ref="O104:O111" si="126">M104+N104</f>
        <v>0</v>
      </c>
      <c r="P104" s="245"/>
    </row>
    <row r="105" spans="1:16" ht="24" hidden="1" x14ac:dyDescent="0.25">
      <c r="A105" s="119">
        <v>2242</v>
      </c>
      <c r="B105" s="98" t="s">
        <v>126</v>
      </c>
      <c r="C105" s="99">
        <f t="shared" si="98"/>
        <v>0</v>
      </c>
      <c r="D105" s="237"/>
      <c r="E105" s="105"/>
      <c r="F105" s="591">
        <f t="shared" si="123"/>
        <v>0</v>
      </c>
      <c r="G105" s="237"/>
      <c r="H105" s="104"/>
      <c r="I105" s="235">
        <f t="shared" si="124"/>
        <v>0</v>
      </c>
      <c r="J105" s="104"/>
      <c r="K105" s="105"/>
      <c r="L105" s="592">
        <f t="shared" si="125"/>
        <v>0</v>
      </c>
      <c r="M105" s="238"/>
      <c r="N105" s="105"/>
      <c r="O105" s="235">
        <f t="shared" si="126"/>
        <v>0</v>
      </c>
      <c r="P105" s="245"/>
    </row>
    <row r="106" spans="1:16" ht="24" hidden="1" x14ac:dyDescent="0.25">
      <c r="A106" s="119">
        <v>2243</v>
      </c>
      <c r="B106" s="98" t="s">
        <v>127</v>
      </c>
      <c r="C106" s="99">
        <f t="shared" si="98"/>
        <v>0</v>
      </c>
      <c r="D106" s="237"/>
      <c r="E106" s="105"/>
      <c r="F106" s="591">
        <f t="shared" si="123"/>
        <v>0</v>
      </c>
      <c r="G106" s="237"/>
      <c r="H106" s="104"/>
      <c r="I106" s="235">
        <f t="shared" si="124"/>
        <v>0</v>
      </c>
      <c r="J106" s="104"/>
      <c r="K106" s="105"/>
      <c r="L106" s="592">
        <f t="shared" si="125"/>
        <v>0</v>
      </c>
      <c r="M106" s="238"/>
      <c r="N106" s="105"/>
      <c r="O106" s="235">
        <f t="shared" si="126"/>
        <v>0</v>
      </c>
      <c r="P106" s="245"/>
    </row>
    <row r="107" spans="1:16" hidden="1" x14ac:dyDescent="0.25">
      <c r="A107" s="119">
        <v>2244</v>
      </c>
      <c r="B107" s="98" t="s">
        <v>128</v>
      </c>
      <c r="C107" s="99">
        <f t="shared" si="98"/>
        <v>0</v>
      </c>
      <c r="D107" s="237"/>
      <c r="E107" s="105"/>
      <c r="F107" s="591">
        <f t="shared" si="123"/>
        <v>0</v>
      </c>
      <c r="G107" s="237"/>
      <c r="H107" s="104"/>
      <c r="I107" s="235">
        <f t="shared" si="124"/>
        <v>0</v>
      </c>
      <c r="J107" s="104"/>
      <c r="K107" s="105"/>
      <c r="L107" s="592">
        <f t="shared" si="125"/>
        <v>0</v>
      </c>
      <c r="M107" s="238"/>
      <c r="N107" s="105"/>
      <c r="O107" s="235">
        <f t="shared" si="126"/>
        <v>0</v>
      </c>
      <c r="P107" s="245"/>
    </row>
    <row r="108" spans="1:16" ht="24" hidden="1" x14ac:dyDescent="0.25">
      <c r="A108" s="119">
        <v>2246</v>
      </c>
      <c r="B108" s="98" t="s">
        <v>129</v>
      </c>
      <c r="C108" s="99">
        <f t="shared" si="98"/>
        <v>0</v>
      </c>
      <c r="D108" s="237"/>
      <c r="E108" s="105"/>
      <c r="F108" s="591">
        <f t="shared" si="123"/>
        <v>0</v>
      </c>
      <c r="G108" s="237"/>
      <c r="H108" s="104"/>
      <c r="I108" s="235">
        <f t="shared" si="124"/>
        <v>0</v>
      </c>
      <c r="J108" s="104"/>
      <c r="K108" s="105"/>
      <c r="L108" s="592">
        <f t="shared" si="125"/>
        <v>0</v>
      </c>
      <c r="M108" s="238"/>
      <c r="N108" s="105"/>
      <c r="O108" s="235">
        <f t="shared" si="126"/>
        <v>0</v>
      </c>
      <c r="P108" s="245"/>
    </row>
    <row r="109" spans="1:16" x14ac:dyDescent="0.25">
      <c r="A109" s="119">
        <v>2247</v>
      </c>
      <c r="B109" s="98" t="s">
        <v>130</v>
      </c>
      <c r="C109" s="99">
        <f t="shared" si="98"/>
        <v>100</v>
      </c>
      <c r="D109" s="237">
        <v>100</v>
      </c>
      <c r="E109" s="458"/>
      <c r="F109" s="509">
        <f t="shared" si="123"/>
        <v>100</v>
      </c>
      <c r="G109" s="237"/>
      <c r="H109" s="577"/>
      <c r="I109" s="509">
        <f t="shared" si="124"/>
        <v>0</v>
      </c>
      <c r="J109" s="104"/>
      <c r="K109" s="458"/>
      <c r="L109" s="509">
        <f t="shared" si="125"/>
        <v>0</v>
      </c>
      <c r="M109" s="238"/>
      <c r="N109" s="105"/>
      <c r="O109" s="235">
        <f t="shared" si="126"/>
        <v>0</v>
      </c>
      <c r="P109" s="245"/>
    </row>
    <row r="110" spans="1:16" ht="24" x14ac:dyDescent="0.25">
      <c r="A110" s="119">
        <v>2248</v>
      </c>
      <c r="B110" s="98" t="s">
        <v>131</v>
      </c>
      <c r="C110" s="99">
        <f t="shared" si="98"/>
        <v>600</v>
      </c>
      <c r="D110" s="237">
        <v>600</v>
      </c>
      <c r="E110" s="458"/>
      <c r="F110" s="509">
        <f t="shared" si="123"/>
        <v>600</v>
      </c>
      <c r="G110" s="237"/>
      <c r="H110" s="577"/>
      <c r="I110" s="509">
        <f t="shared" si="124"/>
        <v>0</v>
      </c>
      <c r="J110" s="104"/>
      <c r="K110" s="458"/>
      <c r="L110" s="509">
        <f t="shared" si="125"/>
        <v>0</v>
      </c>
      <c r="M110" s="238"/>
      <c r="N110" s="105"/>
      <c r="O110" s="235">
        <f t="shared" si="126"/>
        <v>0</v>
      </c>
      <c r="P110" s="245"/>
    </row>
    <row r="111" spans="1:16" ht="24" hidden="1" x14ac:dyDescent="0.25">
      <c r="A111" s="119">
        <v>2249</v>
      </c>
      <c r="B111" s="98" t="s">
        <v>132</v>
      </c>
      <c r="C111" s="99">
        <f t="shared" si="98"/>
        <v>0</v>
      </c>
      <c r="D111" s="237"/>
      <c r="E111" s="105"/>
      <c r="F111" s="591">
        <f t="shared" si="123"/>
        <v>0</v>
      </c>
      <c r="G111" s="237"/>
      <c r="H111" s="104"/>
      <c r="I111" s="235">
        <f t="shared" si="124"/>
        <v>0</v>
      </c>
      <c r="J111" s="104"/>
      <c r="K111" s="105"/>
      <c r="L111" s="592">
        <f t="shared" si="125"/>
        <v>0</v>
      </c>
      <c r="M111" s="238"/>
      <c r="N111" s="105"/>
      <c r="O111" s="235">
        <f t="shared" si="126"/>
        <v>0</v>
      </c>
      <c r="P111" s="245"/>
    </row>
    <row r="112" spans="1:16" hidden="1" x14ac:dyDescent="0.25">
      <c r="A112" s="231">
        <v>2250</v>
      </c>
      <c r="B112" s="98" t="s">
        <v>133</v>
      </c>
      <c r="C112" s="99">
        <f t="shared" si="98"/>
        <v>0</v>
      </c>
      <c r="D112" s="232">
        <f>SUM(D113:D115)</f>
        <v>0</v>
      </c>
      <c r="E112" s="233">
        <f t="shared" ref="E112:F112" si="127">SUM(E113:E115)</f>
        <v>0</v>
      </c>
      <c r="F112" s="591">
        <f t="shared" si="127"/>
        <v>0</v>
      </c>
      <c r="G112" s="232">
        <f>SUM(G113:G115)</f>
        <v>0</v>
      </c>
      <c r="H112" s="234">
        <f t="shared" ref="H112:I112" si="128">SUM(H113:H115)</f>
        <v>0</v>
      </c>
      <c r="I112" s="235">
        <f t="shared" si="128"/>
        <v>0</v>
      </c>
      <c r="J112" s="234">
        <f>SUM(J113:J115)</f>
        <v>0</v>
      </c>
      <c r="K112" s="233">
        <f t="shared" ref="K112:L112" si="129">SUM(K113:K115)</f>
        <v>0</v>
      </c>
      <c r="L112" s="592">
        <f t="shared" si="129"/>
        <v>0</v>
      </c>
      <c r="M112" s="99">
        <f>SUM(M113:M115)</f>
        <v>0</v>
      </c>
      <c r="N112" s="233">
        <f t="shared" ref="N112:O112" si="130">SUM(N113:N115)</f>
        <v>0</v>
      </c>
      <c r="O112" s="235">
        <f t="shared" si="130"/>
        <v>0</v>
      </c>
      <c r="P112" s="245"/>
    </row>
    <row r="113" spans="1:16" hidden="1" x14ac:dyDescent="0.25">
      <c r="A113" s="119">
        <v>2251</v>
      </c>
      <c r="B113" s="98" t="s">
        <v>134</v>
      </c>
      <c r="C113" s="99">
        <f t="shared" si="98"/>
        <v>0</v>
      </c>
      <c r="D113" s="237"/>
      <c r="E113" s="105"/>
      <c r="F113" s="591">
        <f t="shared" ref="F113:F115" si="131">D113+E113</f>
        <v>0</v>
      </c>
      <c r="G113" s="237"/>
      <c r="H113" s="104"/>
      <c r="I113" s="235">
        <f t="shared" ref="I113:I115" si="132">G113+H113</f>
        <v>0</v>
      </c>
      <c r="J113" s="104"/>
      <c r="K113" s="105"/>
      <c r="L113" s="592">
        <f t="shared" ref="L113:L115" si="133">J113+K113</f>
        <v>0</v>
      </c>
      <c r="M113" s="238"/>
      <c r="N113" s="105"/>
      <c r="O113" s="235">
        <f t="shared" ref="O113:O115" si="134">M113+N113</f>
        <v>0</v>
      </c>
      <c r="P113" s="245"/>
    </row>
    <row r="114" spans="1:16" ht="24" hidden="1" x14ac:dyDescent="0.25">
      <c r="A114" s="119">
        <v>2252</v>
      </c>
      <c r="B114" s="98" t="s">
        <v>135</v>
      </c>
      <c r="C114" s="99">
        <f t="shared" si="98"/>
        <v>0</v>
      </c>
      <c r="D114" s="237"/>
      <c r="E114" s="105"/>
      <c r="F114" s="591">
        <f t="shared" si="131"/>
        <v>0</v>
      </c>
      <c r="G114" s="237"/>
      <c r="H114" s="104"/>
      <c r="I114" s="235">
        <f t="shared" si="132"/>
        <v>0</v>
      </c>
      <c r="J114" s="104"/>
      <c r="K114" s="105"/>
      <c r="L114" s="592">
        <f t="shared" si="133"/>
        <v>0</v>
      </c>
      <c r="M114" s="238"/>
      <c r="N114" s="105"/>
      <c r="O114" s="235">
        <f t="shared" si="134"/>
        <v>0</v>
      </c>
      <c r="P114" s="245"/>
    </row>
    <row r="115" spans="1:16" ht="24" hidden="1" x14ac:dyDescent="0.25">
      <c r="A115" s="119">
        <v>2259</v>
      </c>
      <c r="B115" s="98" t="s">
        <v>136</v>
      </c>
      <c r="C115" s="99">
        <f t="shared" si="98"/>
        <v>0</v>
      </c>
      <c r="D115" s="237"/>
      <c r="E115" s="105"/>
      <c r="F115" s="591">
        <f t="shared" si="131"/>
        <v>0</v>
      </c>
      <c r="G115" s="237"/>
      <c r="H115" s="104"/>
      <c r="I115" s="235">
        <f t="shared" si="132"/>
        <v>0</v>
      </c>
      <c r="J115" s="104"/>
      <c r="K115" s="105"/>
      <c r="L115" s="592">
        <f t="shared" si="133"/>
        <v>0</v>
      </c>
      <c r="M115" s="238"/>
      <c r="N115" s="105"/>
      <c r="O115" s="235">
        <f t="shared" si="134"/>
        <v>0</v>
      </c>
      <c r="P115" s="245"/>
    </row>
    <row r="116" spans="1:16" x14ac:dyDescent="0.25">
      <c r="A116" s="231">
        <v>2260</v>
      </c>
      <c r="B116" s="98" t="s">
        <v>137</v>
      </c>
      <c r="C116" s="99">
        <f t="shared" si="98"/>
        <v>173046</v>
      </c>
      <c r="D116" s="232">
        <f>SUM(D117:D121)</f>
        <v>170031</v>
      </c>
      <c r="E116" s="459">
        <f t="shared" ref="E116:F116" si="135">SUM(E117:E121)</f>
        <v>1815</v>
      </c>
      <c r="F116" s="509">
        <f t="shared" si="135"/>
        <v>171846</v>
      </c>
      <c r="G116" s="232">
        <f>SUM(G117:G121)</f>
        <v>0</v>
      </c>
      <c r="H116" s="592">
        <f t="shared" ref="H116:I116" si="136">SUM(H117:H121)</f>
        <v>0</v>
      </c>
      <c r="I116" s="509">
        <f t="shared" si="136"/>
        <v>0</v>
      </c>
      <c r="J116" s="234">
        <f>SUM(J117:J121)</f>
        <v>1200</v>
      </c>
      <c r="K116" s="459">
        <f t="shared" ref="K116:L116" si="137">SUM(K117:K121)</f>
        <v>0</v>
      </c>
      <c r="L116" s="509">
        <f t="shared" si="137"/>
        <v>1200</v>
      </c>
      <c r="M116" s="99">
        <f>SUM(M117:M121)</f>
        <v>0</v>
      </c>
      <c r="N116" s="233">
        <f t="shared" ref="N116:O116" si="138">SUM(N117:N121)</f>
        <v>0</v>
      </c>
      <c r="O116" s="235">
        <f t="shared" si="138"/>
        <v>0</v>
      </c>
      <c r="P116" s="245"/>
    </row>
    <row r="117" spans="1:16" hidden="1" x14ac:dyDescent="0.25">
      <c r="A117" s="119">
        <v>2261</v>
      </c>
      <c r="B117" s="98" t="s">
        <v>138</v>
      </c>
      <c r="C117" s="99">
        <f t="shared" si="98"/>
        <v>0</v>
      </c>
      <c r="D117" s="237">
        <v>0</v>
      </c>
      <c r="E117" s="105"/>
      <c r="F117" s="591">
        <f t="shared" ref="F117:F121" si="139">D117+E117</f>
        <v>0</v>
      </c>
      <c r="G117" s="237"/>
      <c r="H117" s="104"/>
      <c r="I117" s="235">
        <f t="shared" ref="I117:I121" si="140">G117+H117</f>
        <v>0</v>
      </c>
      <c r="J117" s="104"/>
      <c r="K117" s="105"/>
      <c r="L117" s="592">
        <f t="shared" ref="L117:L121" si="141">J117+K117</f>
        <v>0</v>
      </c>
      <c r="M117" s="238"/>
      <c r="N117" s="105"/>
      <c r="O117" s="235">
        <f t="shared" ref="O117:O121" si="142">M117+N117</f>
        <v>0</v>
      </c>
      <c r="P117" s="245"/>
    </row>
    <row r="118" spans="1:16" x14ac:dyDescent="0.25">
      <c r="A118" s="119">
        <v>2262</v>
      </c>
      <c r="B118" s="98" t="s">
        <v>139</v>
      </c>
      <c r="C118" s="99">
        <f t="shared" si="98"/>
        <v>23009</v>
      </c>
      <c r="D118" s="237">
        <v>22609</v>
      </c>
      <c r="E118" s="458"/>
      <c r="F118" s="509">
        <f t="shared" si="139"/>
        <v>22609</v>
      </c>
      <c r="G118" s="237"/>
      <c r="H118" s="577"/>
      <c r="I118" s="509">
        <f t="shared" si="140"/>
        <v>0</v>
      </c>
      <c r="J118" s="104">
        <v>400</v>
      </c>
      <c r="K118" s="458"/>
      <c r="L118" s="509">
        <f t="shared" si="141"/>
        <v>400</v>
      </c>
      <c r="M118" s="238"/>
      <c r="N118" s="105"/>
      <c r="O118" s="235">
        <f t="shared" si="142"/>
        <v>0</v>
      </c>
      <c r="P118" s="648"/>
    </row>
    <row r="119" spans="1:16" hidden="1" x14ac:dyDescent="0.25">
      <c r="A119" s="119">
        <v>2263</v>
      </c>
      <c r="B119" s="98" t="s">
        <v>140</v>
      </c>
      <c r="C119" s="99">
        <f t="shared" si="98"/>
        <v>0</v>
      </c>
      <c r="D119" s="237"/>
      <c r="E119" s="105"/>
      <c r="F119" s="591">
        <f t="shared" si="139"/>
        <v>0</v>
      </c>
      <c r="G119" s="237"/>
      <c r="H119" s="104"/>
      <c r="I119" s="235">
        <f t="shared" si="140"/>
        <v>0</v>
      </c>
      <c r="J119" s="104"/>
      <c r="K119" s="105"/>
      <c r="L119" s="592">
        <f t="shared" si="141"/>
        <v>0</v>
      </c>
      <c r="M119" s="238"/>
      <c r="N119" s="105"/>
      <c r="O119" s="235">
        <f t="shared" si="142"/>
        <v>0</v>
      </c>
      <c r="P119" s="245"/>
    </row>
    <row r="120" spans="1:16" ht="24" x14ac:dyDescent="0.25">
      <c r="A120" s="119">
        <v>2264</v>
      </c>
      <c r="B120" s="98" t="s">
        <v>141</v>
      </c>
      <c r="C120" s="99">
        <f t="shared" si="98"/>
        <v>149237</v>
      </c>
      <c r="D120" s="237">
        <v>147422</v>
      </c>
      <c r="E120" s="458">
        <v>1815</v>
      </c>
      <c r="F120" s="509">
        <f t="shared" si="139"/>
        <v>149237</v>
      </c>
      <c r="G120" s="237"/>
      <c r="H120" s="577"/>
      <c r="I120" s="509">
        <f t="shared" si="140"/>
        <v>0</v>
      </c>
      <c r="J120" s="104"/>
      <c r="K120" s="458"/>
      <c r="L120" s="509">
        <f t="shared" si="141"/>
        <v>0</v>
      </c>
      <c r="M120" s="238"/>
      <c r="N120" s="105"/>
      <c r="O120" s="235">
        <f t="shared" si="142"/>
        <v>0</v>
      </c>
      <c r="P120" s="648" t="s">
        <v>445</v>
      </c>
    </row>
    <row r="121" spans="1:16" x14ac:dyDescent="0.25">
      <c r="A121" s="119">
        <v>2269</v>
      </c>
      <c r="B121" s="98" t="s">
        <v>142</v>
      </c>
      <c r="C121" s="99">
        <f t="shared" si="98"/>
        <v>800</v>
      </c>
      <c r="D121" s="237">
        <v>0</v>
      </c>
      <c r="E121" s="458"/>
      <c r="F121" s="509">
        <f t="shared" si="139"/>
        <v>0</v>
      </c>
      <c r="G121" s="237"/>
      <c r="H121" s="577"/>
      <c r="I121" s="509">
        <f t="shared" si="140"/>
        <v>0</v>
      </c>
      <c r="J121" s="104">
        <v>800</v>
      </c>
      <c r="K121" s="458"/>
      <c r="L121" s="509">
        <f t="shared" si="141"/>
        <v>800</v>
      </c>
      <c r="M121" s="238"/>
      <c r="N121" s="105"/>
      <c r="O121" s="235">
        <f t="shared" si="142"/>
        <v>0</v>
      </c>
      <c r="P121" s="648"/>
    </row>
    <row r="122" spans="1:16" x14ac:dyDescent="0.25">
      <c r="A122" s="231">
        <v>2270</v>
      </c>
      <c r="B122" s="98" t="s">
        <v>143</v>
      </c>
      <c r="C122" s="99">
        <f t="shared" si="98"/>
        <v>165621</v>
      </c>
      <c r="D122" s="232">
        <f>SUM(D123:D127)</f>
        <v>154145</v>
      </c>
      <c r="E122" s="459">
        <f t="shared" ref="E122:F122" si="143">SUM(E123:E127)</f>
        <v>-1424</v>
      </c>
      <c r="F122" s="509">
        <f t="shared" si="143"/>
        <v>152721</v>
      </c>
      <c r="G122" s="232">
        <f>SUM(G123:G127)</f>
        <v>0</v>
      </c>
      <c r="H122" s="592">
        <f t="shared" ref="H122:I122" si="144">SUM(H123:H127)</f>
        <v>0</v>
      </c>
      <c r="I122" s="509">
        <f t="shared" si="144"/>
        <v>0</v>
      </c>
      <c r="J122" s="234">
        <f>SUM(J123:J127)</f>
        <v>12900</v>
      </c>
      <c r="K122" s="459">
        <f t="shared" ref="K122:L122" si="145">SUM(K123:K127)</f>
        <v>0</v>
      </c>
      <c r="L122" s="509">
        <f t="shared" si="145"/>
        <v>12900</v>
      </c>
      <c r="M122" s="99">
        <f>SUM(M123:M127)</f>
        <v>0</v>
      </c>
      <c r="N122" s="233">
        <f t="shared" ref="N122:O122" si="146">SUM(N123:N127)</f>
        <v>0</v>
      </c>
      <c r="O122" s="235">
        <f t="shared" si="146"/>
        <v>0</v>
      </c>
      <c r="P122" s="245"/>
    </row>
    <row r="123" spans="1:16" hidden="1" x14ac:dyDescent="0.25">
      <c r="A123" s="119">
        <v>2272</v>
      </c>
      <c r="B123" s="254" t="s">
        <v>144</v>
      </c>
      <c r="C123" s="99">
        <f t="shared" si="98"/>
        <v>0</v>
      </c>
      <c r="D123" s="237"/>
      <c r="E123" s="105"/>
      <c r="F123" s="591">
        <f t="shared" ref="F123:F127" si="147">D123+E123</f>
        <v>0</v>
      </c>
      <c r="G123" s="237"/>
      <c r="H123" s="104"/>
      <c r="I123" s="235">
        <f t="shared" ref="I123:I127" si="148">G123+H123</f>
        <v>0</v>
      </c>
      <c r="J123" s="104"/>
      <c r="K123" s="105"/>
      <c r="L123" s="592">
        <f t="shared" ref="L123:L127" si="149">J123+K123</f>
        <v>0</v>
      </c>
      <c r="M123" s="238"/>
      <c r="N123" s="105"/>
      <c r="O123" s="235">
        <f t="shared" ref="O123:O127" si="150">M123+N123</f>
        <v>0</v>
      </c>
      <c r="P123" s="245"/>
    </row>
    <row r="124" spans="1:16" ht="24" hidden="1" x14ac:dyDescent="0.25">
      <c r="A124" s="119">
        <v>2274</v>
      </c>
      <c r="B124" s="255" t="s">
        <v>145</v>
      </c>
      <c r="C124" s="99">
        <f t="shared" si="98"/>
        <v>0</v>
      </c>
      <c r="D124" s="237"/>
      <c r="E124" s="105"/>
      <c r="F124" s="591">
        <f t="shared" si="147"/>
        <v>0</v>
      </c>
      <c r="G124" s="237"/>
      <c r="H124" s="104"/>
      <c r="I124" s="235">
        <f t="shared" si="148"/>
        <v>0</v>
      </c>
      <c r="J124" s="104"/>
      <c r="K124" s="105"/>
      <c r="L124" s="592">
        <f t="shared" si="149"/>
        <v>0</v>
      </c>
      <c r="M124" s="238"/>
      <c r="N124" s="105"/>
      <c r="O124" s="235">
        <f t="shared" si="150"/>
        <v>0</v>
      </c>
      <c r="P124" s="245"/>
    </row>
    <row r="125" spans="1:16" ht="24" hidden="1" x14ac:dyDescent="0.25">
      <c r="A125" s="119">
        <v>2275</v>
      </c>
      <c r="B125" s="98" t="s">
        <v>146</v>
      </c>
      <c r="C125" s="99">
        <f t="shared" si="98"/>
        <v>0</v>
      </c>
      <c r="D125" s="237">
        <v>0</v>
      </c>
      <c r="E125" s="105"/>
      <c r="F125" s="591">
        <f t="shared" si="147"/>
        <v>0</v>
      </c>
      <c r="G125" s="237"/>
      <c r="H125" s="104"/>
      <c r="I125" s="235">
        <f t="shared" si="148"/>
        <v>0</v>
      </c>
      <c r="J125" s="104"/>
      <c r="K125" s="105"/>
      <c r="L125" s="592">
        <f t="shared" si="149"/>
        <v>0</v>
      </c>
      <c r="M125" s="238"/>
      <c r="N125" s="105"/>
      <c r="O125" s="235">
        <f t="shared" si="150"/>
        <v>0</v>
      </c>
      <c r="P125" s="648"/>
    </row>
    <row r="126" spans="1:16" ht="36" hidden="1" x14ac:dyDescent="0.25">
      <c r="A126" s="119">
        <v>2276</v>
      </c>
      <c r="B126" s="98" t="s">
        <v>147</v>
      </c>
      <c r="C126" s="99">
        <f t="shared" si="98"/>
        <v>0</v>
      </c>
      <c r="D126" s="237"/>
      <c r="E126" s="105"/>
      <c r="F126" s="591">
        <f t="shared" si="147"/>
        <v>0</v>
      </c>
      <c r="G126" s="237"/>
      <c r="H126" s="104"/>
      <c r="I126" s="235">
        <f t="shared" si="148"/>
        <v>0</v>
      </c>
      <c r="J126" s="104"/>
      <c r="K126" s="105"/>
      <c r="L126" s="592">
        <f t="shared" si="149"/>
        <v>0</v>
      </c>
      <c r="M126" s="238"/>
      <c r="N126" s="105"/>
      <c r="O126" s="235">
        <f t="shared" si="150"/>
        <v>0</v>
      </c>
      <c r="P126" s="245"/>
    </row>
    <row r="127" spans="1:16" ht="24" x14ac:dyDescent="0.25">
      <c r="A127" s="119">
        <v>2279</v>
      </c>
      <c r="B127" s="98" t="s">
        <v>148</v>
      </c>
      <c r="C127" s="99">
        <f t="shared" si="98"/>
        <v>165621</v>
      </c>
      <c r="D127" s="237">
        <v>154145</v>
      </c>
      <c r="E127" s="458">
        <v>-1424</v>
      </c>
      <c r="F127" s="509">
        <f t="shared" si="147"/>
        <v>152721</v>
      </c>
      <c r="G127" s="237"/>
      <c r="H127" s="577"/>
      <c r="I127" s="509">
        <f t="shared" si="148"/>
        <v>0</v>
      </c>
      <c r="J127" s="104">
        <v>12900</v>
      </c>
      <c r="K127" s="458"/>
      <c r="L127" s="509">
        <f t="shared" si="149"/>
        <v>12900</v>
      </c>
      <c r="M127" s="238"/>
      <c r="N127" s="105"/>
      <c r="O127" s="235">
        <f t="shared" si="150"/>
        <v>0</v>
      </c>
      <c r="P127" s="648" t="s">
        <v>445</v>
      </c>
    </row>
    <row r="128" spans="1:16" ht="24" hidden="1" x14ac:dyDescent="0.25">
      <c r="A128" s="342">
        <v>2280</v>
      </c>
      <c r="B128" s="87" t="s">
        <v>149</v>
      </c>
      <c r="C128" s="88">
        <f t="shared" si="98"/>
        <v>0</v>
      </c>
      <c r="D128" s="246">
        <f t="shared" ref="D128:O128" si="151">SUM(D129)</f>
        <v>0</v>
      </c>
      <c r="E128" s="247">
        <f t="shared" si="151"/>
        <v>0</v>
      </c>
      <c r="F128" s="569">
        <f t="shared" si="151"/>
        <v>0</v>
      </c>
      <c r="G128" s="246">
        <f t="shared" si="151"/>
        <v>0</v>
      </c>
      <c r="H128" s="248">
        <f t="shared" si="151"/>
        <v>0</v>
      </c>
      <c r="I128" s="220">
        <f t="shared" si="151"/>
        <v>0</v>
      </c>
      <c r="J128" s="248">
        <f t="shared" si="151"/>
        <v>0</v>
      </c>
      <c r="K128" s="247">
        <f t="shared" si="151"/>
        <v>0</v>
      </c>
      <c r="L128" s="570">
        <f t="shared" si="151"/>
        <v>0</v>
      </c>
      <c r="M128" s="99">
        <f t="shared" si="151"/>
        <v>0</v>
      </c>
      <c r="N128" s="233">
        <f t="shared" si="151"/>
        <v>0</v>
      </c>
      <c r="O128" s="235">
        <f t="shared" si="151"/>
        <v>0</v>
      </c>
      <c r="P128" s="245"/>
    </row>
    <row r="129" spans="1:16" ht="24" hidden="1" x14ac:dyDescent="0.25">
      <c r="A129" s="119">
        <v>2283</v>
      </c>
      <c r="B129" s="98" t="s">
        <v>150</v>
      </c>
      <c r="C129" s="99">
        <f t="shared" si="98"/>
        <v>0</v>
      </c>
      <c r="D129" s="237"/>
      <c r="E129" s="105"/>
      <c r="F129" s="591">
        <f>D129+E129</f>
        <v>0</v>
      </c>
      <c r="G129" s="237"/>
      <c r="H129" s="104"/>
      <c r="I129" s="235">
        <f>G129+H129</f>
        <v>0</v>
      </c>
      <c r="J129" s="104"/>
      <c r="K129" s="105"/>
      <c r="L129" s="592">
        <f>J129+K129</f>
        <v>0</v>
      </c>
      <c r="M129" s="238"/>
      <c r="N129" s="105"/>
      <c r="O129" s="235">
        <f>M129+N129</f>
        <v>0</v>
      </c>
      <c r="P129" s="245"/>
    </row>
    <row r="130" spans="1:16" ht="38.25" customHeight="1" x14ac:dyDescent="0.25">
      <c r="A130" s="75">
        <v>2300</v>
      </c>
      <c r="B130" s="206" t="s">
        <v>151</v>
      </c>
      <c r="C130" s="76">
        <f t="shared" si="98"/>
        <v>82738</v>
      </c>
      <c r="D130" s="207">
        <f>SUM(D131,D136,D140,D141,D144,D151,D159,D160,D163)</f>
        <v>77109</v>
      </c>
      <c r="E130" s="455">
        <f t="shared" ref="E130:F130" si="152">SUM(E131,E136,E140,E141,E144,E151,E159,E160,E163)</f>
        <v>-191</v>
      </c>
      <c r="F130" s="506">
        <f t="shared" si="152"/>
        <v>76918</v>
      </c>
      <c r="G130" s="207">
        <f>SUM(G131,G136,G140,G141,G144,G151,G159,G160,G163)</f>
        <v>0</v>
      </c>
      <c r="H130" s="544">
        <f t="shared" ref="H130:I130" si="153">SUM(H131,H136,H140,H141,H144,H151,H159,H160,H163)</f>
        <v>0</v>
      </c>
      <c r="I130" s="506">
        <f t="shared" si="153"/>
        <v>0</v>
      </c>
      <c r="J130" s="84">
        <f>SUM(J131,J136,J140,J141,J144,J151,J159,J160,J163)</f>
        <v>5820</v>
      </c>
      <c r="K130" s="455">
        <f t="shared" ref="K130:L130" si="154">SUM(K131,K136,K140,K141,K144,K151,K159,K160,K163)</f>
        <v>0</v>
      </c>
      <c r="L130" s="506">
        <f t="shared" si="154"/>
        <v>5820</v>
      </c>
      <c r="M130" s="76">
        <f>SUM(M131,M136,M140,M141,M144,M151,M159,M160,M163)</f>
        <v>0</v>
      </c>
      <c r="N130" s="85">
        <f t="shared" ref="N130:O130" si="155">SUM(N131,N136,N140,N141,N144,N151,N159,N160,N163)</f>
        <v>0</v>
      </c>
      <c r="O130" s="208">
        <f t="shared" si="155"/>
        <v>0</v>
      </c>
      <c r="P130" s="841"/>
    </row>
    <row r="131" spans="1:16" ht="24" x14ac:dyDescent="0.25">
      <c r="A131" s="342">
        <v>2310</v>
      </c>
      <c r="B131" s="87" t="s">
        <v>152</v>
      </c>
      <c r="C131" s="88">
        <f t="shared" si="98"/>
        <v>44454</v>
      </c>
      <c r="D131" s="246">
        <f t="shared" ref="D131:O131" si="156">SUM(D132:D135)</f>
        <v>38825</v>
      </c>
      <c r="E131" s="463">
        <f t="shared" si="156"/>
        <v>-191</v>
      </c>
      <c r="F131" s="508">
        <f t="shared" si="156"/>
        <v>38634</v>
      </c>
      <c r="G131" s="246">
        <f t="shared" si="156"/>
        <v>0</v>
      </c>
      <c r="H131" s="570">
        <f t="shared" si="156"/>
        <v>0</v>
      </c>
      <c r="I131" s="508">
        <f t="shared" si="156"/>
        <v>0</v>
      </c>
      <c r="J131" s="248">
        <f t="shared" si="156"/>
        <v>5820</v>
      </c>
      <c r="K131" s="463">
        <f t="shared" si="156"/>
        <v>0</v>
      </c>
      <c r="L131" s="508">
        <f t="shared" si="156"/>
        <v>5820</v>
      </c>
      <c r="M131" s="88">
        <f t="shared" si="156"/>
        <v>0</v>
      </c>
      <c r="N131" s="247">
        <f t="shared" si="156"/>
        <v>0</v>
      </c>
      <c r="O131" s="220">
        <f t="shared" si="156"/>
        <v>0</v>
      </c>
      <c r="P131" s="647"/>
    </row>
    <row r="132" spans="1:16" ht="14.25" hidden="1" customHeight="1" x14ac:dyDescent="0.25">
      <c r="A132" s="119">
        <v>2311</v>
      </c>
      <c r="B132" s="98" t="s">
        <v>153</v>
      </c>
      <c r="C132" s="99">
        <f t="shared" si="98"/>
        <v>0</v>
      </c>
      <c r="D132" s="237"/>
      <c r="E132" s="105"/>
      <c r="F132" s="591">
        <f t="shared" ref="F132:F135" si="157">D132+E132</f>
        <v>0</v>
      </c>
      <c r="G132" s="237"/>
      <c r="H132" s="104"/>
      <c r="I132" s="235">
        <f t="shared" ref="I132:I135" si="158">G132+H132</f>
        <v>0</v>
      </c>
      <c r="J132" s="104"/>
      <c r="K132" s="105"/>
      <c r="L132" s="592">
        <f t="shared" ref="L132:L135" si="159">J132+K132</f>
        <v>0</v>
      </c>
      <c r="M132" s="238"/>
      <c r="N132" s="105"/>
      <c r="O132" s="235">
        <f t="shared" ref="O132:O135" si="160">M132+N132</f>
        <v>0</v>
      </c>
      <c r="P132" s="245"/>
    </row>
    <row r="133" spans="1:16" x14ac:dyDescent="0.25">
      <c r="A133" s="119">
        <v>2312</v>
      </c>
      <c r="B133" s="98" t="s">
        <v>154</v>
      </c>
      <c r="C133" s="99">
        <f t="shared" si="98"/>
        <v>2727</v>
      </c>
      <c r="D133" s="237">
        <v>1607</v>
      </c>
      <c r="E133" s="458"/>
      <c r="F133" s="509">
        <f t="shared" si="157"/>
        <v>1607</v>
      </c>
      <c r="G133" s="237"/>
      <c r="H133" s="577"/>
      <c r="I133" s="509">
        <f t="shared" si="158"/>
        <v>0</v>
      </c>
      <c r="J133" s="104">
        <v>1120</v>
      </c>
      <c r="K133" s="458"/>
      <c r="L133" s="509">
        <f t="shared" si="159"/>
        <v>1120</v>
      </c>
      <c r="M133" s="238"/>
      <c r="N133" s="105"/>
      <c r="O133" s="235">
        <f t="shared" si="160"/>
        <v>0</v>
      </c>
      <c r="P133" s="648"/>
    </row>
    <row r="134" spans="1:16" hidden="1" x14ac:dyDescent="0.25">
      <c r="A134" s="119">
        <v>2313</v>
      </c>
      <c r="B134" s="98" t="s">
        <v>155</v>
      </c>
      <c r="C134" s="99">
        <f t="shared" si="98"/>
        <v>0</v>
      </c>
      <c r="D134" s="237"/>
      <c r="E134" s="105"/>
      <c r="F134" s="591">
        <f t="shared" si="157"/>
        <v>0</v>
      </c>
      <c r="G134" s="237"/>
      <c r="H134" s="104"/>
      <c r="I134" s="235">
        <f t="shared" si="158"/>
        <v>0</v>
      </c>
      <c r="J134" s="104"/>
      <c r="K134" s="105"/>
      <c r="L134" s="592">
        <f t="shared" si="159"/>
        <v>0</v>
      </c>
      <c r="M134" s="238"/>
      <c r="N134" s="105"/>
      <c r="O134" s="235">
        <f t="shared" si="160"/>
        <v>0</v>
      </c>
      <c r="P134" s="245"/>
    </row>
    <row r="135" spans="1:16" ht="36" customHeight="1" x14ac:dyDescent="0.25">
      <c r="A135" s="119">
        <v>2314</v>
      </c>
      <c r="B135" s="98" t="s">
        <v>156</v>
      </c>
      <c r="C135" s="99">
        <f t="shared" si="98"/>
        <v>41727</v>
      </c>
      <c r="D135" s="237">
        <v>37218</v>
      </c>
      <c r="E135" s="458">
        <v>-191</v>
      </c>
      <c r="F135" s="509">
        <f t="shared" si="157"/>
        <v>37027</v>
      </c>
      <c r="G135" s="237"/>
      <c r="H135" s="577"/>
      <c r="I135" s="509">
        <f t="shared" si="158"/>
        <v>0</v>
      </c>
      <c r="J135" s="104">
        <v>4700</v>
      </c>
      <c r="K135" s="458"/>
      <c r="L135" s="509">
        <f t="shared" si="159"/>
        <v>4700</v>
      </c>
      <c r="M135" s="238"/>
      <c r="N135" s="105"/>
      <c r="O135" s="235">
        <f t="shared" si="160"/>
        <v>0</v>
      </c>
      <c r="P135" s="648" t="s">
        <v>445</v>
      </c>
    </row>
    <row r="136" spans="1:16" hidden="1" x14ac:dyDescent="0.25">
      <c r="A136" s="231">
        <v>2320</v>
      </c>
      <c r="B136" s="98" t="s">
        <v>157</v>
      </c>
      <c r="C136" s="99">
        <f t="shared" si="98"/>
        <v>0</v>
      </c>
      <c r="D136" s="232">
        <f>SUM(D137:D139)</f>
        <v>0</v>
      </c>
      <c r="E136" s="233">
        <f t="shared" ref="E136:F136" si="161">SUM(E137:E139)</f>
        <v>0</v>
      </c>
      <c r="F136" s="591">
        <f t="shared" si="161"/>
        <v>0</v>
      </c>
      <c r="G136" s="232">
        <f>SUM(G137:G139)</f>
        <v>0</v>
      </c>
      <c r="H136" s="234">
        <f t="shared" ref="H136:I136" si="162">SUM(H137:H139)</f>
        <v>0</v>
      </c>
      <c r="I136" s="235">
        <f t="shared" si="162"/>
        <v>0</v>
      </c>
      <c r="J136" s="234">
        <f>SUM(J137:J139)</f>
        <v>0</v>
      </c>
      <c r="K136" s="233">
        <f t="shared" ref="K136:L136" si="163">SUM(K137:K139)</f>
        <v>0</v>
      </c>
      <c r="L136" s="592">
        <f t="shared" si="163"/>
        <v>0</v>
      </c>
      <c r="M136" s="99">
        <f>SUM(M137:M139)</f>
        <v>0</v>
      </c>
      <c r="N136" s="233">
        <f t="shared" ref="N136:O136" si="164">SUM(N137:N139)</f>
        <v>0</v>
      </c>
      <c r="O136" s="235">
        <f t="shared" si="164"/>
        <v>0</v>
      </c>
      <c r="P136" s="245"/>
    </row>
    <row r="137" spans="1:16" hidden="1" x14ac:dyDescent="0.25">
      <c r="A137" s="119">
        <v>2321</v>
      </c>
      <c r="B137" s="98" t="s">
        <v>158</v>
      </c>
      <c r="C137" s="99">
        <f t="shared" si="98"/>
        <v>0</v>
      </c>
      <c r="D137" s="237"/>
      <c r="E137" s="105"/>
      <c r="F137" s="591">
        <f t="shared" ref="F137:F140" si="165">D137+E137</f>
        <v>0</v>
      </c>
      <c r="G137" s="237"/>
      <c r="H137" s="104"/>
      <c r="I137" s="235">
        <f t="shared" ref="I137:I140" si="166">G137+H137</f>
        <v>0</v>
      </c>
      <c r="J137" s="104"/>
      <c r="K137" s="105"/>
      <c r="L137" s="592">
        <f t="shared" ref="L137:L140" si="167">J137+K137</f>
        <v>0</v>
      </c>
      <c r="M137" s="238"/>
      <c r="N137" s="105"/>
      <c r="O137" s="235">
        <f t="shared" ref="O137:O140" si="168">M137+N137</f>
        <v>0</v>
      </c>
      <c r="P137" s="245"/>
    </row>
    <row r="138" spans="1:16" hidden="1" x14ac:dyDescent="0.25">
      <c r="A138" s="119">
        <v>2322</v>
      </c>
      <c r="B138" s="98" t="s">
        <v>159</v>
      </c>
      <c r="C138" s="99">
        <f t="shared" si="98"/>
        <v>0</v>
      </c>
      <c r="D138" s="237"/>
      <c r="E138" s="105"/>
      <c r="F138" s="591">
        <f t="shared" si="165"/>
        <v>0</v>
      </c>
      <c r="G138" s="237"/>
      <c r="H138" s="104"/>
      <c r="I138" s="235">
        <f t="shared" si="166"/>
        <v>0</v>
      </c>
      <c r="J138" s="104"/>
      <c r="K138" s="105"/>
      <c r="L138" s="592">
        <f t="shared" si="167"/>
        <v>0</v>
      </c>
      <c r="M138" s="238"/>
      <c r="N138" s="105"/>
      <c r="O138" s="235">
        <f t="shared" si="168"/>
        <v>0</v>
      </c>
      <c r="P138" s="245"/>
    </row>
    <row r="139" spans="1:16" ht="10.5" hidden="1" customHeight="1" x14ac:dyDescent="0.25">
      <c r="A139" s="119">
        <v>2329</v>
      </c>
      <c r="B139" s="98" t="s">
        <v>160</v>
      </c>
      <c r="C139" s="99">
        <f t="shared" si="98"/>
        <v>0</v>
      </c>
      <c r="D139" s="237"/>
      <c r="E139" s="105"/>
      <c r="F139" s="591">
        <f t="shared" si="165"/>
        <v>0</v>
      </c>
      <c r="G139" s="237"/>
      <c r="H139" s="104"/>
      <c r="I139" s="235">
        <f t="shared" si="166"/>
        <v>0</v>
      </c>
      <c r="J139" s="104"/>
      <c r="K139" s="105"/>
      <c r="L139" s="592">
        <f t="shared" si="167"/>
        <v>0</v>
      </c>
      <c r="M139" s="238"/>
      <c r="N139" s="105"/>
      <c r="O139" s="235">
        <f t="shared" si="168"/>
        <v>0</v>
      </c>
      <c r="P139" s="245"/>
    </row>
    <row r="140" spans="1:16" hidden="1" x14ac:dyDescent="0.25">
      <c r="A140" s="231">
        <v>2330</v>
      </c>
      <c r="B140" s="98" t="s">
        <v>161</v>
      </c>
      <c r="C140" s="99">
        <f t="shared" si="98"/>
        <v>0</v>
      </c>
      <c r="D140" s="237"/>
      <c r="E140" s="105"/>
      <c r="F140" s="591">
        <f t="shared" si="165"/>
        <v>0</v>
      </c>
      <c r="G140" s="237"/>
      <c r="H140" s="104"/>
      <c r="I140" s="235">
        <f t="shared" si="166"/>
        <v>0</v>
      </c>
      <c r="J140" s="104"/>
      <c r="K140" s="105"/>
      <c r="L140" s="592">
        <f t="shared" si="167"/>
        <v>0</v>
      </c>
      <c r="M140" s="238"/>
      <c r="N140" s="105"/>
      <c r="O140" s="235">
        <f t="shared" si="168"/>
        <v>0</v>
      </c>
      <c r="P140" s="245"/>
    </row>
    <row r="141" spans="1:16" ht="48" hidden="1" x14ac:dyDescent="0.25">
      <c r="A141" s="231">
        <v>2340</v>
      </c>
      <c r="B141" s="98" t="s">
        <v>162</v>
      </c>
      <c r="C141" s="99">
        <f t="shared" si="98"/>
        <v>0</v>
      </c>
      <c r="D141" s="232">
        <f>SUM(D142:D143)</f>
        <v>0</v>
      </c>
      <c r="E141" s="233">
        <f t="shared" ref="E141:F141" si="169">SUM(E142:E143)</f>
        <v>0</v>
      </c>
      <c r="F141" s="591">
        <f t="shared" si="169"/>
        <v>0</v>
      </c>
      <c r="G141" s="232">
        <f>SUM(G142:G143)</f>
        <v>0</v>
      </c>
      <c r="H141" s="234">
        <f t="shared" ref="H141:I141" si="170">SUM(H142:H143)</f>
        <v>0</v>
      </c>
      <c r="I141" s="235">
        <f t="shared" si="170"/>
        <v>0</v>
      </c>
      <c r="J141" s="234">
        <f>SUM(J142:J143)</f>
        <v>0</v>
      </c>
      <c r="K141" s="233">
        <f t="shared" ref="K141:L141" si="171">SUM(K142:K143)</f>
        <v>0</v>
      </c>
      <c r="L141" s="592">
        <f t="shared" si="171"/>
        <v>0</v>
      </c>
      <c r="M141" s="99">
        <f>SUM(M142:M143)</f>
        <v>0</v>
      </c>
      <c r="N141" s="233">
        <f t="shared" ref="N141:O141" si="172">SUM(N142:N143)</f>
        <v>0</v>
      </c>
      <c r="O141" s="235">
        <f t="shared" si="172"/>
        <v>0</v>
      </c>
      <c r="P141" s="245"/>
    </row>
    <row r="142" spans="1:16" hidden="1" x14ac:dyDescent="0.25">
      <c r="A142" s="119">
        <v>2341</v>
      </c>
      <c r="B142" s="98" t="s">
        <v>163</v>
      </c>
      <c r="C142" s="99">
        <f t="shared" si="98"/>
        <v>0</v>
      </c>
      <c r="D142" s="237"/>
      <c r="E142" s="105"/>
      <c r="F142" s="591">
        <f t="shared" ref="F142:F143" si="173">D142+E142</f>
        <v>0</v>
      </c>
      <c r="G142" s="237"/>
      <c r="H142" s="104"/>
      <c r="I142" s="235">
        <f t="shared" ref="I142:I143" si="174">G142+H142</f>
        <v>0</v>
      </c>
      <c r="J142" s="104"/>
      <c r="K142" s="105"/>
      <c r="L142" s="592">
        <f t="shared" ref="L142:L143" si="175">J142+K142</f>
        <v>0</v>
      </c>
      <c r="M142" s="238"/>
      <c r="N142" s="105"/>
      <c r="O142" s="235">
        <f t="shared" ref="O142:O143" si="176">M142+N142</f>
        <v>0</v>
      </c>
      <c r="P142" s="245"/>
    </row>
    <row r="143" spans="1:16" ht="24" hidden="1" x14ac:dyDescent="0.25">
      <c r="A143" s="119">
        <v>2344</v>
      </c>
      <c r="B143" s="98" t="s">
        <v>164</v>
      </c>
      <c r="C143" s="99">
        <f t="shared" si="98"/>
        <v>0</v>
      </c>
      <c r="D143" s="237"/>
      <c r="E143" s="105"/>
      <c r="F143" s="591">
        <f t="shared" si="173"/>
        <v>0</v>
      </c>
      <c r="G143" s="237"/>
      <c r="H143" s="104"/>
      <c r="I143" s="235">
        <f t="shared" si="174"/>
        <v>0</v>
      </c>
      <c r="J143" s="104"/>
      <c r="K143" s="105"/>
      <c r="L143" s="592">
        <f t="shared" si="175"/>
        <v>0</v>
      </c>
      <c r="M143" s="238"/>
      <c r="N143" s="105"/>
      <c r="O143" s="235">
        <f t="shared" si="176"/>
        <v>0</v>
      </c>
      <c r="P143" s="245"/>
    </row>
    <row r="144" spans="1:16" ht="24" hidden="1" x14ac:dyDescent="0.25">
      <c r="A144" s="213">
        <v>2350</v>
      </c>
      <c r="B144" s="157" t="s">
        <v>165</v>
      </c>
      <c r="C144" s="163">
        <f t="shared" si="98"/>
        <v>0</v>
      </c>
      <c r="D144" s="214">
        <f>SUM(D145:D150)</f>
        <v>0</v>
      </c>
      <c r="E144" s="215">
        <f t="shared" ref="E144:F144" si="177">SUM(E145:E150)</f>
        <v>0</v>
      </c>
      <c r="F144" s="604">
        <f t="shared" si="177"/>
        <v>0</v>
      </c>
      <c r="G144" s="214">
        <f>SUM(G145:G150)</f>
        <v>0</v>
      </c>
      <c r="H144" s="216">
        <f t="shared" ref="H144:I144" si="178">SUM(H145:H150)</f>
        <v>0</v>
      </c>
      <c r="I144" s="217">
        <f t="shared" si="178"/>
        <v>0</v>
      </c>
      <c r="J144" s="216">
        <f>SUM(J145:J150)</f>
        <v>0</v>
      </c>
      <c r="K144" s="215">
        <f t="shared" ref="K144:L144" si="179">SUM(K145:K150)</f>
        <v>0</v>
      </c>
      <c r="L144" s="568">
        <f t="shared" si="179"/>
        <v>0</v>
      </c>
      <c r="M144" s="163">
        <f>SUM(M145:M150)</f>
        <v>0</v>
      </c>
      <c r="N144" s="215">
        <f t="shared" ref="N144:O144" si="180">SUM(N145:N150)</f>
        <v>0</v>
      </c>
      <c r="O144" s="217">
        <f t="shared" si="180"/>
        <v>0</v>
      </c>
      <c r="P144" s="648"/>
    </row>
    <row r="145" spans="1:16" hidden="1" x14ac:dyDescent="0.25">
      <c r="A145" s="47">
        <v>2351</v>
      </c>
      <c r="B145" s="87" t="s">
        <v>166</v>
      </c>
      <c r="C145" s="88">
        <f t="shared" si="98"/>
        <v>0</v>
      </c>
      <c r="D145" s="219"/>
      <c r="E145" s="94"/>
      <c r="F145" s="569">
        <f t="shared" ref="F145:F150" si="181">D145+E145</f>
        <v>0</v>
      </c>
      <c r="G145" s="219"/>
      <c r="H145" s="93"/>
      <c r="I145" s="220">
        <f t="shared" ref="I145:I150" si="182">G145+H145</f>
        <v>0</v>
      </c>
      <c r="J145" s="93"/>
      <c r="K145" s="94"/>
      <c r="L145" s="570">
        <f t="shared" ref="L145:L150" si="183">J145+K145</f>
        <v>0</v>
      </c>
      <c r="M145" s="221"/>
      <c r="N145" s="94"/>
      <c r="O145" s="220">
        <f t="shared" ref="O145:O150" si="184">M145+N145</f>
        <v>0</v>
      </c>
      <c r="P145" s="647"/>
    </row>
    <row r="146" spans="1:16" hidden="1" x14ac:dyDescent="0.25">
      <c r="A146" s="119">
        <v>2352</v>
      </c>
      <c r="B146" s="98" t="s">
        <v>167</v>
      </c>
      <c r="C146" s="99">
        <f t="shared" si="98"/>
        <v>0</v>
      </c>
      <c r="D146" s="237"/>
      <c r="E146" s="105"/>
      <c r="F146" s="591">
        <f t="shared" si="181"/>
        <v>0</v>
      </c>
      <c r="G146" s="237"/>
      <c r="H146" s="104"/>
      <c r="I146" s="235">
        <f t="shared" si="182"/>
        <v>0</v>
      </c>
      <c r="J146" s="104"/>
      <c r="K146" s="105"/>
      <c r="L146" s="592">
        <f t="shared" si="183"/>
        <v>0</v>
      </c>
      <c r="M146" s="238"/>
      <c r="N146" s="105"/>
      <c r="O146" s="235">
        <f t="shared" si="184"/>
        <v>0</v>
      </c>
      <c r="P146" s="245"/>
    </row>
    <row r="147" spans="1:16" ht="24" hidden="1" x14ac:dyDescent="0.25">
      <c r="A147" s="119">
        <v>2353</v>
      </c>
      <c r="B147" s="98" t="s">
        <v>168</v>
      </c>
      <c r="C147" s="99">
        <f t="shared" si="98"/>
        <v>0</v>
      </c>
      <c r="D147" s="237"/>
      <c r="E147" s="105"/>
      <c r="F147" s="591">
        <f t="shared" si="181"/>
        <v>0</v>
      </c>
      <c r="G147" s="237"/>
      <c r="H147" s="104"/>
      <c r="I147" s="235">
        <f t="shared" si="182"/>
        <v>0</v>
      </c>
      <c r="J147" s="104"/>
      <c r="K147" s="105"/>
      <c r="L147" s="592">
        <f t="shared" si="183"/>
        <v>0</v>
      </c>
      <c r="M147" s="238"/>
      <c r="N147" s="105"/>
      <c r="O147" s="235">
        <f t="shared" si="184"/>
        <v>0</v>
      </c>
      <c r="P147" s="245"/>
    </row>
    <row r="148" spans="1:16" ht="24" hidden="1" x14ac:dyDescent="0.25">
      <c r="A148" s="119">
        <v>2354</v>
      </c>
      <c r="B148" s="98" t="s">
        <v>169</v>
      </c>
      <c r="C148" s="99">
        <f t="shared" si="98"/>
        <v>0</v>
      </c>
      <c r="D148" s="237"/>
      <c r="E148" s="105"/>
      <c r="F148" s="591">
        <f t="shared" si="181"/>
        <v>0</v>
      </c>
      <c r="G148" s="237"/>
      <c r="H148" s="104"/>
      <c r="I148" s="235">
        <f t="shared" si="182"/>
        <v>0</v>
      </c>
      <c r="J148" s="104"/>
      <c r="K148" s="105"/>
      <c r="L148" s="592">
        <f t="shared" si="183"/>
        <v>0</v>
      </c>
      <c r="M148" s="238"/>
      <c r="N148" s="105"/>
      <c r="O148" s="235">
        <f t="shared" si="184"/>
        <v>0</v>
      </c>
      <c r="P148" s="245"/>
    </row>
    <row r="149" spans="1:16" ht="24" hidden="1" x14ac:dyDescent="0.25">
      <c r="A149" s="119">
        <v>2355</v>
      </c>
      <c r="B149" s="98" t="s">
        <v>170</v>
      </c>
      <c r="C149" s="99">
        <f t="shared" ref="C149:C212" si="185">F149+I149+L149+O149</f>
        <v>0</v>
      </c>
      <c r="D149" s="237"/>
      <c r="E149" s="105"/>
      <c r="F149" s="591">
        <f t="shared" si="181"/>
        <v>0</v>
      </c>
      <c r="G149" s="237"/>
      <c r="H149" s="104"/>
      <c r="I149" s="235">
        <f t="shared" si="182"/>
        <v>0</v>
      </c>
      <c r="J149" s="104"/>
      <c r="K149" s="105"/>
      <c r="L149" s="592">
        <f t="shared" si="183"/>
        <v>0</v>
      </c>
      <c r="M149" s="238"/>
      <c r="N149" s="105"/>
      <c r="O149" s="235">
        <f t="shared" si="184"/>
        <v>0</v>
      </c>
      <c r="P149" s="245"/>
    </row>
    <row r="150" spans="1:16" ht="24" hidden="1" x14ac:dyDescent="0.25">
      <c r="A150" s="119">
        <v>2359</v>
      </c>
      <c r="B150" s="98" t="s">
        <v>171</v>
      </c>
      <c r="C150" s="99">
        <f t="shared" si="185"/>
        <v>0</v>
      </c>
      <c r="D150" s="237"/>
      <c r="E150" s="105"/>
      <c r="F150" s="591">
        <f t="shared" si="181"/>
        <v>0</v>
      </c>
      <c r="G150" s="237"/>
      <c r="H150" s="104"/>
      <c r="I150" s="235">
        <f t="shared" si="182"/>
        <v>0</v>
      </c>
      <c r="J150" s="104"/>
      <c r="K150" s="105"/>
      <c r="L150" s="592">
        <f t="shared" si="183"/>
        <v>0</v>
      </c>
      <c r="M150" s="238"/>
      <c r="N150" s="105"/>
      <c r="O150" s="235">
        <f t="shared" si="184"/>
        <v>0</v>
      </c>
      <c r="P150" s="245"/>
    </row>
    <row r="151" spans="1:16" ht="24.75" customHeight="1" x14ac:dyDescent="0.25">
      <c r="A151" s="231">
        <v>2360</v>
      </c>
      <c r="B151" s="98" t="s">
        <v>172</v>
      </c>
      <c r="C151" s="99">
        <f t="shared" si="185"/>
        <v>37698</v>
      </c>
      <c r="D151" s="232">
        <f>SUM(D152:D158)</f>
        <v>37698</v>
      </c>
      <c r="E151" s="459">
        <f t="shared" ref="E151:F151" si="186">SUM(E152:E158)</f>
        <v>0</v>
      </c>
      <c r="F151" s="509">
        <f t="shared" si="186"/>
        <v>37698</v>
      </c>
      <c r="G151" s="232">
        <f>SUM(G152:G158)</f>
        <v>0</v>
      </c>
      <c r="H151" s="592">
        <f t="shared" ref="H151:I151" si="187">SUM(H152:H158)</f>
        <v>0</v>
      </c>
      <c r="I151" s="509">
        <f t="shared" si="187"/>
        <v>0</v>
      </c>
      <c r="J151" s="234">
        <f>SUM(J152:J158)</f>
        <v>0</v>
      </c>
      <c r="K151" s="459">
        <f t="shared" ref="K151:L151" si="188">SUM(K152:K158)</f>
        <v>0</v>
      </c>
      <c r="L151" s="509">
        <f t="shared" si="188"/>
        <v>0</v>
      </c>
      <c r="M151" s="99">
        <f>SUM(M152:M158)</f>
        <v>0</v>
      </c>
      <c r="N151" s="233">
        <f t="shared" ref="N151:O151" si="189">SUM(N152:N158)</f>
        <v>0</v>
      </c>
      <c r="O151" s="235">
        <f t="shared" si="189"/>
        <v>0</v>
      </c>
      <c r="P151" s="245"/>
    </row>
    <row r="152" spans="1:16" x14ac:dyDescent="0.25">
      <c r="A152" s="97">
        <v>2361</v>
      </c>
      <c r="B152" s="98" t="s">
        <v>173</v>
      </c>
      <c r="C152" s="99">
        <f t="shared" si="185"/>
        <v>36988</v>
      </c>
      <c r="D152" s="237">
        <v>36988</v>
      </c>
      <c r="E152" s="458"/>
      <c r="F152" s="509">
        <f t="shared" ref="F152:F159" si="190">D152+E152</f>
        <v>36988</v>
      </c>
      <c r="G152" s="237"/>
      <c r="H152" s="577"/>
      <c r="I152" s="509">
        <f t="shared" ref="I152:I159" si="191">G152+H152</f>
        <v>0</v>
      </c>
      <c r="J152" s="104"/>
      <c r="K152" s="458"/>
      <c r="L152" s="509">
        <f t="shared" ref="L152:L159" si="192">J152+K152</f>
        <v>0</v>
      </c>
      <c r="M152" s="238"/>
      <c r="N152" s="105"/>
      <c r="O152" s="235">
        <f t="shared" ref="O152:O159" si="193">M152+N152</f>
        <v>0</v>
      </c>
      <c r="P152" s="648"/>
    </row>
    <row r="153" spans="1:16" ht="24" hidden="1" x14ac:dyDescent="0.25">
      <c r="A153" s="97">
        <v>2362</v>
      </c>
      <c r="B153" s="98" t="s">
        <v>174</v>
      </c>
      <c r="C153" s="99">
        <f t="shared" si="185"/>
        <v>0</v>
      </c>
      <c r="D153" s="237"/>
      <c r="E153" s="105"/>
      <c r="F153" s="591">
        <f t="shared" si="190"/>
        <v>0</v>
      </c>
      <c r="G153" s="237"/>
      <c r="H153" s="104"/>
      <c r="I153" s="235">
        <f t="shared" si="191"/>
        <v>0</v>
      </c>
      <c r="J153" s="104"/>
      <c r="K153" s="105"/>
      <c r="L153" s="592">
        <f t="shared" si="192"/>
        <v>0</v>
      </c>
      <c r="M153" s="238"/>
      <c r="N153" s="105"/>
      <c r="O153" s="235">
        <f t="shared" si="193"/>
        <v>0</v>
      </c>
      <c r="P153" s="245"/>
    </row>
    <row r="154" spans="1:16" x14ac:dyDescent="0.25">
      <c r="A154" s="97">
        <v>2363</v>
      </c>
      <c r="B154" s="98" t="s">
        <v>175</v>
      </c>
      <c r="C154" s="99">
        <f t="shared" si="185"/>
        <v>710</v>
      </c>
      <c r="D154" s="237">
        <v>710</v>
      </c>
      <c r="E154" s="458"/>
      <c r="F154" s="509">
        <f t="shared" si="190"/>
        <v>710</v>
      </c>
      <c r="G154" s="237"/>
      <c r="H154" s="577"/>
      <c r="I154" s="509">
        <f t="shared" si="191"/>
        <v>0</v>
      </c>
      <c r="J154" s="104"/>
      <c r="K154" s="458"/>
      <c r="L154" s="509">
        <f t="shared" si="192"/>
        <v>0</v>
      </c>
      <c r="M154" s="238"/>
      <c r="N154" s="105"/>
      <c r="O154" s="235">
        <f t="shared" si="193"/>
        <v>0</v>
      </c>
      <c r="P154" s="648"/>
    </row>
    <row r="155" spans="1:16" hidden="1" x14ac:dyDescent="0.25">
      <c r="A155" s="97">
        <v>2364</v>
      </c>
      <c r="B155" s="98" t="s">
        <v>176</v>
      </c>
      <c r="C155" s="99">
        <f t="shared" si="185"/>
        <v>0</v>
      </c>
      <c r="D155" s="237"/>
      <c r="E155" s="105"/>
      <c r="F155" s="591">
        <f t="shared" si="190"/>
        <v>0</v>
      </c>
      <c r="G155" s="237"/>
      <c r="H155" s="104"/>
      <c r="I155" s="235">
        <f t="shared" si="191"/>
        <v>0</v>
      </c>
      <c r="J155" s="104"/>
      <c r="K155" s="105"/>
      <c r="L155" s="592">
        <f t="shared" si="192"/>
        <v>0</v>
      </c>
      <c r="M155" s="238"/>
      <c r="N155" s="105"/>
      <c r="O155" s="235">
        <f t="shared" si="193"/>
        <v>0</v>
      </c>
      <c r="P155" s="245"/>
    </row>
    <row r="156" spans="1:16" ht="12.75" hidden="1" customHeight="1" x14ac:dyDescent="0.25">
      <c r="A156" s="97">
        <v>2365</v>
      </c>
      <c r="B156" s="98" t="s">
        <v>177</v>
      </c>
      <c r="C156" s="99">
        <f t="shared" si="185"/>
        <v>0</v>
      </c>
      <c r="D156" s="237"/>
      <c r="E156" s="105"/>
      <c r="F156" s="591">
        <f t="shared" si="190"/>
        <v>0</v>
      </c>
      <c r="G156" s="237"/>
      <c r="H156" s="104"/>
      <c r="I156" s="235">
        <f t="shared" si="191"/>
        <v>0</v>
      </c>
      <c r="J156" s="104"/>
      <c r="K156" s="105"/>
      <c r="L156" s="592">
        <f t="shared" si="192"/>
        <v>0</v>
      </c>
      <c r="M156" s="238"/>
      <c r="N156" s="105"/>
      <c r="O156" s="235">
        <f t="shared" si="193"/>
        <v>0</v>
      </c>
      <c r="P156" s="245"/>
    </row>
    <row r="157" spans="1:16" ht="36" hidden="1" x14ac:dyDescent="0.25">
      <c r="A157" s="97">
        <v>2366</v>
      </c>
      <c r="B157" s="98" t="s">
        <v>178</v>
      </c>
      <c r="C157" s="99">
        <f t="shared" si="185"/>
        <v>0</v>
      </c>
      <c r="D157" s="237"/>
      <c r="E157" s="105"/>
      <c r="F157" s="591">
        <f t="shared" si="190"/>
        <v>0</v>
      </c>
      <c r="G157" s="237"/>
      <c r="H157" s="104"/>
      <c r="I157" s="235">
        <f t="shared" si="191"/>
        <v>0</v>
      </c>
      <c r="J157" s="104"/>
      <c r="K157" s="105"/>
      <c r="L157" s="592">
        <f t="shared" si="192"/>
        <v>0</v>
      </c>
      <c r="M157" s="238"/>
      <c r="N157" s="105"/>
      <c r="O157" s="235">
        <f t="shared" si="193"/>
        <v>0</v>
      </c>
      <c r="P157" s="245"/>
    </row>
    <row r="158" spans="1:16" ht="48" hidden="1" x14ac:dyDescent="0.25">
      <c r="A158" s="97">
        <v>2369</v>
      </c>
      <c r="B158" s="98" t="s">
        <v>179</v>
      </c>
      <c r="C158" s="99">
        <f t="shared" si="185"/>
        <v>0</v>
      </c>
      <c r="D158" s="237"/>
      <c r="E158" s="105"/>
      <c r="F158" s="591">
        <f t="shared" si="190"/>
        <v>0</v>
      </c>
      <c r="G158" s="237"/>
      <c r="H158" s="104"/>
      <c r="I158" s="235">
        <f t="shared" si="191"/>
        <v>0</v>
      </c>
      <c r="J158" s="104"/>
      <c r="K158" s="105"/>
      <c r="L158" s="592">
        <f t="shared" si="192"/>
        <v>0</v>
      </c>
      <c r="M158" s="238"/>
      <c r="N158" s="105"/>
      <c r="O158" s="235">
        <f t="shared" si="193"/>
        <v>0</v>
      </c>
      <c r="P158" s="245"/>
    </row>
    <row r="159" spans="1:16" hidden="1" x14ac:dyDescent="0.25">
      <c r="A159" s="213">
        <v>2370</v>
      </c>
      <c r="B159" s="157" t="s">
        <v>180</v>
      </c>
      <c r="C159" s="163">
        <f t="shared" si="185"/>
        <v>0</v>
      </c>
      <c r="D159" s="239"/>
      <c r="E159" s="240"/>
      <c r="F159" s="604">
        <f t="shared" si="190"/>
        <v>0</v>
      </c>
      <c r="G159" s="239"/>
      <c r="H159" s="241"/>
      <c r="I159" s="217">
        <f t="shared" si="191"/>
        <v>0</v>
      </c>
      <c r="J159" s="241"/>
      <c r="K159" s="240"/>
      <c r="L159" s="568">
        <f t="shared" si="192"/>
        <v>0</v>
      </c>
      <c r="M159" s="242"/>
      <c r="N159" s="240"/>
      <c r="O159" s="217">
        <f t="shared" si="193"/>
        <v>0</v>
      </c>
      <c r="P159" s="648"/>
    </row>
    <row r="160" spans="1:16" hidden="1" x14ac:dyDescent="0.25">
      <c r="A160" s="213">
        <v>2380</v>
      </c>
      <c r="B160" s="157" t="s">
        <v>181</v>
      </c>
      <c r="C160" s="163">
        <f t="shared" si="185"/>
        <v>0</v>
      </c>
      <c r="D160" s="214">
        <f>SUM(D161:D162)</f>
        <v>0</v>
      </c>
      <c r="E160" s="215">
        <f t="shared" ref="E160:F160" si="194">SUM(E161:E162)</f>
        <v>0</v>
      </c>
      <c r="F160" s="604">
        <f t="shared" si="194"/>
        <v>0</v>
      </c>
      <c r="G160" s="214">
        <f>SUM(G161:G162)</f>
        <v>0</v>
      </c>
      <c r="H160" s="216">
        <f t="shared" ref="H160:I160" si="195">SUM(H161:H162)</f>
        <v>0</v>
      </c>
      <c r="I160" s="217">
        <f t="shared" si="195"/>
        <v>0</v>
      </c>
      <c r="J160" s="216">
        <f>SUM(J161:J162)</f>
        <v>0</v>
      </c>
      <c r="K160" s="215">
        <f t="shared" ref="K160:L160" si="196">SUM(K161:K162)</f>
        <v>0</v>
      </c>
      <c r="L160" s="568">
        <f t="shared" si="196"/>
        <v>0</v>
      </c>
      <c r="M160" s="163">
        <f>SUM(M161:M162)</f>
        <v>0</v>
      </c>
      <c r="N160" s="215">
        <f t="shared" ref="N160:O160" si="197">SUM(N161:N162)</f>
        <v>0</v>
      </c>
      <c r="O160" s="217">
        <f t="shared" si="197"/>
        <v>0</v>
      </c>
      <c r="P160" s="648"/>
    </row>
    <row r="161" spans="1:16" hidden="1" x14ac:dyDescent="0.25">
      <c r="A161" s="46">
        <v>2381</v>
      </c>
      <c r="B161" s="87" t="s">
        <v>182</v>
      </c>
      <c r="C161" s="88">
        <f t="shared" si="185"/>
        <v>0</v>
      </c>
      <c r="D161" s="219"/>
      <c r="E161" s="94"/>
      <c r="F161" s="569">
        <f t="shared" ref="F161:F164" si="198">D161+E161</f>
        <v>0</v>
      </c>
      <c r="G161" s="219"/>
      <c r="H161" s="93"/>
      <c r="I161" s="220">
        <f t="shared" ref="I161:I164" si="199">G161+H161</f>
        <v>0</v>
      </c>
      <c r="J161" s="93"/>
      <c r="K161" s="94"/>
      <c r="L161" s="570">
        <f t="shared" ref="L161:L164" si="200">J161+K161</f>
        <v>0</v>
      </c>
      <c r="M161" s="221"/>
      <c r="N161" s="94"/>
      <c r="O161" s="220">
        <f t="shared" ref="O161:O164" si="201">M161+N161</f>
        <v>0</v>
      </c>
      <c r="P161" s="647"/>
    </row>
    <row r="162" spans="1:16" ht="24" hidden="1" x14ac:dyDescent="0.25">
      <c r="A162" s="97">
        <v>2389</v>
      </c>
      <c r="B162" s="98" t="s">
        <v>183</v>
      </c>
      <c r="C162" s="99">
        <f t="shared" si="185"/>
        <v>0</v>
      </c>
      <c r="D162" s="237"/>
      <c r="E162" s="105"/>
      <c r="F162" s="591">
        <f t="shared" si="198"/>
        <v>0</v>
      </c>
      <c r="G162" s="237"/>
      <c r="H162" s="104"/>
      <c r="I162" s="235">
        <f t="shared" si="199"/>
        <v>0</v>
      </c>
      <c r="J162" s="104"/>
      <c r="K162" s="105"/>
      <c r="L162" s="592">
        <f t="shared" si="200"/>
        <v>0</v>
      </c>
      <c r="M162" s="238"/>
      <c r="N162" s="105"/>
      <c r="O162" s="235">
        <f t="shared" si="201"/>
        <v>0</v>
      </c>
      <c r="P162" s="245"/>
    </row>
    <row r="163" spans="1:16" x14ac:dyDescent="0.25">
      <c r="A163" s="213">
        <v>2390</v>
      </c>
      <c r="B163" s="157" t="s">
        <v>184</v>
      </c>
      <c r="C163" s="163">
        <f t="shared" si="185"/>
        <v>586</v>
      </c>
      <c r="D163" s="239">
        <v>586</v>
      </c>
      <c r="E163" s="464"/>
      <c r="F163" s="507">
        <f t="shared" si="198"/>
        <v>586</v>
      </c>
      <c r="G163" s="239"/>
      <c r="H163" s="839"/>
      <c r="I163" s="507">
        <f t="shared" si="199"/>
        <v>0</v>
      </c>
      <c r="J163" s="241"/>
      <c r="K163" s="464"/>
      <c r="L163" s="507">
        <f t="shared" si="200"/>
        <v>0</v>
      </c>
      <c r="M163" s="242"/>
      <c r="N163" s="240"/>
      <c r="O163" s="217">
        <f t="shared" si="201"/>
        <v>0</v>
      </c>
      <c r="P163" s="648"/>
    </row>
    <row r="164" spans="1:16" hidden="1" x14ac:dyDescent="0.25">
      <c r="A164" s="75">
        <v>2400</v>
      </c>
      <c r="B164" s="206" t="s">
        <v>185</v>
      </c>
      <c r="C164" s="76">
        <f t="shared" si="185"/>
        <v>0</v>
      </c>
      <c r="D164" s="265"/>
      <c r="E164" s="266"/>
      <c r="F164" s="541">
        <f t="shared" si="198"/>
        <v>0</v>
      </c>
      <c r="G164" s="265"/>
      <c r="H164" s="267"/>
      <c r="I164" s="208">
        <f t="shared" si="199"/>
        <v>0</v>
      </c>
      <c r="J164" s="267"/>
      <c r="K164" s="266"/>
      <c r="L164" s="544">
        <f t="shared" si="200"/>
        <v>0</v>
      </c>
      <c r="M164" s="268"/>
      <c r="N164" s="266"/>
      <c r="O164" s="208">
        <f t="shared" si="201"/>
        <v>0</v>
      </c>
      <c r="P164" s="841"/>
    </row>
    <row r="165" spans="1:16" ht="24" hidden="1" x14ac:dyDescent="0.25">
      <c r="A165" s="75">
        <v>2500</v>
      </c>
      <c r="B165" s="206" t="s">
        <v>186</v>
      </c>
      <c r="C165" s="76">
        <f t="shared" si="185"/>
        <v>0</v>
      </c>
      <c r="D165" s="207">
        <f>SUM(D166,D171)</f>
        <v>0</v>
      </c>
      <c r="E165" s="85">
        <f t="shared" ref="E165:O165" si="202">SUM(E166,E171)</f>
        <v>0</v>
      </c>
      <c r="F165" s="541">
        <f t="shared" si="202"/>
        <v>0</v>
      </c>
      <c r="G165" s="207">
        <f t="shared" si="202"/>
        <v>0</v>
      </c>
      <c r="H165" s="84">
        <f t="shared" si="202"/>
        <v>0</v>
      </c>
      <c r="I165" s="208">
        <f t="shared" si="202"/>
        <v>0</v>
      </c>
      <c r="J165" s="84">
        <f t="shared" si="202"/>
        <v>0</v>
      </c>
      <c r="K165" s="85">
        <f t="shared" si="202"/>
        <v>0</v>
      </c>
      <c r="L165" s="544">
        <f t="shared" si="202"/>
        <v>0</v>
      </c>
      <c r="M165" s="209">
        <f t="shared" si="202"/>
        <v>0</v>
      </c>
      <c r="N165" s="210">
        <f t="shared" si="202"/>
        <v>0</v>
      </c>
      <c r="O165" s="211">
        <f t="shared" si="202"/>
        <v>0</v>
      </c>
      <c r="P165" s="846"/>
    </row>
    <row r="166" spans="1:16" ht="16.5" hidden="1" customHeight="1" x14ac:dyDescent="0.25">
      <c r="A166" s="342">
        <v>2510</v>
      </c>
      <c r="B166" s="87" t="s">
        <v>187</v>
      </c>
      <c r="C166" s="88">
        <f t="shared" si="185"/>
        <v>0</v>
      </c>
      <c r="D166" s="246">
        <f>SUM(D167:D170)</f>
        <v>0</v>
      </c>
      <c r="E166" s="247">
        <f t="shared" ref="E166:O166" si="203">SUM(E167:E170)</f>
        <v>0</v>
      </c>
      <c r="F166" s="569">
        <f t="shared" si="203"/>
        <v>0</v>
      </c>
      <c r="G166" s="246">
        <f t="shared" si="203"/>
        <v>0</v>
      </c>
      <c r="H166" s="248">
        <f t="shared" si="203"/>
        <v>0</v>
      </c>
      <c r="I166" s="220">
        <f t="shared" si="203"/>
        <v>0</v>
      </c>
      <c r="J166" s="248">
        <f t="shared" si="203"/>
        <v>0</v>
      </c>
      <c r="K166" s="247">
        <f t="shared" si="203"/>
        <v>0</v>
      </c>
      <c r="L166" s="570">
        <f t="shared" si="203"/>
        <v>0</v>
      </c>
      <c r="M166" s="110">
        <f t="shared" si="203"/>
        <v>0</v>
      </c>
      <c r="N166" s="269">
        <f t="shared" si="203"/>
        <v>0</v>
      </c>
      <c r="O166" s="270">
        <f t="shared" si="203"/>
        <v>0</v>
      </c>
      <c r="P166" s="847"/>
    </row>
    <row r="167" spans="1:16" ht="24" hidden="1" x14ac:dyDescent="0.25">
      <c r="A167" s="119">
        <v>2512</v>
      </c>
      <c r="B167" s="98" t="s">
        <v>188</v>
      </c>
      <c r="C167" s="99">
        <f t="shared" si="185"/>
        <v>0</v>
      </c>
      <c r="D167" s="237"/>
      <c r="E167" s="105"/>
      <c r="F167" s="591">
        <f t="shared" ref="F167:F172" si="204">D167+E167</f>
        <v>0</v>
      </c>
      <c r="G167" s="237"/>
      <c r="H167" s="104"/>
      <c r="I167" s="235">
        <f t="shared" ref="I167:I172" si="205">G167+H167</f>
        <v>0</v>
      </c>
      <c r="J167" s="104"/>
      <c r="K167" s="105"/>
      <c r="L167" s="592">
        <f t="shared" ref="L167:L172" si="206">J167+K167</f>
        <v>0</v>
      </c>
      <c r="M167" s="238"/>
      <c r="N167" s="105"/>
      <c r="O167" s="235">
        <f t="shared" ref="O167:O172" si="207">M167+N167</f>
        <v>0</v>
      </c>
      <c r="P167" s="245"/>
    </row>
    <row r="168" spans="1:16" ht="36" hidden="1" x14ac:dyDescent="0.25">
      <c r="A168" s="119">
        <v>2513</v>
      </c>
      <c r="B168" s="98" t="s">
        <v>189</v>
      </c>
      <c r="C168" s="99">
        <f t="shared" si="185"/>
        <v>0</v>
      </c>
      <c r="D168" s="237"/>
      <c r="E168" s="105"/>
      <c r="F168" s="591">
        <f t="shared" si="204"/>
        <v>0</v>
      </c>
      <c r="G168" s="237"/>
      <c r="H168" s="104"/>
      <c r="I168" s="235">
        <f t="shared" si="205"/>
        <v>0</v>
      </c>
      <c r="J168" s="104"/>
      <c r="K168" s="105"/>
      <c r="L168" s="592">
        <f t="shared" si="206"/>
        <v>0</v>
      </c>
      <c r="M168" s="238"/>
      <c r="N168" s="105"/>
      <c r="O168" s="235">
        <f t="shared" si="207"/>
        <v>0</v>
      </c>
      <c r="P168" s="245"/>
    </row>
    <row r="169" spans="1:16" ht="24" hidden="1" x14ac:dyDescent="0.25">
      <c r="A169" s="119">
        <v>2515</v>
      </c>
      <c r="B169" s="98" t="s">
        <v>190</v>
      </c>
      <c r="C169" s="99">
        <f t="shared" si="185"/>
        <v>0</v>
      </c>
      <c r="D169" s="237"/>
      <c r="E169" s="105"/>
      <c r="F169" s="591">
        <f t="shared" si="204"/>
        <v>0</v>
      </c>
      <c r="G169" s="237"/>
      <c r="H169" s="104"/>
      <c r="I169" s="235">
        <f t="shared" si="205"/>
        <v>0</v>
      </c>
      <c r="J169" s="104"/>
      <c r="K169" s="105"/>
      <c r="L169" s="592">
        <f t="shared" si="206"/>
        <v>0</v>
      </c>
      <c r="M169" s="238"/>
      <c r="N169" s="105"/>
      <c r="O169" s="235">
        <f t="shared" si="207"/>
        <v>0</v>
      </c>
      <c r="P169" s="245"/>
    </row>
    <row r="170" spans="1:16" ht="24" hidden="1" x14ac:dyDescent="0.25">
      <c r="A170" s="119">
        <v>2519</v>
      </c>
      <c r="B170" s="98" t="s">
        <v>191</v>
      </c>
      <c r="C170" s="99">
        <f t="shared" si="185"/>
        <v>0</v>
      </c>
      <c r="D170" s="237"/>
      <c r="E170" s="105"/>
      <c r="F170" s="591">
        <f t="shared" si="204"/>
        <v>0</v>
      </c>
      <c r="G170" s="237"/>
      <c r="H170" s="104"/>
      <c r="I170" s="235">
        <f t="shared" si="205"/>
        <v>0</v>
      </c>
      <c r="J170" s="104"/>
      <c r="K170" s="105"/>
      <c r="L170" s="592">
        <f t="shared" si="206"/>
        <v>0</v>
      </c>
      <c r="M170" s="238"/>
      <c r="N170" s="105"/>
      <c r="O170" s="235">
        <f t="shared" si="207"/>
        <v>0</v>
      </c>
      <c r="P170" s="245"/>
    </row>
    <row r="171" spans="1:16" ht="24" hidden="1" x14ac:dyDescent="0.25">
      <c r="A171" s="231">
        <v>2520</v>
      </c>
      <c r="B171" s="98" t="s">
        <v>192</v>
      </c>
      <c r="C171" s="99">
        <f t="shared" si="185"/>
        <v>0</v>
      </c>
      <c r="D171" s="237"/>
      <c r="E171" s="105"/>
      <c r="F171" s="591">
        <f t="shared" si="204"/>
        <v>0</v>
      </c>
      <c r="G171" s="237"/>
      <c r="H171" s="104"/>
      <c r="I171" s="235">
        <f t="shared" si="205"/>
        <v>0</v>
      </c>
      <c r="J171" s="104"/>
      <c r="K171" s="105"/>
      <c r="L171" s="592">
        <f t="shared" si="206"/>
        <v>0</v>
      </c>
      <c r="M171" s="238"/>
      <c r="N171" s="105"/>
      <c r="O171" s="235">
        <f t="shared" si="207"/>
        <v>0</v>
      </c>
      <c r="P171" s="245"/>
    </row>
    <row r="172" spans="1:16" s="272" customFormat="1" ht="36" hidden="1" customHeight="1" x14ac:dyDescent="0.25">
      <c r="A172" s="21">
        <v>2800</v>
      </c>
      <c r="B172" s="87" t="s">
        <v>193</v>
      </c>
      <c r="C172" s="88">
        <f t="shared" si="185"/>
        <v>0</v>
      </c>
      <c r="D172" s="49"/>
      <c r="E172" s="50"/>
      <c r="F172" s="532">
        <f t="shared" si="204"/>
        <v>0</v>
      </c>
      <c r="G172" s="49"/>
      <c r="H172" s="51"/>
      <c r="I172" s="52">
        <f t="shared" si="205"/>
        <v>0</v>
      </c>
      <c r="J172" s="51"/>
      <c r="K172" s="50"/>
      <c r="L172" s="533">
        <f t="shared" si="206"/>
        <v>0</v>
      </c>
      <c r="M172" s="53"/>
      <c r="N172" s="50"/>
      <c r="O172" s="52">
        <f t="shared" si="207"/>
        <v>0</v>
      </c>
      <c r="P172" s="848"/>
    </row>
    <row r="173" spans="1:16" hidden="1" x14ac:dyDescent="0.25">
      <c r="A173" s="199">
        <v>3000</v>
      </c>
      <c r="B173" s="199" t="s">
        <v>194</v>
      </c>
      <c r="C173" s="200">
        <f t="shared" si="185"/>
        <v>0</v>
      </c>
      <c r="D173" s="201">
        <f>SUM(D174,D184)</f>
        <v>0</v>
      </c>
      <c r="E173" s="202">
        <f t="shared" ref="E173:F173" si="208">SUM(E174,E184)</f>
        <v>0</v>
      </c>
      <c r="F173" s="605">
        <f t="shared" si="208"/>
        <v>0</v>
      </c>
      <c r="G173" s="201">
        <f>SUM(G174,G184)</f>
        <v>0</v>
      </c>
      <c r="H173" s="203">
        <f t="shared" ref="H173:I173" si="209">SUM(H174,H184)</f>
        <v>0</v>
      </c>
      <c r="I173" s="204">
        <f t="shared" si="209"/>
        <v>0</v>
      </c>
      <c r="J173" s="203">
        <f>SUM(J174,J184)</f>
        <v>0</v>
      </c>
      <c r="K173" s="202">
        <f t="shared" ref="K173:L173" si="210">SUM(K174,K184)</f>
        <v>0</v>
      </c>
      <c r="L173" s="567">
        <f t="shared" si="210"/>
        <v>0</v>
      </c>
      <c r="M173" s="200">
        <f>SUM(M174,M184)</f>
        <v>0</v>
      </c>
      <c r="N173" s="202">
        <f t="shared" ref="N173:O173" si="211">SUM(N174,N184)</f>
        <v>0</v>
      </c>
      <c r="O173" s="204">
        <f t="shared" si="211"/>
        <v>0</v>
      </c>
      <c r="P173" s="840"/>
    </row>
    <row r="174" spans="1:16" ht="24" hidden="1" x14ac:dyDescent="0.25">
      <c r="A174" s="75">
        <v>3200</v>
      </c>
      <c r="B174" s="273" t="s">
        <v>195</v>
      </c>
      <c r="C174" s="76">
        <f t="shared" si="185"/>
        <v>0</v>
      </c>
      <c r="D174" s="207">
        <f>SUM(D175,D179)</f>
        <v>0</v>
      </c>
      <c r="E174" s="85">
        <f t="shared" ref="E174:O174" si="212">SUM(E175,E179)</f>
        <v>0</v>
      </c>
      <c r="F174" s="541">
        <f t="shared" si="212"/>
        <v>0</v>
      </c>
      <c r="G174" s="207">
        <f t="shared" si="212"/>
        <v>0</v>
      </c>
      <c r="H174" s="84">
        <f t="shared" si="212"/>
        <v>0</v>
      </c>
      <c r="I174" s="208">
        <f t="shared" si="212"/>
        <v>0</v>
      </c>
      <c r="J174" s="84">
        <f t="shared" si="212"/>
        <v>0</v>
      </c>
      <c r="K174" s="85">
        <f t="shared" si="212"/>
        <v>0</v>
      </c>
      <c r="L174" s="544">
        <f t="shared" si="212"/>
        <v>0</v>
      </c>
      <c r="M174" s="209">
        <f t="shared" si="212"/>
        <v>0</v>
      </c>
      <c r="N174" s="210">
        <f t="shared" si="212"/>
        <v>0</v>
      </c>
      <c r="O174" s="211">
        <f t="shared" si="212"/>
        <v>0</v>
      </c>
      <c r="P174" s="846"/>
    </row>
    <row r="175" spans="1:16" ht="36" hidden="1" x14ac:dyDescent="0.25">
      <c r="A175" s="342">
        <v>3260</v>
      </c>
      <c r="B175" s="87" t="s">
        <v>196</v>
      </c>
      <c r="C175" s="88">
        <f t="shared" si="185"/>
        <v>0</v>
      </c>
      <c r="D175" s="246">
        <f>SUM(D176:D178)</f>
        <v>0</v>
      </c>
      <c r="E175" s="247">
        <f t="shared" ref="E175:F175" si="213">SUM(E176:E178)</f>
        <v>0</v>
      </c>
      <c r="F175" s="569">
        <f t="shared" si="213"/>
        <v>0</v>
      </c>
      <c r="G175" s="246">
        <f>SUM(G176:G178)</f>
        <v>0</v>
      </c>
      <c r="H175" s="248">
        <f t="shared" ref="H175:I175" si="214">SUM(H176:H178)</f>
        <v>0</v>
      </c>
      <c r="I175" s="220">
        <f t="shared" si="214"/>
        <v>0</v>
      </c>
      <c r="J175" s="248">
        <f>SUM(J176:J178)</f>
        <v>0</v>
      </c>
      <c r="K175" s="247">
        <f t="shared" ref="K175:L175" si="215">SUM(K176:K178)</f>
        <v>0</v>
      </c>
      <c r="L175" s="570">
        <f t="shared" si="215"/>
        <v>0</v>
      </c>
      <c r="M175" s="88">
        <f>SUM(M176:M178)</f>
        <v>0</v>
      </c>
      <c r="N175" s="247">
        <f t="shared" ref="N175:O175" si="216">SUM(N176:N178)</f>
        <v>0</v>
      </c>
      <c r="O175" s="220">
        <f t="shared" si="216"/>
        <v>0</v>
      </c>
      <c r="P175" s="647"/>
    </row>
    <row r="176" spans="1:16" ht="24" hidden="1" x14ac:dyDescent="0.25">
      <c r="A176" s="119">
        <v>3261</v>
      </c>
      <c r="B176" s="98" t="s">
        <v>197</v>
      </c>
      <c r="C176" s="99">
        <f t="shared" si="185"/>
        <v>0</v>
      </c>
      <c r="D176" s="237"/>
      <c r="E176" s="105"/>
      <c r="F176" s="591">
        <f t="shared" ref="F176:F178" si="217">D176+E176</f>
        <v>0</v>
      </c>
      <c r="G176" s="237"/>
      <c r="H176" s="104"/>
      <c r="I176" s="235">
        <f t="shared" ref="I176:I178" si="218">G176+H176</f>
        <v>0</v>
      </c>
      <c r="J176" s="104"/>
      <c r="K176" s="105"/>
      <c r="L176" s="592">
        <f t="shared" ref="L176:L178" si="219">J176+K176</f>
        <v>0</v>
      </c>
      <c r="M176" s="238"/>
      <c r="N176" s="105"/>
      <c r="O176" s="235">
        <f t="shared" ref="O176:O178" si="220">M176+N176</f>
        <v>0</v>
      </c>
      <c r="P176" s="245"/>
    </row>
    <row r="177" spans="1:16" ht="36" hidden="1" x14ac:dyDescent="0.25">
      <c r="A177" s="119">
        <v>3262</v>
      </c>
      <c r="B177" s="98" t="s">
        <v>198</v>
      </c>
      <c r="C177" s="99">
        <f t="shared" si="185"/>
        <v>0</v>
      </c>
      <c r="D177" s="237"/>
      <c r="E177" s="105"/>
      <c r="F177" s="591">
        <f t="shared" si="217"/>
        <v>0</v>
      </c>
      <c r="G177" s="237"/>
      <c r="H177" s="104"/>
      <c r="I177" s="235">
        <f t="shared" si="218"/>
        <v>0</v>
      </c>
      <c r="J177" s="104"/>
      <c r="K177" s="105"/>
      <c r="L177" s="592">
        <f t="shared" si="219"/>
        <v>0</v>
      </c>
      <c r="M177" s="238"/>
      <c r="N177" s="105"/>
      <c r="O177" s="235">
        <f t="shared" si="220"/>
        <v>0</v>
      </c>
      <c r="P177" s="245"/>
    </row>
    <row r="178" spans="1:16" ht="24" hidden="1" x14ac:dyDescent="0.25">
      <c r="A178" s="119">
        <v>3263</v>
      </c>
      <c r="B178" s="98" t="s">
        <v>199</v>
      </c>
      <c r="C178" s="99">
        <f t="shared" si="185"/>
        <v>0</v>
      </c>
      <c r="D178" s="237"/>
      <c r="E178" s="105"/>
      <c r="F178" s="591">
        <f t="shared" si="217"/>
        <v>0</v>
      </c>
      <c r="G178" s="237"/>
      <c r="H178" s="104"/>
      <c r="I178" s="235">
        <f t="shared" si="218"/>
        <v>0</v>
      </c>
      <c r="J178" s="104"/>
      <c r="K178" s="105"/>
      <c r="L178" s="592">
        <f t="shared" si="219"/>
        <v>0</v>
      </c>
      <c r="M178" s="238"/>
      <c r="N178" s="105"/>
      <c r="O178" s="235">
        <f t="shared" si="220"/>
        <v>0</v>
      </c>
      <c r="P178" s="245"/>
    </row>
    <row r="179" spans="1:16" ht="84" hidden="1" x14ac:dyDescent="0.25">
      <c r="A179" s="342">
        <v>3290</v>
      </c>
      <c r="B179" s="87" t="s">
        <v>200</v>
      </c>
      <c r="C179" s="274">
        <f t="shared" si="185"/>
        <v>0</v>
      </c>
      <c r="D179" s="246">
        <f>SUM(D180:D183)</f>
        <v>0</v>
      </c>
      <c r="E179" s="247">
        <f t="shared" ref="E179:O179" si="221">SUM(E180:E183)</f>
        <v>0</v>
      </c>
      <c r="F179" s="569">
        <f t="shared" si="221"/>
        <v>0</v>
      </c>
      <c r="G179" s="246">
        <f t="shared" si="221"/>
        <v>0</v>
      </c>
      <c r="H179" s="248">
        <f t="shared" si="221"/>
        <v>0</v>
      </c>
      <c r="I179" s="220">
        <f t="shared" si="221"/>
        <v>0</v>
      </c>
      <c r="J179" s="248">
        <f t="shared" si="221"/>
        <v>0</v>
      </c>
      <c r="K179" s="247">
        <f t="shared" si="221"/>
        <v>0</v>
      </c>
      <c r="L179" s="570">
        <f t="shared" si="221"/>
        <v>0</v>
      </c>
      <c r="M179" s="274">
        <f t="shared" si="221"/>
        <v>0</v>
      </c>
      <c r="N179" s="275">
        <f t="shared" si="221"/>
        <v>0</v>
      </c>
      <c r="O179" s="276">
        <f t="shared" si="221"/>
        <v>0</v>
      </c>
      <c r="P179" s="849"/>
    </row>
    <row r="180" spans="1:16" ht="72" hidden="1" x14ac:dyDescent="0.25">
      <c r="A180" s="119">
        <v>3291</v>
      </c>
      <c r="B180" s="98" t="s">
        <v>201</v>
      </c>
      <c r="C180" s="99">
        <f t="shared" si="185"/>
        <v>0</v>
      </c>
      <c r="D180" s="237"/>
      <c r="E180" s="105"/>
      <c r="F180" s="591">
        <f t="shared" ref="F180:F183" si="222">D180+E180</f>
        <v>0</v>
      </c>
      <c r="G180" s="237"/>
      <c r="H180" s="104"/>
      <c r="I180" s="235">
        <f t="shared" ref="I180:I183" si="223">G180+H180</f>
        <v>0</v>
      </c>
      <c r="J180" s="104"/>
      <c r="K180" s="105"/>
      <c r="L180" s="592">
        <f t="shared" ref="L180:L183" si="224">J180+K180</f>
        <v>0</v>
      </c>
      <c r="M180" s="238"/>
      <c r="N180" s="105"/>
      <c r="O180" s="235">
        <f t="shared" ref="O180:O183" si="225">M180+N180</f>
        <v>0</v>
      </c>
      <c r="P180" s="245"/>
    </row>
    <row r="181" spans="1:16" ht="72" hidden="1" x14ac:dyDescent="0.25">
      <c r="A181" s="119">
        <v>3292</v>
      </c>
      <c r="B181" s="98" t="s">
        <v>202</v>
      </c>
      <c r="C181" s="99">
        <f t="shared" si="185"/>
        <v>0</v>
      </c>
      <c r="D181" s="237"/>
      <c r="E181" s="105"/>
      <c r="F181" s="591">
        <f t="shared" si="222"/>
        <v>0</v>
      </c>
      <c r="G181" s="237"/>
      <c r="H181" s="104"/>
      <c r="I181" s="235">
        <f t="shared" si="223"/>
        <v>0</v>
      </c>
      <c r="J181" s="104"/>
      <c r="K181" s="105"/>
      <c r="L181" s="592">
        <f t="shared" si="224"/>
        <v>0</v>
      </c>
      <c r="M181" s="238"/>
      <c r="N181" s="105"/>
      <c r="O181" s="235">
        <f t="shared" si="225"/>
        <v>0</v>
      </c>
      <c r="P181" s="245"/>
    </row>
    <row r="182" spans="1:16" ht="72" hidden="1" x14ac:dyDescent="0.25">
      <c r="A182" s="119">
        <v>3293</v>
      </c>
      <c r="B182" s="98" t="s">
        <v>203</v>
      </c>
      <c r="C182" s="99">
        <f t="shared" si="185"/>
        <v>0</v>
      </c>
      <c r="D182" s="237"/>
      <c r="E182" s="105"/>
      <c r="F182" s="591">
        <f t="shared" si="222"/>
        <v>0</v>
      </c>
      <c r="G182" s="237"/>
      <c r="H182" s="104"/>
      <c r="I182" s="235">
        <f t="shared" si="223"/>
        <v>0</v>
      </c>
      <c r="J182" s="104"/>
      <c r="K182" s="105"/>
      <c r="L182" s="592">
        <f t="shared" si="224"/>
        <v>0</v>
      </c>
      <c r="M182" s="238"/>
      <c r="N182" s="105"/>
      <c r="O182" s="235">
        <f t="shared" si="225"/>
        <v>0</v>
      </c>
      <c r="P182" s="245"/>
    </row>
    <row r="183" spans="1:16" ht="60" hidden="1" x14ac:dyDescent="0.25">
      <c r="A183" s="278">
        <v>3294</v>
      </c>
      <c r="B183" s="98" t="s">
        <v>204</v>
      </c>
      <c r="C183" s="274">
        <f t="shared" si="185"/>
        <v>0</v>
      </c>
      <c r="D183" s="279"/>
      <c r="E183" s="280"/>
      <c r="F183" s="606">
        <f t="shared" si="222"/>
        <v>0</v>
      </c>
      <c r="G183" s="279"/>
      <c r="H183" s="281"/>
      <c r="I183" s="276">
        <f t="shared" si="223"/>
        <v>0</v>
      </c>
      <c r="J183" s="281"/>
      <c r="K183" s="280"/>
      <c r="L183" s="607">
        <f t="shared" si="224"/>
        <v>0</v>
      </c>
      <c r="M183" s="282"/>
      <c r="N183" s="280"/>
      <c r="O183" s="276">
        <f t="shared" si="225"/>
        <v>0</v>
      </c>
      <c r="P183" s="849"/>
    </row>
    <row r="184" spans="1:16" ht="48" hidden="1" x14ac:dyDescent="0.25">
      <c r="A184" s="283">
        <v>3300</v>
      </c>
      <c r="B184" s="273" t="s">
        <v>205</v>
      </c>
      <c r="C184" s="209">
        <f t="shared" si="185"/>
        <v>0</v>
      </c>
      <c r="D184" s="284">
        <f>SUM(D185:D186)</f>
        <v>0</v>
      </c>
      <c r="E184" s="210">
        <f t="shared" ref="E184:O184" si="226">SUM(E185:E186)</f>
        <v>0</v>
      </c>
      <c r="F184" s="608">
        <f t="shared" si="226"/>
        <v>0</v>
      </c>
      <c r="G184" s="284">
        <f t="shared" si="226"/>
        <v>0</v>
      </c>
      <c r="H184" s="285">
        <f t="shared" si="226"/>
        <v>0</v>
      </c>
      <c r="I184" s="211">
        <f t="shared" si="226"/>
        <v>0</v>
      </c>
      <c r="J184" s="285">
        <f t="shared" si="226"/>
        <v>0</v>
      </c>
      <c r="K184" s="210">
        <f t="shared" si="226"/>
        <v>0</v>
      </c>
      <c r="L184" s="609">
        <f t="shared" si="226"/>
        <v>0</v>
      </c>
      <c r="M184" s="209">
        <f t="shared" si="226"/>
        <v>0</v>
      </c>
      <c r="N184" s="210">
        <f t="shared" si="226"/>
        <v>0</v>
      </c>
      <c r="O184" s="211">
        <f t="shared" si="226"/>
        <v>0</v>
      </c>
      <c r="P184" s="846"/>
    </row>
    <row r="185" spans="1:16" ht="48" hidden="1" x14ac:dyDescent="0.25">
      <c r="A185" s="156">
        <v>3310</v>
      </c>
      <c r="B185" s="157" t="s">
        <v>206</v>
      </c>
      <c r="C185" s="163">
        <f t="shared" si="185"/>
        <v>0</v>
      </c>
      <c r="D185" s="239"/>
      <c r="E185" s="240"/>
      <c r="F185" s="604">
        <f t="shared" ref="F185:F186" si="227">D185+E185</f>
        <v>0</v>
      </c>
      <c r="G185" s="239"/>
      <c r="H185" s="241"/>
      <c r="I185" s="217">
        <f t="shared" ref="I185:I186" si="228">G185+H185</f>
        <v>0</v>
      </c>
      <c r="J185" s="241"/>
      <c r="K185" s="240"/>
      <c r="L185" s="568">
        <f t="shared" ref="L185:L186" si="229">J185+K185</f>
        <v>0</v>
      </c>
      <c r="M185" s="242"/>
      <c r="N185" s="240"/>
      <c r="O185" s="217">
        <f t="shared" ref="O185:O186" si="230">M185+N185</f>
        <v>0</v>
      </c>
      <c r="P185" s="648"/>
    </row>
    <row r="186" spans="1:16" ht="48.75" hidden="1" customHeight="1" x14ac:dyDescent="0.25">
      <c r="A186" s="47">
        <v>3320</v>
      </c>
      <c r="B186" s="87" t="s">
        <v>207</v>
      </c>
      <c r="C186" s="88">
        <f t="shared" si="185"/>
        <v>0</v>
      </c>
      <c r="D186" s="219"/>
      <c r="E186" s="94"/>
      <c r="F186" s="569">
        <f t="shared" si="227"/>
        <v>0</v>
      </c>
      <c r="G186" s="219"/>
      <c r="H186" s="93"/>
      <c r="I186" s="220">
        <f t="shared" si="228"/>
        <v>0</v>
      </c>
      <c r="J186" s="93"/>
      <c r="K186" s="94"/>
      <c r="L186" s="570">
        <f t="shared" si="229"/>
        <v>0</v>
      </c>
      <c r="M186" s="221"/>
      <c r="N186" s="94"/>
      <c r="O186" s="220">
        <f t="shared" si="230"/>
        <v>0</v>
      </c>
      <c r="P186" s="647"/>
    </row>
    <row r="187" spans="1:16" hidden="1" x14ac:dyDescent="0.25">
      <c r="A187" s="286">
        <v>4000</v>
      </c>
      <c r="B187" s="199" t="s">
        <v>208</v>
      </c>
      <c r="C187" s="200">
        <f t="shared" si="185"/>
        <v>0</v>
      </c>
      <c r="D187" s="201">
        <f>SUM(D188,D191)</f>
        <v>0</v>
      </c>
      <c r="E187" s="202">
        <f t="shared" ref="E187:F187" si="231">SUM(E188,E191)</f>
        <v>0</v>
      </c>
      <c r="F187" s="605">
        <f t="shared" si="231"/>
        <v>0</v>
      </c>
      <c r="G187" s="201">
        <f>SUM(G188,G191)</f>
        <v>0</v>
      </c>
      <c r="H187" s="203">
        <f t="shared" ref="H187:I187" si="232">SUM(H188,H191)</f>
        <v>0</v>
      </c>
      <c r="I187" s="204">
        <f t="shared" si="232"/>
        <v>0</v>
      </c>
      <c r="J187" s="203">
        <f>SUM(J188,J191)</f>
        <v>0</v>
      </c>
      <c r="K187" s="202">
        <f t="shared" ref="K187:L187" si="233">SUM(K188,K191)</f>
        <v>0</v>
      </c>
      <c r="L187" s="567">
        <f t="shared" si="233"/>
        <v>0</v>
      </c>
      <c r="M187" s="200">
        <f>SUM(M188,M191)</f>
        <v>0</v>
      </c>
      <c r="N187" s="202">
        <f t="shared" ref="N187:O187" si="234">SUM(N188,N191)</f>
        <v>0</v>
      </c>
      <c r="O187" s="204">
        <f t="shared" si="234"/>
        <v>0</v>
      </c>
      <c r="P187" s="840"/>
    </row>
    <row r="188" spans="1:16" ht="24" hidden="1" x14ac:dyDescent="0.25">
      <c r="A188" s="287">
        <v>4200</v>
      </c>
      <c r="B188" s="206" t="s">
        <v>209</v>
      </c>
      <c r="C188" s="76">
        <f t="shared" si="185"/>
        <v>0</v>
      </c>
      <c r="D188" s="207">
        <f>SUM(D189,D190)</f>
        <v>0</v>
      </c>
      <c r="E188" s="85">
        <f t="shared" ref="E188:F188" si="235">SUM(E189,E190)</f>
        <v>0</v>
      </c>
      <c r="F188" s="541">
        <f t="shared" si="235"/>
        <v>0</v>
      </c>
      <c r="G188" s="207">
        <f>SUM(G189,G190)</f>
        <v>0</v>
      </c>
      <c r="H188" s="84">
        <f t="shared" ref="H188:I188" si="236">SUM(H189,H190)</f>
        <v>0</v>
      </c>
      <c r="I188" s="208">
        <f t="shared" si="236"/>
        <v>0</v>
      </c>
      <c r="J188" s="84">
        <f>SUM(J189,J190)</f>
        <v>0</v>
      </c>
      <c r="K188" s="85">
        <f t="shared" ref="K188:L188" si="237">SUM(K189,K190)</f>
        <v>0</v>
      </c>
      <c r="L188" s="544">
        <f t="shared" si="237"/>
        <v>0</v>
      </c>
      <c r="M188" s="76">
        <f>SUM(M189,M190)</f>
        <v>0</v>
      </c>
      <c r="N188" s="85">
        <f t="shared" ref="N188:O188" si="238">SUM(N189,N190)</f>
        <v>0</v>
      </c>
      <c r="O188" s="208">
        <f t="shared" si="238"/>
        <v>0</v>
      </c>
      <c r="P188" s="841"/>
    </row>
    <row r="189" spans="1:16" ht="36" hidden="1" x14ac:dyDescent="0.25">
      <c r="A189" s="342">
        <v>4240</v>
      </c>
      <c r="B189" s="87" t="s">
        <v>210</v>
      </c>
      <c r="C189" s="88">
        <f t="shared" si="185"/>
        <v>0</v>
      </c>
      <c r="D189" s="219"/>
      <c r="E189" s="94"/>
      <c r="F189" s="569">
        <f t="shared" ref="F189:F190" si="239">D189+E189</f>
        <v>0</v>
      </c>
      <c r="G189" s="219"/>
      <c r="H189" s="93"/>
      <c r="I189" s="220">
        <f t="shared" ref="I189:I190" si="240">G189+H189</f>
        <v>0</v>
      </c>
      <c r="J189" s="93"/>
      <c r="K189" s="94"/>
      <c r="L189" s="570">
        <f t="shared" ref="L189:L190" si="241">J189+K189</f>
        <v>0</v>
      </c>
      <c r="M189" s="221"/>
      <c r="N189" s="94"/>
      <c r="O189" s="220">
        <f t="shared" ref="O189:O190" si="242">M189+N189</f>
        <v>0</v>
      </c>
      <c r="P189" s="647"/>
    </row>
    <row r="190" spans="1:16" ht="24" hidden="1" x14ac:dyDescent="0.25">
      <c r="A190" s="231">
        <v>4250</v>
      </c>
      <c r="B190" s="98" t="s">
        <v>211</v>
      </c>
      <c r="C190" s="99">
        <f t="shared" si="185"/>
        <v>0</v>
      </c>
      <c r="D190" s="237"/>
      <c r="E190" s="105"/>
      <c r="F190" s="591">
        <f t="shared" si="239"/>
        <v>0</v>
      </c>
      <c r="G190" s="237"/>
      <c r="H190" s="104"/>
      <c r="I190" s="235">
        <f t="shared" si="240"/>
        <v>0</v>
      </c>
      <c r="J190" s="104"/>
      <c r="K190" s="105"/>
      <c r="L190" s="592">
        <f t="shared" si="241"/>
        <v>0</v>
      </c>
      <c r="M190" s="238"/>
      <c r="N190" s="105"/>
      <c r="O190" s="235">
        <f t="shared" si="242"/>
        <v>0</v>
      </c>
      <c r="P190" s="245"/>
    </row>
    <row r="191" spans="1:16" hidden="1" x14ac:dyDescent="0.25">
      <c r="A191" s="75">
        <v>4300</v>
      </c>
      <c r="B191" s="206" t="s">
        <v>212</v>
      </c>
      <c r="C191" s="76">
        <f t="shared" si="185"/>
        <v>0</v>
      </c>
      <c r="D191" s="207">
        <f>SUM(D192)</f>
        <v>0</v>
      </c>
      <c r="E191" s="85">
        <f t="shared" ref="E191:F191" si="243">SUM(E192)</f>
        <v>0</v>
      </c>
      <c r="F191" s="541">
        <f t="shared" si="243"/>
        <v>0</v>
      </c>
      <c r="G191" s="207">
        <f>SUM(G192)</f>
        <v>0</v>
      </c>
      <c r="H191" s="84">
        <f t="shared" ref="H191:I191" si="244">SUM(H192)</f>
        <v>0</v>
      </c>
      <c r="I191" s="208">
        <f t="shared" si="244"/>
        <v>0</v>
      </c>
      <c r="J191" s="84">
        <f>SUM(J192)</f>
        <v>0</v>
      </c>
      <c r="K191" s="85">
        <f t="shared" ref="K191:L191" si="245">SUM(K192)</f>
        <v>0</v>
      </c>
      <c r="L191" s="544">
        <f t="shared" si="245"/>
        <v>0</v>
      </c>
      <c r="M191" s="76">
        <f>SUM(M192)</f>
        <v>0</v>
      </c>
      <c r="N191" s="85">
        <f t="shared" ref="N191:O191" si="246">SUM(N192)</f>
        <v>0</v>
      </c>
      <c r="O191" s="208">
        <f t="shared" si="246"/>
        <v>0</v>
      </c>
      <c r="P191" s="841"/>
    </row>
    <row r="192" spans="1:16" ht="24" hidden="1" x14ac:dyDescent="0.25">
      <c r="A192" s="342">
        <v>4310</v>
      </c>
      <c r="B192" s="87" t="s">
        <v>213</v>
      </c>
      <c r="C192" s="88">
        <f t="shared" si="185"/>
        <v>0</v>
      </c>
      <c r="D192" s="246">
        <f>SUM(D193:D193)</f>
        <v>0</v>
      </c>
      <c r="E192" s="247">
        <f t="shared" ref="E192:F192" si="247">SUM(E193:E193)</f>
        <v>0</v>
      </c>
      <c r="F192" s="569">
        <f t="shared" si="247"/>
        <v>0</v>
      </c>
      <c r="G192" s="246">
        <f>SUM(G193:G193)</f>
        <v>0</v>
      </c>
      <c r="H192" s="248">
        <f t="shared" ref="H192:I192" si="248">SUM(H193:H193)</f>
        <v>0</v>
      </c>
      <c r="I192" s="220">
        <f t="shared" si="248"/>
        <v>0</v>
      </c>
      <c r="J192" s="248">
        <f>SUM(J193:J193)</f>
        <v>0</v>
      </c>
      <c r="K192" s="247">
        <f t="shared" ref="K192:L192" si="249">SUM(K193:K193)</f>
        <v>0</v>
      </c>
      <c r="L192" s="570">
        <f t="shared" si="249"/>
        <v>0</v>
      </c>
      <c r="M192" s="88">
        <f>SUM(M193:M193)</f>
        <v>0</v>
      </c>
      <c r="N192" s="247">
        <f t="shared" ref="N192:O192" si="250">SUM(N193:N193)</f>
        <v>0</v>
      </c>
      <c r="O192" s="220">
        <f t="shared" si="250"/>
        <v>0</v>
      </c>
      <c r="P192" s="647"/>
    </row>
    <row r="193" spans="1:16" ht="36" hidden="1" x14ac:dyDescent="0.25">
      <c r="A193" s="119">
        <v>4311</v>
      </c>
      <c r="B193" s="98" t="s">
        <v>214</v>
      </c>
      <c r="C193" s="99">
        <f t="shared" si="185"/>
        <v>0</v>
      </c>
      <c r="D193" s="237"/>
      <c r="E193" s="105"/>
      <c r="F193" s="591">
        <f>D193+E193</f>
        <v>0</v>
      </c>
      <c r="G193" s="237"/>
      <c r="H193" s="104"/>
      <c r="I193" s="235">
        <f>G193+H193</f>
        <v>0</v>
      </c>
      <c r="J193" s="104"/>
      <c r="K193" s="105"/>
      <c r="L193" s="592">
        <f>J193+K193</f>
        <v>0</v>
      </c>
      <c r="M193" s="238"/>
      <c r="N193" s="105"/>
      <c r="O193" s="235">
        <f>M193+N193</f>
        <v>0</v>
      </c>
      <c r="P193" s="245"/>
    </row>
    <row r="194" spans="1:16" s="27" customFormat="1" ht="24" hidden="1" x14ac:dyDescent="0.25">
      <c r="A194" s="288"/>
      <c r="B194" s="21" t="s">
        <v>215</v>
      </c>
      <c r="C194" s="193">
        <f t="shared" si="185"/>
        <v>0</v>
      </c>
      <c r="D194" s="194">
        <f>SUM(D195,D230,D269)</f>
        <v>0</v>
      </c>
      <c r="E194" s="195">
        <f t="shared" ref="E194:F194" si="251">SUM(E195,E230,E269)</f>
        <v>0</v>
      </c>
      <c r="F194" s="649">
        <f t="shared" si="251"/>
        <v>0</v>
      </c>
      <c r="G194" s="194">
        <f>SUM(G195,G230,G269)</f>
        <v>0</v>
      </c>
      <c r="H194" s="196">
        <f t="shared" ref="H194:I194" si="252">SUM(H195,H230,H269)</f>
        <v>0</v>
      </c>
      <c r="I194" s="197">
        <f t="shared" si="252"/>
        <v>0</v>
      </c>
      <c r="J194" s="196">
        <f>SUM(J195,J230,J269)</f>
        <v>0</v>
      </c>
      <c r="K194" s="195">
        <f t="shared" ref="K194:L194" si="253">SUM(K195,K230,K269)</f>
        <v>0</v>
      </c>
      <c r="L194" s="530">
        <f t="shared" si="253"/>
        <v>0</v>
      </c>
      <c r="M194" s="289">
        <f>SUM(M195,M230,M269)</f>
        <v>0</v>
      </c>
      <c r="N194" s="290">
        <f t="shared" ref="N194:O194" si="254">SUM(N195,N230,N269)</f>
        <v>0</v>
      </c>
      <c r="O194" s="291">
        <f t="shared" si="254"/>
        <v>0</v>
      </c>
      <c r="P194" s="850"/>
    </row>
    <row r="195" spans="1:16" hidden="1" x14ac:dyDescent="0.25">
      <c r="A195" s="199">
        <v>5000</v>
      </c>
      <c r="B195" s="199" t="s">
        <v>216</v>
      </c>
      <c r="C195" s="200">
        <f t="shared" si="185"/>
        <v>0</v>
      </c>
      <c r="D195" s="201">
        <f>D196+D204</f>
        <v>0</v>
      </c>
      <c r="E195" s="202">
        <f t="shared" ref="E195:F195" si="255">E196+E204</f>
        <v>0</v>
      </c>
      <c r="F195" s="605">
        <f t="shared" si="255"/>
        <v>0</v>
      </c>
      <c r="G195" s="201">
        <f>G196+G204</f>
        <v>0</v>
      </c>
      <c r="H195" s="203">
        <f t="shared" ref="H195:I195" si="256">H196+H204</f>
        <v>0</v>
      </c>
      <c r="I195" s="204">
        <f t="shared" si="256"/>
        <v>0</v>
      </c>
      <c r="J195" s="203">
        <f>J196+J204</f>
        <v>0</v>
      </c>
      <c r="K195" s="202">
        <f t="shared" ref="K195:L195" si="257">K196+K204</f>
        <v>0</v>
      </c>
      <c r="L195" s="567">
        <f t="shared" si="257"/>
        <v>0</v>
      </c>
      <c r="M195" s="200">
        <f>M196+M204</f>
        <v>0</v>
      </c>
      <c r="N195" s="202">
        <f t="shared" ref="N195:O195" si="258">N196+N204</f>
        <v>0</v>
      </c>
      <c r="O195" s="204">
        <f t="shared" si="258"/>
        <v>0</v>
      </c>
      <c r="P195" s="840"/>
    </row>
    <row r="196" spans="1:16" hidden="1" x14ac:dyDescent="0.25">
      <c r="A196" s="75">
        <v>5100</v>
      </c>
      <c r="B196" s="206" t="s">
        <v>217</v>
      </c>
      <c r="C196" s="76">
        <f t="shared" si="185"/>
        <v>0</v>
      </c>
      <c r="D196" s="207">
        <f>D197+D198+D201+D202+D203</f>
        <v>0</v>
      </c>
      <c r="E196" s="85">
        <f t="shared" ref="E196:F196" si="259">E197+E198+E201+E202+E203</f>
        <v>0</v>
      </c>
      <c r="F196" s="541">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544">
        <f t="shared" si="261"/>
        <v>0</v>
      </c>
      <c r="M196" s="76">
        <f>M197+M198+M201+M202+M203</f>
        <v>0</v>
      </c>
      <c r="N196" s="85">
        <f t="shared" ref="N196:O196" si="262">N197+N198+N201+N202+N203</f>
        <v>0</v>
      </c>
      <c r="O196" s="208">
        <f t="shared" si="262"/>
        <v>0</v>
      </c>
      <c r="P196" s="841"/>
    </row>
    <row r="197" spans="1:16" hidden="1" x14ac:dyDescent="0.25">
      <c r="A197" s="342">
        <v>5110</v>
      </c>
      <c r="B197" s="87" t="s">
        <v>218</v>
      </c>
      <c r="C197" s="88">
        <f t="shared" si="185"/>
        <v>0</v>
      </c>
      <c r="D197" s="219"/>
      <c r="E197" s="94"/>
      <c r="F197" s="569">
        <f>D197+E197</f>
        <v>0</v>
      </c>
      <c r="G197" s="219"/>
      <c r="H197" s="93"/>
      <c r="I197" s="220">
        <f>G197+H197</f>
        <v>0</v>
      </c>
      <c r="J197" s="93"/>
      <c r="K197" s="94"/>
      <c r="L197" s="570">
        <f>J197+K197</f>
        <v>0</v>
      </c>
      <c r="M197" s="221"/>
      <c r="N197" s="94"/>
      <c r="O197" s="220">
        <f>M197+N197</f>
        <v>0</v>
      </c>
      <c r="P197" s="647"/>
    </row>
    <row r="198" spans="1:16" ht="24" hidden="1" x14ac:dyDescent="0.25">
      <c r="A198" s="231">
        <v>5120</v>
      </c>
      <c r="B198" s="98" t="s">
        <v>219</v>
      </c>
      <c r="C198" s="99">
        <f t="shared" si="185"/>
        <v>0</v>
      </c>
      <c r="D198" s="232">
        <f>D199+D200</f>
        <v>0</v>
      </c>
      <c r="E198" s="233">
        <f t="shared" ref="E198:F198" si="263">E199+E200</f>
        <v>0</v>
      </c>
      <c r="F198" s="591">
        <f t="shared" si="263"/>
        <v>0</v>
      </c>
      <c r="G198" s="232">
        <f>G199+G200</f>
        <v>0</v>
      </c>
      <c r="H198" s="234">
        <f t="shared" ref="H198:I198" si="264">H199+H200</f>
        <v>0</v>
      </c>
      <c r="I198" s="235">
        <f t="shared" si="264"/>
        <v>0</v>
      </c>
      <c r="J198" s="234">
        <f>J199+J200</f>
        <v>0</v>
      </c>
      <c r="K198" s="233">
        <f t="shared" ref="K198:L198" si="265">K199+K200</f>
        <v>0</v>
      </c>
      <c r="L198" s="592">
        <f t="shared" si="265"/>
        <v>0</v>
      </c>
      <c r="M198" s="99">
        <f>M199+M200</f>
        <v>0</v>
      </c>
      <c r="N198" s="233">
        <f t="shared" ref="N198:O198" si="266">N199+N200</f>
        <v>0</v>
      </c>
      <c r="O198" s="235">
        <f t="shared" si="266"/>
        <v>0</v>
      </c>
      <c r="P198" s="245"/>
    </row>
    <row r="199" spans="1:16" hidden="1" x14ac:dyDescent="0.25">
      <c r="A199" s="119">
        <v>5121</v>
      </c>
      <c r="B199" s="98" t="s">
        <v>220</v>
      </c>
      <c r="C199" s="99">
        <f t="shared" si="185"/>
        <v>0</v>
      </c>
      <c r="D199" s="237"/>
      <c r="E199" s="105"/>
      <c r="F199" s="591">
        <f t="shared" ref="F199:F203" si="267">D199+E199</f>
        <v>0</v>
      </c>
      <c r="G199" s="237"/>
      <c r="H199" s="104"/>
      <c r="I199" s="235">
        <f t="shared" ref="I199:I203" si="268">G199+H199</f>
        <v>0</v>
      </c>
      <c r="J199" s="104"/>
      <c r="K199" s="105"/>
      <c r="L199" s="592">
        <f t="shared" ref="L199:L203" si="269">J199+K199</f>
        <v>0</v>
      </c>
      <c r="M199" s="238"/>
      <c r="N199" s="105"/>
      <c r="O199" s="235">
        <f t="shared" ref="O199:O203" si="270">M199+N199</f>
        <v>0</v>
      </c>
      <c r="P199" s="245"/>
    </row>
    <row r="200" spans="1:16" ht="24" hidden="1" x14ac:dyDescent="0.25">
      <c r="A200" s="119">
        <v>5129</v>
      </c>
      <c r="B200" s="98" t="s">
        <v>221</v>
      </c>
      <c r="C200" s="99">
        <f t="shared" si="185"/>
        <v>0</v>
      </c>
      <c r="D200" s="237"/>
      <c r="E200" s="105"/>
      <c r="F200" s="591">
        <f t="shared" si="267"/>
        <v>0</v>
      </c>
      <c r="G200" s="237"/>
      <c r="H200" s="104"/>
      <c r="I200" s="235">
        <f t="shared" si="268"/>
        <v>0</v>
      </c>
      <c r="J200" s="104"/>
      <c r="K200" s="105"/>
      <c r="L200" s="592">
        <f t="shared" si="269"/>
        <v>0</v>
      </c>
      <c r="M200" s="238"/>
      <c r="N200" s="105"/>
      <c r="O200" s="235">
        <f t="shared" si="270"/>
        <v>0</v>
      </c>
      <c r="P200" s="245"/>
    </row>
    <row r="201" spans="1:16" hidden="1" x14ac:dyDescent="0.25">
      <c r="A201" s="231">
        <v>5130</v>
      </c>
      <c r="B201" s="98" t="s">
        <v>222</v>
      </c>
      <c r="C201" s="99">
        <f t="shared" si="185"/>
        <v>0</v>
      </c>
      <c r="D201" s="237"/>
      <c r="E201" s="105"/>
      <c r="F201" s="591">
        <f t="shared" si="267"/>
        <v>0</v>
      </c>
      <c r="G201" s="237"/>
      <c r="H201" s="104"/>
      <c r="I201" s="235">
        <f t="shared" si="268"/>
        <v>0</v>
      </c>
      <c r="J201" s="104"/>
      <c r="K201" s="105"/>
      <c r="L201" s="592">
        <f t="shared" si="269"/>
        <v>0</v>
      </c>
      <c r="M201" s="238"/>
      <c r="N201" s="105"/>
      <c r="O201" s="235">
        <f t="shared" si="270"/>
        <v>0</v>
      </c>
      <c r="P201" s="245"/>
    </row>
    <row r="202" spans="1:16" hidden="1" x14ac:dyDescent="0.25">
      <c r="A202" s="231">
        <v>5140</v>
      </c>
      <c r="B202" s="98" t="s">
        <v>223</v>
      </c>
      <c r="C202" s="99">
        <f t="shared" si="185"/>
        <v>0</v>
      </c>
      <c r="D202" s="237"/>
      <c r="E202" s="105"/>
      <c r="F202" s="591">
        <f t="shared" si="267"/>
        <v>0</v>
      </c>
      <c r="G202" s="237"/>
      <c r="H202" s="104"/>
      <c r="I202" s="235">
        <f t="shared" si="268"/>
        <v>0</v>
      </c>
      <c r="J202" s="104"/>
      <c r="K202" s="105"/>
      <c r="L202" s="592">
        <f t="shared" si="269"/>
        <v>0</v>
      </c>
      <c r="M202" s="238"/>
      <c r="N202" s="105"/>
      <c r="O202" s="235">
        <f t="shared" si="270"/>
        <v>0</v>
      </c>
      <c r="P202" s="245"/>
    </row>
    <row r="203" spans="1:16" ht="24" hidden="1" x14ac:dyDescent="0.25">
      <c r="A203" s="231">
        <v>5170</v>
      </c>
      <c r="B203" s="98" t="s">
        <v>224</v>
      </c>
      <c r="C203" s="99">
        <f t="shared" si="185"/>
        <v>0</v>
      </c>
      <c r="D203" s="237"/>
      <c r="E203" s="105"/>
      <c r="F203" s="591">
        <f t="shared" si="267"/>
        <v>0</v>
      </c>
      <c r="G203" s="237"/>
      <c r="H203" s="104"/>
      <c r="I203" s="235">
        <f t="shared" si="268"/>
        <v>0</v>
      </c>
      <c r="J203" s="104"/>
      <c r="K203" s="105"/>
      <c r="L203" s="592">
        <f t="shared" si="269"/>
        <v>0</v>
      </c>
      <c r="M203" s="238"/>
      <c r="N203" s="105"/>
      <c r="O203" s="235">
        <f t="shared" si="270"/>
        <v>0</v>
      </c>
      <c r="P203" s="245"/>
    </row>
    <row r="204" spans="1:16" hidden="1" x14ac:dyDescent="0.25">
      <c r="A204" s="75">
        <v>5200</v>
      </c>
      <c r="B204" s="206" t="s">
        <v>225</v>
      </c>
      <c r="C204" s="76">
        <f t="shared" si="185"/>
        <v>0</v>
      </c>
      <c r="D204" s="207">
        <f>D205+D215+D216+D225+D226+D227+D229</f>
        <v>0</v>
      </c>
      <c r="E204" s="85">
        <f t="shared" ref="E204:F204" si="271">E205+E215+E216+E225+E226+E227+E229</f>
        <v>0</v>
      </c>
      <c r="F204" s="541">
        <f t="shared" si="271"/>
        <v>0</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544">
        <f t="shared" si="273"/>
        <v>0</v>
      </c>
      <c r="M204" s="76">
        <f>M205+M215+M216+M225+M226+M227+M229</f>
        <v>0</v>
      </c>
      <c r="N204" s="85">
        <f t="shared" ref="N204:O204" si="274">N205+N215+N216+N225+N226+N227+N229</f>
        <v>0</v>
      </c>
      <c r="O204" s="208">
        <f t="shared" si="274"/>
        <v>0</v>
      </c>
      <c r="P204" s="841"/>
    </row>
    <row r="205" spans="1:16" hidden="1" x14ac:dyDescent="0.25">
      <c r="A205" s="213">
        <v>5210</v>
      </c>
      <c r="B205" s="157" t="s">
        <v>226</v>
      </c>
      <c r="C205" s="163">
        <f t="shared" si="185"/>
        <v>0</v>
      </c>
      <c r="D205" s="214">
        <f>SUM(D206:D214)</f>
        <v>0</v>
      </c>
      <c r="E205" s="215">
        <f t="shared" ref="E205:F205" si="275">SUM(E206:E214)</f>
        <v>0</v>
      </c>
      <c r="F205" s="604">
        <f t="shared" si="275"/>
        <v>0</v>
      </c>
      <c r="G205" s="214">
        <f>SUM(G206:G214)</f>
        <v>0</v>
      </c>
      <c r="H205" s="216">
        <f t="shared" ref="H205:I205" si="276">SUM(H206:H214)</f>
        <v>0</v>
      </c>
      <c r="I205" s="217">
        <f t="shared" si="276"/>
        <v>0</v>
      </c>
      <c r="J205" s="216">
        <f>SUM(J206:J214)</f>
        <v>0</v>
      </c>
      <c r="K205" s="215">
        <f t="shared" ref="K205:L205" si="277">SUM(K206:K214)</f>
        <v>0</v>
      </c>
      <c r="L205" s="568">
        <f t="shared" si="277"/>
        <v>0</v>
      </c>
      <c r="M205" s="163">
        <f>SUM(M206:M214)</f>
        <v>0</v>
      </c>
      <c r="N205" s="215">
        <f t="shared" ref="N205:O205" si="278">SUM(N206:N214)</f>
        <v>0</v>
      </c>
      <c r="O205" s="217">
        <f t="shared" si="278"/>
        <v>0</v>
      </c>
      <c r="P205" s="648"/>
    </row>
    <row r="206" spans="1:16" hidden="1" x14ac:dyDescent="0.25">
      <c r="A206" s="47">
        <v>5211</v>
      </c>
      <c r="B206" s="87" t="s">
        <v>227</v>
      </c>
      <c r="C206" s="88">
        <f t="shared" si="185"/>
        <v>0</v>
      </c>
      <c r="D206" s="219"/>
      <c r="E206" s="94"/>
      <c r="F206" s="569">
        <f t="shared" ref="F206:F215" si="279">D206+E206</f>
        <v>0</v>
      </c>
      <c r="G206" s="219"/>
      <c r="H206" s="93"/>
      <c r="I206" s="220">
        <f t="shared" ref="I206:I215" si="280">G206+H206</f>
        <v>0</v>
      </c>
      <c r="J206" s="93"/>
      <c r="K206" s="94"/>
      <c r="L206" s="570">
        <f t="shared" ref="L206:L215" si="281">J206+K206</f>
        <v>0</v>
      </c>
      <c r="M206" s="221"/>
      <c r="N206" s="94"/>
      <c r="O206" s="220">
        <f t="shared" ref="O206:O215" si="282">M206+N206</f>
        <v>0</v>
      </c>
      <c r="P206" s="647"/>
    </row>
    <row r="207" spans="1:16" hidden="1" x14ac:dyDescent="0.25">
      <c r="A207" s="119">
        <v>5212</v>
      </c>
      <c r="B207" s="98" t="s">
        <v>228</v>
      </c>
      <c r="C207" s="99">
        <f t="shared" si="185"/>
        <v>0</v>
      </c>
      <c r="D207" s="237"/>
      <c r="E207" s="105"/>
      <c r="F207" s="591">
        <f t="shared" si="279"/>
        <v>0</v>
      </c>
      <c r="G207" s="237"/>
      <c r="H207" s="104"/>
      <c r="I207" s="235">
        <f t="shared" si="280"/>
        <v>0</v>
      </c>
      <c r="J207" s="104"/>
      <c r="K207" s="105"/>
      <c r="L207" s="592">
        <f t="shared" si="281"/>
        <v>0</v>
      </c>
      <c r="M207" s="238"/>
      <c r="N207" s="105"/>
      <c r="O207" s="235">
        <f t="shared" si="282"/>
        <v>0</v>
      </c>
      <c r="P207" s="245"/>
    </row>
    <row r="208" spans="1:16" hidden="1" x14ac:dyDescent="0.25">
      <c r="A208" s="119">
        <v>5213</v>
      </c>
      <c r="B208" s="98" t="s">
        <v>229</v>
      </c>
      <c r="C208" s="99">
        <f t="shared" si="185"/>
        <v>0</v>
      </c>
      <c r="D208" s="237"/>
      <c r="E208" s="105"/>
      <c r="F208" s="591">
        <f t="shared" si="279"/>
        <v>0</v>
      </c>
      <c r="G208" s="237"/>
      <c r="H208" s="104"/>
      <c r="I208" s="235">
        <f t="shared" si="280"/>
        <v>0</v>
      </c>
      <c r="J208" s="104"/>
      <c r="K208" s="105"/>
      <c r="L208" s="592">
        <f t="shared" si="281"/>
        <v>0</v>
      </c>
      <c r="M208" s="238"/>
      <c r="N208" s="105"/>
      <c r="O208" s="235">
        <f t="shared" si="282"/>
        <v>0</v>
      </c>
      <c r="P208" s="245"/>
    </row>
    <row r="209" spans="1:16" hidden="1" x14ac:dyDescent="0.25">
      <c r="A209" s="119">
        <v>5214</v>
      </c>
      <c r="B209" s="98" t="s">
        <v>230</v>
      </c>
      <c r="C209" s="99">
        <f t="shared" si="185"/>
        <v>0</v>
      </c>
      <c r="D209" s="237"/>
      <c r="E209" s="105"/>
      <c r="F209" s="591">
        <f t="shared" si="279"/>
        <v>0</v>
      </c>
      <c r="G209" s="237"/>
      <c r="H209" s="104"/>
      <c r="I209" s="235">
        <f t="shared" si="280"/>
        <v>0</v>
      </c>
      <c r="J209" s="104"/>
      <c r="K209" s="105"/>
      <c r="L209" s="592">
        <f t="shared" si="281"/>
        <v>0</v>
      </c>
      <c r="M209" s="238"/>
      <c r="N209" s="105"/>
      <c r="O209" s="235">
        <f t="shared" si="282"/>
        <v>0</v>
      </c>
      <c r="P209" s="245"/>
    </row>
    <row r="210" spans="1:16" hidden="1" x14ac:dyDescent="0.25">
      <c r="A210" s="119">
        <v>5215</v>
      </c>
      <c r="B210" s="98" t="s">
        <v>231</v>
      </c>
      <c r="C210" s="99">
        <f t="shared" si="185"/>
        <v>0</v>
      </c>
      <c r="D210" s="237"/>
      <c r="E210" s="105"/>
      <c r="F210" s="591">
        <f t="shared" si="279"/>
        <v>0</v>
      </c>
      <c r="G210" s="237"/>
      <c r="H210" s="104"/>
      <c r="I210" s="235">
        <f t="shared" si="280"/>
        <v>0</v>
      </c>
      <c r="J210" s="104"/>
      <c r="K210" s="105"/>
      <c r="L210" s="592">
        <f t="shared" si="281"/>
        <v>0</v>
      </c>
      <c r="M210" s="238"/>
      <c r="N210" s="105"/>
      <c r="O210" s="235">
        <f t="shared" si="282"/>
        <v>0</v>
      </c>
      <c r="P210" s="245"/>
    </row>
    <row r="211" spans="1:16" ht="14.25" hidden="1" customHeight="1" x14ac:dyDescent="0.25">
      <c r="A211" s="119">
        <v>5216</v>
      </c>
      <c r="B211" s="98" t="s">
        <v>232</v>
      </c>
      <c r="C211" s="99">
        <f t="shared" si="185"/>
        <v>0</v>
      </c>
      <c r="D211" s="237"/>
      <c r="E211" s="105"/>
      <c r="F211" s="591">
        <f t="shared" si="279"/>
        <v>0</v>
      </c>
      <c r="G211" s="237"/>
      <c r="H211" s="104"/>
      <c r="I211" s="235">
        <f t="shared" si="280"/>
        <v>0</v>
      </c>
      <c r="J211" s="104"/>
      <c r="K211" s="105"/>
      <c r="L211" s="592">
        <f t="shared" si="281"/>
        <v>0</v>
      </c>
      <c r="M211" s="238"/>
      <c r="N211" s="105"/>
      <c r="O211" s="235">
        <f t="shared" si="282"/>
        <v>0</v>
      </c>
      <c r="P211" s="245"/>
    </row>
    <row r="212" spans="1:16" hidden="1" x14ac:dyDescent="0.25">
      <c r="A212" s="119">
        <v>5217</v>
      </c>
      <c r="B212" s="98" t="s">
        <v>233</v>
      </c>
      <c r="C212" s="99">
        <f t="shared" si="185"/>
        <v>0</v>
      </c>
      <c r="D212" s="237"/>
      <c r="E212" s="105"/>
      <c r="F212" s="591">
        <f t="shared" si="279"/>
        <v>0</v>
      </c>
      <c r="G212" s="237"/>
      <c r="H212" s="104"/>
      <c r="I212" s="235">
        <f t="shared" si="280"/>
        <v>0</v>
      </c>
      <c r="J212" s="104"/>
      <c r="K212" s="105"/>
      <c r="L212" s="592">
        <f t="shared" si="281"/>
        <v>0</v>
      </c>
      <c r="M212" s="238"/>
      <c r="N212" s="105"/>
      <c r="O212" s="235">
        <f t="shared" si="282"/>
        <v>0</v>
      </c>
      <c r="P212" s="245"/>
    </row>
    <row r="213" spans="1:16" hidden="1" x14ac:dyDescent="0.25">
      <c r="A213" s="119">
        <v>5218</v>
      </c>
      <c r="B213" s="98" t="s">
        <v>234</v>
      </c>
      <c r="C213" s="99">
        <f t="shared" ref="C213:C276" si="283">F213+I213+L213+O213</f>
        <v>0</v>
      </c>
      <c r="D213" s="237"/>
      <c r="E213" s="105"/>
      <c r="F213" s="591">
        <f t="shared" si="279"/>
        <v>0</v>
      </c>
      <c r="G213" s="237"/>
      <c r="H213" s="104"/>
      <c r="I213" s="235">
        <f t="shared" si="280"/>
        <v>0</v>
      </c>
      <c r="J213" s="104"/>
      <c r="K213" s="105"/>
      <c r="L213" s="592">
        <f t="shared" si="281"/>
        <v>0</v>
      </c>
      <c r="M213" s="238"/>
      <c r="N213" s="105"/>
      <c r="O213" s="235">
        <f t="shared" si="282"/>
        <v>0</v>
      </c>
      <c r="P213" s="245"/>
    </row>
    <row r="214" spans="1:16" hidden="1" x14ac:dyDescent="0.25">
      <c r="A214" s="119">
        <v>5219</v>
      </c>
      <c r="B214" s="98" t="s">
        <v>235</v>
      </c>
      <c r="C214" s="99">
        <f t="shared" si="283"/>
        <v>0</v>
      </c>
      <c r="D214" s="237"/>
      <c r="E214" s="105"/>
      <c r="F214" s="591">
        <f t="shared" si="279"/>
        <v>0</v>
      </c>
      <c r="G214" s="237"/>
      <c r="H214" s="104"/>
      <c r="I214" s="235">
        <f t="shared" si="280"/>
        <v>0</v>
      </c>
      <c r="J214" s="104"/>
      <c r="K214" s="105"/>
      <c r="L214" s="592">
        <f t="shared" si="281"/>
        <v>0</v>
      </c>
      <c r="M214" s="238"/>
      <c r="N214" s="105"/>
      <c r="O214" s="235">
        <f t="shared" si="282"/>
        <v>0</v>
      </c>
      <c r="P214" s="245"/>
    </row>
    <row r="215" spans="1:16" ht="13.5" hidden="1" customHeight="1" x14ac:dyDescent="0.25">
      <c r="A215" s="231">
        <v>5220</v>
      </c>
      <c r="B215" s="98" t="s">
        <v>236</v>
      </c>
      <c r="C215" s="99">
        <f t="shared" si="283"/>
        <v>0</v>
      </c>
      <c r="D215" s="237"/>
      <c r="E215" s="105"/>
      <c r="F215" s="591">
        <f t="shared" si="279"/>
        <v>0</v>
      </c>
      <c r="G215" s="237"/>
      <c r="H215" s="104"/>
      <c r="I215" s="235">
        <f t="shared" si="280"/>
        <v>0</v>
      </c>
      <c r="J215" s="104"/>
      <c r="K215" s="105"/>
      <c r="L215" s="592">
        <f t="shared" si="281"/>
        <v>0</v>
      </c>
      <c r="M215" s="238"/>
      <c r="N215" s="105"/>
      <c r="O215" s="235">
        <f t="shared" si="282"/>
        <v>0</v>
      </c>
      <c r="P215" s="245"/>
    </row>
    <row r="216" spans="1:16" hidden="1" x14ac:dyDescent="0.25">
      <c r="A216" s="231">
        <v>5230</v>
      </c>
      <c r="B216" s="98" t="s">
        <v>237</v>
      </c>
      <c r="C216" s="99">
        <f t="shared" si="283"/>
        <v>0</v>
      </c>
      <c r="D216" s="232">
        <f>SUM(D217:D224)</f>
        <v>0</v>
      </c>
      <c r="E216" s="233">
        <f t="shared" ref="E216:F216" si="284">SUM(E217:E224)</f>
        <v>0</v>
      </c>
      <c r="F216" s="591">
        <f t="shared" si="284"/>
        <v>0</v>
      </c>
      <c r="G216" s="232">
        <f>SUM(G217:G224)</f>
        <v>0</v>
      </c>
      <c r="H216" s="234">
        <f t="shared" ref="H216:I216" si="285">SUM(H217:H224)</f>
        <v>0</v>
      </c>
      <c r="I216" s="235">
        <f t="shared" si="285"/>
        <v>0</v>
      </c>
      <c r="J216" s="234">
        <f>SUM(J217:J224)</f>
        <v>0</v>
      </c>
      <c r="K216" s="233">
        <f t="shared" ref="K216:L216" si="286">SUM(K217:K224)</f>
        <v>0</v>
      </c>
      <c r="L216" s="592">
        <f t="shared" si="286"/>
        <v>0</v>
      </c>
      <c r="M216" s="99">
        <f>SUM(M217:M224)</f>
        <v>0</v>
      </c>
      <c r="N216" s="233">
        <f t="shared" ref="N216:O216" si="287">SUM(N217:N224)</f>
        <v>0</v>
      </c>
      <c r="O216" s="235">
        <f t="shared" si="287"/>
        <v>0</v>
      </c>
      <c r="P216" s="245"/>
    </row>
    <row r="217" spans="1:16" hidden="1" x14ac:dyDescent="0.25">
      <c r="A217" s="119">
        <v>5231</v>
      </c>
      <c r="B217" s="98" t="s">
        <v>238</v>
      </c>
      <c r="C217" s="99">
        <f t="shared" si="283"/>
        <v>0</v>
      </c>
      <c r="D217" s="237"/>
      <c r="E217" s="105"/>
      <c r="F217" s="591">
        <f t="shared" ref="F217:F226" si="288">D217+E217</f>
        <v>0</v>
      </c>
      <c r="G217" s="237"/>
      <c r="H217" s="104"/>
      <c r="I217" s="235">
        <f t="shared" ref="I217:I226" si="289">G217+H217</f>
        <v>0</v>
      </c>
      <c r="J217" s="104"/>
      <c r="K217" s="105"/>
      <c r="L217" s="592">
        <f t="shared" ref="L217:L226" si="290">J217+K217</f>
        <v>0</v>
      </c>
      <c r="M217" s="238"/>
      <c r="N217" s="105"/>
      <c r="O217" s="235">
        <f t="shared" ref="O217:O226" si="291">M217+N217</f>
        <v>0</v>
      </c>
      <c r="P217" s="245"/>
    </row>
    <row r="218" spans="1:16" hidden="1" x14ac:dyDescent="0.25">
      <c r="A218" s="119">
        <v>5232</v>
      </c>
      <c r="B218" s="98" t="s">
        <v>239</v>
      </c>
      <c r="C218" s="99">
        <f t="shared" si="283"/>
        <v>0</v>
      </c>
      <c r="D218" s="237"/>
      <c r="E218" s="105"/>
      <c r="F218" s="591">
        <f t="shared" si="288"/>
        <v>0</v>
      </c>
      <c r="G218" s="237"/>
      <c r="H218" s="104"/>
      <c r="I218" s="235">
        <f t="shared" si="289"/>
        <v>0</v>
      </c>
      <c r="J218" s="104"/>
      <c r="K218" s="105"/>
      <c r="L218" s="592">
        <f t="shared" si="290"/>
        <v>0</v>
      </c>
      <c r="M218" s="238"/>
      <c r="N218" s="105"/>
      <c r="O218" s="235">
        <f t="shared" si="291"/>
        <v>0</v>
      </c>
      <c r="P218" s="245"/>
    </row>
    <row r="219" spans="1:16" hidden="1" x14ac:dyDescent="0.25">
      <c r="A219" s="119">
        <v>5233</v>
      </c>
      <c r="B219" s="98" t="s">
        <v>240</v>
      </c>
      <c r="C219" s="99">
        <f t="shared" si="283"/>
        <v>0</v>
      </c>
      <c r="D219" s="237"/>
      <c r="E219" s="105"/>
      <c r="F219" s="591">
        <f t="shared" si="288"/>
        <v>0</v>
      </c>
      <c r="G219" s="237"/>
      <c r="H219" s="104"/>
      <c r="I219" s="235">
        <f t="shared" si="289"/>
        <v>0</v>
      </c>
      <c r="J219" s="104"/>
      <c r="K219" s="105"/>
      <c r="L219" s="592">
        <f t="shared" si="290"/>
        <v>0</v>
      </c>
      <c r="M219" s="238"/>
      <c r="N219" s="105"/>
      <c r="O219" s="235">
        <f t="shared" si="291"/>
        <v>0</v>
      </c>
      <c r="P219" s="245"/>
    </row>
    <row r="220" spans="1:16" ht="24" hidden="1" x14ac:dyDescent="0.25">
      <c r="A220" s="119">
        <v>5234</v>
      </c>
      <c r="B220" s="98" t="s">
        <v>241</v>
      </c>
      <c r="C220" s="99">
        <f t="shared" si="283"/>
        <v>0</v>
      </c>
      <c r="D220" s="237"/>
      <c r="E220" s="105"/>
      <c r="F220" s="591">
        <f t="shared" si="288"/>
        <v>0</v>
      </c>
      <c r="G220" s="237"/>
      <c r="H220" s="104"/>
      <c r="I220" s="235">
        <f t="shared" si="289"/>
        <v>0</v>
      </c>
      <c r="J220" s="104"/>
      <c r="K220" s="105"/>
      <c r="L220" s="592">
        <f t="shared" si="290"/>
        <v>0</v>
      </c>
      <c r="M220" s="238"/>
      <c r="N220" s="105"/>
      <c r="O220" s="235">
        <f t="shared" si="291"/>
        <v>0</v>
      </c>
      <c r="P220" s="245"/>
    </row>
    <row r="221" spans="1:16" ht="14.25" hidden="1" customHeight="1" x14ac:dyDescent="0.25">
      <c r="A221" s="119">
        <v>5236</v>
      </c>
      <c r="B221" s="98" t="s">
        <v>242</v>
      </c>
      <c r="C221" s="99">
        <f t="shared" si="283"/>
        <v>0</v>
      </c>
      <c r="D221" s="237"/>
      <c r="E221" s="105"/>
      <c r="F221" s="591">
        <f t="shared" si="288"/>
        <v>0</v>
      </c>
      <c r="G221" s="237"/>
      <c r="H221" s="104"/>
      <c r="I221" s="235">
        <f t="shared" si="289"/>
        <v>0</v>
      </c>
      <c r="J221" s="104"/>
      <c r="K221" s="105"/>
      <c r="L221" s="592">
        <f t="shared" si="290"/>
        <v>0</v>
      </c>
      <c r="M221" s="238"/>
      <c r="N221" s="105"/>
      <c r="O221" s="235">
        <f t="shared" si="291"/>
        <v>0</v>
      </c>
      <c r="P221" s="245"/>
    </row>
    <row r="222" spans="1:16" ht="14.25" hidden="1" customHeight="1" x14ac:dyDescent="0.25">
      <c r="A222" s="119">
        <v>5237</v>
      </c>
      <c r="B222" s="98" t="s">
        <v>243</v>
      </c>
      <c r="C222" s="99">
        <f t="shared" si="283"/>
        <v>0</v>
      </c>
      <c r="D222" s="237"/>
      <c r="E222" s="105"/>
      <c r="F222" s="591">
        <f t="shared" si="288"/>
        <v>0</v>
      </c>
      <c r="G222" s="237"/>
      <c r="H222" s="104"/>
      <c r="I222" s="235">
        <f t="shared" si="289"/>
        <v>0</v>
      </c>
      <c r="J222" s="104"/>
      <c r="K222" s="105"/>
      <c r="L222" s="592">
        <f t="shared" si="290"/>
        <v>0</v>
      </c>
      <c r="M222" s="238"/>
      <c r="N222" s="105"/>
      <c r="O222" s="235">
        <f t="shared" si="291"/>
        <v>0</v>
      </c>
      <c r="P222" s="245"/>
    </row>
    <row r="223" spans="1:16" ht="24" hidden="1" x14ac:dyDescent="0.25">
      <c r="A223" s="119">
        <v>5238</v>
      </c>
      <c r="B223" s="98" t="s">
        <v>244</v>
      </c>
      <c r="C223" s="99">
        <f t="shared" si="283"/>
        <v>0</v>
      </c>
      <c r="D223" s="237"/>
      <c r="E223" s="105"/>
      <c r="F223" s="591">
        <f t="shared" si="288"/>
        <v>0</v>
      </c>
      <c r="G223" s="237"/>
      <c r="H223" s="104"/>
      <c r="I223" s="235">
        <f t="shared" si="289"/>
        <v>0</v>
      </c>
      <c r="J223" s="104"/>
      <c r="K223" s="105"/>
      <c r="L223" s="592">
        <f t="shared" si="290"/>
        <v>0</v>
      </c>
      <c r="M223" s="238"/>
      <c r="N223" s="105"/>
      <c r="O223" s="235">
        <f t="shared" si="291"/>
        <v>0</v>
      </c>
      <c r="P223" s="245"/>
    </row>
    <row r="224" spans="1:16" ht="24" hidden="1" x14ac:dyDescent="0.25">
      <c r="A224" s="119">
        <v>5239</v>
      </c>
      <c r="B224" s="98" t="s">
        <v>245</v>
      </c>
      <c r="C224" s="99">
        <f t="shared" si="283"/>
        <v>0</v>
      </c>
      <c r="D224" s="237"/>
      <c r="E224" s="105"/>
      <c r="F224" s="591">
        <f t="shared" si="288"/>
        <v>0</v>
      </c>
      <c r="G224" s="237"/>
      <c r="H224" s="104"/>
      <c r="I224" s="235">
        <f t="shared" si="289"/>
        <v>0</v>
      </c>
      <c r="J224" s="104"/>
      <c r="K224" s="105"/>
      <c r="L224" s="592">
        <f t="shared" si="290"/>
        <v>0</v>
      </c>
      <c r="M224" s="238"/>
      <c r="N224" s="105"/>
      <c r="O224" s="235">
        <f t="shared" si="291"/>
        <v>0</v>
      </c>
      <c r="P224" s="245"/>
    </row>
    <row r="225" spans="1:16" ht="24" hidden="1" x14ac:dyDescent="0.25">
      <c r="A225" s="231">
        <v>5240</v>
      </c>
      <c r="B225" s="98" t="s">
        <v>246</v>
      </c>
      <c r="C225" s="99">
        <f t="shared" si="283"/>
        <v>0</v>
      </c>
      <c r="D225" s="237"/>
      <c r="E225" s="105"/>
      <c r="F225" s="591">
        <f t="shared" si="288"/>
        <v>0</v>
      </c>
      <c r="G225" s="237"/>
      <c r="H225" s="104"/>
      <c r="I225" s="235">
        <f t="shared" si="289"/>
        <v>0</v>
      </c>
      <c r="J225" s="104"/>
      <c r="K225" s="105"/>
      <c r="L225" s="592">
        <f t="shared" si="290"/>
        <v>0</v>
      </c>
      <c r="M225" s="238"/>
      <c r="N225" s="105"/>
      <c r="O225" s="235">
        <f t="shared" si="291"/>
        <v>0</v>
      </c>
      <c r="P225" s="245"/>
    </row>
    <row r="226" spans="1:16" hidden="1" x14ac:dyDescent="0.25">
      <c r="A226" s="231">
        <v>5250</v>
      </c>
      <c r="B226" s="98" t="s">
        <v>247</v>
      </c>
      <c r="C226" s="99">
        <f t="shared" si="283"/>
        <v>0</v>
      </c>
      <c r="D226" s="237"/>
      <c r="E226" s="105"/>
      <c r="F226" s="591">
        <f t="shared" si="288"/>
        <v>0</v>
      </c>
      <c r="G226" s="237"/>
      <c r="H226" s="104"/>
      <c r="I226" s="235">
        <f t="shared" si="289"/>
        <v>0</v>
      </c>
      <c r="J226" s="104"/>
      <c r="K226" s="105"/>
      <c r="L226" s="592">
        <f t="shared" si="290"/>
        <v>0</v>
      </c>
      <c r="M226" s="238"/>
      <c r="N226" s="105"/>
      <c r="O226" s="235">
        <f t="shared" si="291"/>
        <v>0</v>
      </c>
      <c r="P226" s="245"/>
    </row>
    <row r="227" spans="1:16" hidden="1" x14ac:dyDescent="0.25">
      <c r="A227" s="231">
        <v>5260</v>
      </c>
      <c r="B227" s="98" t="s">
        <v>248</v>
      </c>
      <c r="C227" s="99">
        <f t="shared" si="283"/>
        <v>0</v>
      </c>
      <c r="D227" s="232">
        <f>SUM(D228)</f>
        <v>0</v>
      </c>
      <c r="E227" s="233">
        <f t="shared" ref="E227:F227" si="292">SUM(E228)</f>
        <v>0</v>
      </c>
      <c r="F227" s="591">
        <f t="shared" si="292"/>
        <v>0</v>
      </c>
      <c r="G227" s="232">
        <f>SUM(G228)</f>
        <v>0</v>
      </c>
      <c r="H227" s="234">
        <f t="shared" ref="H227:I227" si="293">SUM(H228)</f>
        <v>0</v>
      </c>
      <c r="I227" s="235">
        <f t="shared" si="293"/>
        <v>0</v>
      </c>
      <c r="J227" s="234">
        <f>SUM(J228)</f>
        <v>0</v>
      </c>
      <c r="K227" s="233">
        <f t="shared" ref="K227:L227" si="294">SUM(K228)</f>
        <v>0</v>
      </c>
      <c r="L227" s="592">
        <f t="shared" si="294"/>
        <v>0</v>
      </c>
      <c r="M227" s="99">
        <f>SUM(M228)</f>
        <v>0</v>
      </c>
      <c r="N227" s="233">
        <f t="shared" ref="N227:O227" si="295">SUM(N228)</f>
        <v>0</v>
      </c>
      <c r="O227" s="235">
        <f t="shared" si="295"/>
        <v>0</v>
      </c>
      <c r="P227" s="245"/>
    </row>
    <row r="228" spans="1:16" ht="24" hidden="1" x14ac:dyDescent="0.25">
      <c r="A228" s="119">
        <v>5269</v>
      </c>
      <c r="B228" s="98" t="s">
        <v>249</v>
      </c>
      <c r="C228" s="99">
        <f t="shared" si="283"/>
        <v>0</v>
      </c>
      <c r="D228" s="237"/>
      <c r="E228" s="105"/>
      <c r="F228" s="591">
        <f t="shared" ref="F228:F229" si="296">D228+E228</f>
        <v>0</v>
      </c>
      <c r="G228" s="237"/>
      <c r="H228" s="104"/>
      <c r="I228" s="235">
        <f t="shared" ref="I228:I229" si="297">G228+H228</f>
        <v>0</v>
      </c>
      <c r="J228" s="104"/>
      <c r="K228" s="105"/>
      <c r="L228" s="592">
        <f t="shared" ref="L228:L229" si="298">J228+K228</f>
        <v>0</v>
      </c>
      <c r="M228" s="238"/>
      <c r="N228" s="105"/>
      <c r="O228" s="235">
        <f t="shared" ref="O228:O229" si="299">M228+N228</f>
        <v>0</v>
      </c>
      <c r="P228" s="245"/>
    </row>
    <row r="229" spans="1:16" ht="24" hidden="1" x14ac:dyDescent="0.25">
      <c r="A229" s="213">
        <v>5270</v>
      </c>
      <c r="B229" s="157" t="s">
        <v>250</v>
      </c>
      <c r="C229" s="163">
        <f t="shared" si="283"/>
        <v>0</v>
      </c>
      <c r="D229" s="239"/>
      <c r="E229" s="240"/>
      <c r="F229" s="604">
        <f t="shared" si="296"/>
        <v>0</v>
      </c>
      <c r="G229" s="239"/>
      <c r="H229" s="241"/>
      <c r="I229" s="217">
        <f t="shared" si="297"/>
        <v>0</v>
      </c>
      <c r="J229" s="241"/>
      <c r="K229" s="240"/>
      <c r="L229" s="568">
        <f t="shared" si="298"/>
        <v>0</v>
      </c>
      <c r="M229" s="242"/>
      <c r="N229" s="240"/>
      <c r="O229" s="217">
        <f t="shared" si="299"/>
        <v>0</v>
      </c>
      <c r="P229" s="648"/>
    </row>
    <row r="230" spans="1:16" hidden="1" x14ac:dyDescent="0.25">
      <c r="A230" s="199">
        <v>6000</v>
      </c>
      <c r="B230" s="199" t="s">
        <v>251</v>
      </c>
      <c r="C230" s="200">
        <f t="shared" si="283"/>
        <v>0</v>
      </c>
      <c r="D230" s="201">
        <f>D231+D251+D259</f>
        <v>0</v>
      </c>
      <c r="E230" s="202">
        <f t="shared" ref="E230:F230" si="300">E231+E251+E259</f>
        <v>0</v>
      </c>
      <c r="F230" s="605">
        <f t="shared" si="300"/>
        <v>0</v>
      </c>
      <c r="G230" s="201">
        <f>G231+G251+G259</f>
        <v>0</v>
      </c>
      <c r="H230" s="203">
        <f t="shared" ref="H230:I230" si="301">H231+H251+H259</f>
        <v>0</v>
      </c>
      <c r="I230" s="204">
        <f t="shared" si="301"/>
        <v>0</v>
      </c>
      <c r="J230" s="203">
        <f>J231+J251+J259</f>
        <v>0</v>
      </c>
      <c r="K230" s="202">
        <f t="shared" ref="K230:L230" si="302">K231+K251+K259</f>
        <v>0</v>
      </c>
      <c r="L230" s="567">
        <f t="shared" si="302"/>
        <v>0</v>
      </c>
      <c r="M230" s="200">
        <f>M231+M251+M259</f>
        <v>0</v>
      </c>
      <c r="N230" s="202">
        <f t="shared" ref="N230:O230" si="303">N231+N251+N259</f>
        <v>0</v>
      </c>
      <c r="O230" s="204">
        <f t="shared" si="303"/>
        <v>0</v>
      </c>
      <c r="P230" s="840"/>
    </row>
    <row r="231" spans="1:16" ht="14.25" hidden="1" customHeight="1" x14ac:dyDescent="0.25">
      <c r="A231" s="283">
        <v>6200</v>
      </c>
      <c r="B231" s="273" t="s">
        <v>252</v>
      </c>
      <c r="C231" s="209">
        <f t="shared" si="283"/>
        <v>0</v>
      </c>
      <c r="D231" s="284">
        <f>SUM(D232,D233,D235,D238,D244,D245,D246)</f>
        <v>0</v>
      </c>
      <c r="E231" s="210">
        <f t="shared" ref="E231:F231" si="304">SUM(E232,E233,E235,E238,E244,E245,E246)</f>
        <v>0</v>
      </c>
      <c r="F231" s="608">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609">
        <f t="shared" si="306"/>
        <v>0</v>
      </c>
      <c r="M231" s="209">
        <f>SUM(M232,M233,M235,M238,M244,M245,M246)</f>
        <v>0</v>
      </c>
      <c r="N231" s="210">
        <f t="shared" ref="N231:O231" si="307">SUM(N232,N233,N235,N238,N244,N245,N246)</f>
        <v>0</v>
      </c>
      <c r="O231" s="211">
        <f t="shared" si="307"/>
        <v>0</v>
      </c>
      <c r="P231" s="846"/>
    </row>
    <row r="232" spans="1:16" ht="24" hidden="1" x14ac:dyDescent="0.25">
      <c r="A232" s="342">
        <v>6220</v>
      </c>
      <c r="B232" s="87" t="s">
        <v>253</v>
      </c>
      <c r="C232" s="88">
        <f t="shared" si="283"/>
        <v>0</v>
      </c>
      <c r="D232" s="219"/>
      <c r="E232" s="94"/>
      <c r="F232" s="569">
        <f>D232+E232</f>
        <v>0</v>
      </c>
      <c r="G232" s="219"/>
      <c r="H232" s="93"/>
      <c r="I232" s="220">
        <f>G232+H232</f>
        <v>0</v>
      </c>
      <c r="J232" s="93"/>
      <c r="K232" s="94"/>
      <c r="L232" s="570">
        <f>J232+K232</f>
        <v>0</v>
      </c>
      <c r="M232" s="221"/>
      <c r="N232" s="94"/>
      <c r="O232" s="220">
        <f>M232+N232</f>
        <v>0</v>
      </c>
      <c r="P232" s="647"/>
    </row>
    <row r="233" spans="1:16" hidden="1" x14ac:dyDescent="0.25">
      <c r="A233" s="231">
        <v>6230</v>
      </c>
      <c r="B233" s="98" t="s">
        <v>254</v>
      </c>
      <c r="C233" s="99">
        <f t="shared" si="283"/>
        <v>0</v>
      </c>
      <c r="D233" s="232">
        <f t="shared" ref="D233:O233" si="308">SUM(D234)</f>
        <v>0</v>
      </c>
      <c r="E233" s="233">
        <f t="shared" si="308"/>
        <v>0</v>
      </c>
      <c r="F233" s="591">
        <f t="shared" si="308"/>
        <v>0</v>
      </c>
      <c r="G233" s="232">
        <f t="shared" si="308"/>
        <v>0</v>
      </c>
      <c r="H233" s="234">
        <f t="shared" si="308"/>
        <v>0</v>
      </c>
      <c r="I233" s="235">
        <f t="shared" si="308"/>
        <v>0</v>
      </c>
      <c r="J233" s="234">
        <f t="shared" si="308"/>
        <v>0</v>
      </c>
      <c r="K233" s="233">
        <f t="shared" si="308"/>
        <v>0</v>
      </c>
      <c r="L233" s="592">
        <f t="shared" si="308"/>
        <v>0</v>
      </c>
      <c r="M233" s="99">
        <f t="shared" si="308"/>
        <v>0</v>
      </c>
      <c r="N233" s="233">
        <f t="shared" si="308"/>
        <v>0</v>
      </c>
      <c r="O233" s="235">
        <f t="shared" si="308"/>
        <v>0</v>
      </c>
      <c r="P233" s="245"/>
    </row>
    <row r="234" spans="1:16" ht="24" hidden="1" x14ac:dyDescent="0.25">
      <c r="A234" s="119">
        <v>6239</v>
      </c>
      <c r="B234" s="87" t="s">
        <v>255</v>
      </c>
      <c r="C234" s="99">
        <f t="shared" si="283"/>
        <v>0</v>
      </c>
      <c r="D234" s="219"/>
      <c r="E234" s="94"/>
      <c r="F234" s="569">
        <f>D234+E234</f>
        <v>0</v>
      </c>
      <c r="G234" s="219"/>
      <c r="H234" s="93"/>
      <c r="I234" s="220">
        <f>G234+H234</f>
        <v>0</v>
      </c>
      <c r="J234" s="93"/>
      <c r="K234" s="94"/>
      <c r="L234" s="570">
        <f>J234+K234</f>
        <v>0</v>
      </c>
      <c r="M234" s="221"/>
      <c r="N234" s="94"/>
      <c r="O234" s="220">
        <f>M234+N234</f>
        <v>0</v>
      </c>
      <c r="P234" s="647"/>
    </row>
    <row r="235" spans="1:16" ht="24" hidden="1" x14ac:dyDescent="0.25">
      <c r="A235" s="231">
        <v>6240</v>
      </c>
      <c r="B235" s="98" t="s">
        <v>256</v>
      </c>
      <c r="C235" s="99">
        <f t="shared" si="283"/>
        <v>0</v>
      </c>
      <c r="D235" s="232">
        <f>SUM(D236:D237)</f>
        <v>0</v>
      </c>
      <c r="E235" s="233">
        <f t="shared" ref="E235:F235" si="309">SUM(E236:E237)</f>
        <v>0</v>
      </c>
      <c r="F235" s="591">
        <f t="shared" si="309"/>
        <v>0</v>
      </c>
      <c r="G235" s="232">
        <f>SUM(G236:G237)</f>
        <v>0</v>
      </c>
      <c r="H235" s="234">
        <f t="shared" ref="H235:I235" si="310">SUM(H236:H237)</f>
        <v>0</v>
      </c>
      <c r="I235" s="235">
        <f t="shared" si="310"/>
        <v>0</v>
      </c>
      <c r="J235" s="234">
        <f>SUM(J236:J237)</f>
        <v>0</v>
      </c>
      <c r="K235" s="233">
        <f t="shared" ref="K235:L235" si="311">SUM(K236:K237)</f>
        <v>0</v>
      </c>
      <c r="L235" s="592">
        <f t="shared" si="311"/>
        <v>0</v>
      </c>
      <c r="M235" s="99">
        <f>SUM(M236:M237)</f>
        <v>0</v>
      </c>
      <c r="N235" s="233">
        <f t="shared" ref="N235:O235" si="312">SUM(N236:N237)</f>
        <v>0</v>
      </c>
      <c r="O235" s="235">
        <f t="shared" si="312"/>
        <v>0</v>
      </c>
      <c r="P235" s="245"/>
    </row>
    <row r="236" spans="1:16" hidden="1" x14ac:dyDescent="0.25">
      <c r="A236" s="119">
        <v>6241</v>
      </c>
      <c r="B236" s="98" t="s">
        <v>257</v>
      </c>
      <c r="C236" s="99">
        <f t="shared" si="283"/>
        <v>0</v>
      </c>
      <c r="D236" s="237"/>
      <c r="E236" s="105"/>
      <c r="F236" s="591">
        <f t="shared" ref="F236:F237" si="313">D236+E236</f>
        <v>0</v>
      </c>
      <c r="G236" s="237"/>
      <c r="H236" s="104"/>
      <c r="I236" s="235">
        <f t="shared" ref="I236:I237" si="314">G236+H236</f>
        <v>0</v>
      </c>
      <c r="J236" s="104"/>
      <c r="K236" s="105"/>
      <c r="L236" s="592">
        <f t="shared" ref="L236:L237" si="315">J236+K236</f>
        <v>0</v>
      </c>
      <c r="M236" s="238"/>
      <c r="N236" s="105"/>
      <c r="O236" s="235">
        <f t="shared" ref="O236:O237" si="316">M236+N236</f>
        <v>0</v>
      </c>
      <c r="P236" s="245"/>
    </row>
    <row r="237" spans="1:16" hidden="1" x14ac:dyDescent="0.25">
      <c r="A237" s="119">
        <v>6242</v>
      </c>
      <c r="B237" s="98" t="s">
        <v>258</v>
      </c>
      <c r="C237" s="99">
        <f t="shared" si="283"/>
        <v>0</v>
      </c>
      <c r="D237" s="237"/>
      <c r="E237" s="105"/>
      <c r="F237" s="591">
        <f t="shared" si="313"/>
        <v>0</v>
      </c>
      <c r="G237" s="237"/>
      <c r="H237" s="104"/>
      <c r="I237" s="235">
        <f t="shared" si="314"/>
        <v>0</v>
      </c>
      <c r="J237" s="104"/>
      <c r="K237" s="105"/>
      <c r="L237" s="592">
        <f t="shared" si="315"/>
        <v>0</v>
      </c>
      <c r="M237" s="238"/>
      <c r="N237" s="105"/>
      <c r="O237" s="235">
        <f t="shared" si="316"/>
        <v>0</v>
      </c>
      <c r="P237" s="245"/>
    </row>
    <row r="238" spans="1:16" ht="25.5" hidden="1" customHeight="1" x14ac:dyDescent="0.25">
      <c r="A238" s="231">
        <v>6250</v>
      </c>
      <c r="B238" s="98" t="s">
        <v>259</v>
      </c>
      <c r="C238" s="99">
        <f t="shared" si="283"/>
        <v>0</v>
      </c>
      <c r="D238" s="232">
        <f>SUM(D239:D243)</f>
        <v>0</v>
      </c>
      <c r="E238" s="233">
        <f t="shared" ref="E238:F238" si="317">SUM(E239:E243)</f>
        <v>0</v>
      </c>
      <c r="F238" s="591">
        <f t="shared" si="317"/>
        <v>0</v>
      </c>
      <c r="G238" s="232">
        <f>SUM(G239:G243)</f>
        <v>0</v>
      </c>
      <c r="H238" s="234">
        <f t="shared" ref="H238:I238" si="318">SUM(H239:H243)</f>
        <v>0</v>
      </c>
      <c r="I238" s="235">
        <f t="shared" si="318"/>
        <v>0</v>
      </c>
      <c r="J238" s="234">
        <f>SUM(J239:J243)</f>
        <v>0</v>
      </c>
      <c r="K238" s="233">
        <f t="shared" ref="K238:L238" si="319">SUM(K239:K243)</f>
        <v>0</v>
      </c>
      <c r="L238" s="592">
        <f t="shared" si="319"/>
        <v>0</v>
      </c>
      <c r="M238" s="99">
        <f>SUM(M239:M243)</f>
        <v>0</v>
      </c>
      <c r="N238" s="233">
        <f t="shared" ref="N238:O238" si="320">SUM(N239:N243)</f>
        <v>0</v>
      </c>
      <c r="O238" s="235">
        <f t="shared" si="320"/>
        <v>0</v>
      </c>
      <c r="P238" s="245"/>
    </row>
    <row r="239" spans="1:16" ht="14.25" hidden="1" customHeight="1" x14ac:dyDescent="0.25">
      <c r="A239" s="119">
        <v>6252</v>
      </c>
      <c r="B239" s="98" t="s">
        <v>260</v>
      </c>
      <c r="C239" s="99">
        <f t="shared" si="283"/>
        <v>0</v>
      </c>
      <c r="D239" s="237"/>
      <c r="E239" s="105"/>
      <c r="F239" s="591">
        <f t="shared" ref="F239:F245" si="321">D239+E239</f>
        <v>0</v>
      </c>
      <c r="G239" s="237"/>
      <c r="H239" s="104"/>
      <c r="I239" s="235">
        <f t="shared" ref="I239:I245" si="322">G239+H239</f>
        <v>0</v>
      </c>
      <c r="J239" s="104"/>
      <c r="K239" s="105"/>
      <c r="L239" s="592">
        <f t="shared" ref="L239:L245" si="323">J239+K239</f>
        <v>0</v>
      </c>
      <c r="M239" s="238"/>
      <c r="N239" s="105"/>
      <c r="O239" s="235">
        <f t="shared" ref="O239:O245" si="324">M239+N239</f>
        <v>0</v>
      </c>
      <c r="P239" s="245"/>
    </row>
    <row r="240" spans="1:16" ht="14.25" hidden="1" customHeight="1" x14ac:dyDescent="0.25">
      <c r="A240" s="119">
        <v>6253</v>
      </c>
      <c r="B240" s="98" t="s">
        <v>261</v>
      </c>
      <c r="C240" s="99">
        <f t="shared" si="283"/>
        <v>0</v>
      </c>
      <c r="D240" s="237"/>
      <c r="E240" s="105"/>
      <c r="F240" s="591">
        <f t="shared" si="321"/>
        <v>0</v>
      </c>
      <c r="G240" s="237"/>
      <c r="H240" s="104"/>
      <c r="I240" s="235">
        <f t="shared" si="322"/>
        <v>0</v>
      </c>
      <c r="J240" s="104"/>
      <c r="K240" s="105"/>
      <c r="L240" s="592">
        <f t="shared" si="323"/>
        <v>0</v>
      </c>
      <c r="M240" s="238"/>
      <c r="N240" s="105"/>
      <c r="O240" s="235">
        <f t="shared" si="324"/>
        <v>0</v>
      </c>
      <c r="P240" s="245"/>
    </row>
    <row r="241" spans="1:16" ht="24" hidden="1" x14ac:dyDescent="0.25">
      <c r="A241" s="119">
        <v>6254</v>
      </c>
      <c r="B241" s="98" t="s">
        <v>262</v>
      </c>
      <c r="C241" s="99">
        <f t="shared" si="283"/>
        <v>0</v>
      </c>
      <c r="D241" s="237"/>
      <c r="E241" s="105"/>
      <c r="F241" s="591">
        <f t="shared" si="321"/>
        <v>0</v>
      </c>
      <c r="G241" s="237"/>
      <c r="H241" s="104"/>
      <c r="I241" s="235">
        <f t="shared" si="322"/>
        <v>0</v>
      </c>
      <c r="J241" s="104"/>
      <c r="K241" s="105"/>
      <c r="L241" s="592">
        <f t="shared" si="323"/>
        <v>0</v>
      </c>
      <c r="M241" s="238"/>
      <c r="N241" s="105"/>
      <c r="O241" s="235">
        <f t="shared" si="324"/>
        <v>0</v>
      </c>
      <c r="P241" s="245"/>
    </row>
    <row r="242" spans="1:16" ht="24" hidden="1" x14ac:dyDescent="0.25">
      <c r="A242" s="119">
        <v>6255</v>
      </c>
      <c r="B242" s="98" t="s">
        <v>263</v>
      </c>
      <c r="C242" s="99">
        <f t="shared" si="283"/>
        <v>0</v>
      </c>
      <c r="D242" s="237"/>
      <c r="E242" s="105"/>
      <c r="F242" s="591">
        <f t="shared" si="321"/>
        <v>0</v>
      </c>
      <c r="G242" s="237"/>
      <c r="H242" s="104"/>
      <c r="I242" s="235">
        <f t="shared" si="322"/>
        <v>0</v>
      </c>
      <c r="J242" s="104"/>
      <c r="K242" s="105"/>
      <c r="L242" s="592">
        <f t="shared" si="323"/>
        <v>0</v>
      </c>
      <c r="M242" s="238"/>
      <c r="N242" s="105"/>
      <c r="O242" s="235">
        <f t="shared" si="324"/>
        <v>0</v>
      </c>
      <c r="P242" s="245"/>
    </row>
    <row r="243" spans="1:16" hidden="1" x14ac:dyDescent="0.25">
      <c r="A243" s="119">
        <v>6259</v>
      </c>
      <c r="B243" s="98" t="s">
        <v>264</v>
      </c>
      <c r="C243" s="99">
        <f t="shared" si="283"/>
        <v>0</v>
      </c>
      <c r="D243" s="237"/>
      <c r="E243" s="105"/>
      <c r="F243" s="591">
        <f t="shared" si="321"/>
        <v>0</v>
      </c>
      <c r="G243" s="237"/>
      <c r="H243" s="104"/>
      <c r="I243" s="235">
        <f t="shared" si="322"/>
        <v>0</v>
      </c>
      <c r="J243" s="104"/>
      <c r="K243" s="105"/>
      <c r="L243" s="592">
        <f t="shared" si="323"/>
        <v>0</v>
      </c>
      <c r="M243" s="238"/>
      <c r="N243" s="105"/>
      <c r="O243" s="235">
        <f t="shared" si="324"/>
        <v>0</v>
      </c>
      <c r="P243" s="245"/>
    </row>
    <row r="244" spans="1:16" ht="24" hidden="1" x14ac:dyDescent="0.25">
      <c r="A244" s="231">
        <v>6260</v>
      </c>
      <c r="B244" s="98" t="s">
        <v>265</v>
      </c>
      <c r="C244" s="99">
        <f t="shared" si="283"/>
        <v>0</v>
      </c>
      <c r="D244" s="237"/>
      <c r="E244" s="105"/>
      <c r="F244" s="591">
        <f t="shared" si="321"/>
        <v>0</v>
      </c>
      <c r="G244" s="237"/>
      <c r="H244" s="104"/>
      <c r="I244" s="235">
        <f t="shared" si="322"/>
        <v>0</v>
      </c>
      <c r="J244" s="104"/>
      <c r="K244" s="105"/>
      <c r="L244" s="592">
        <f t="shared" si="323"/>
        <v>0</v>
      </c>
      <c r="M244" s="238"/>
      <c r="N244" s="105"/>
      <c r="O244" s="235">
        <f t="shared" si="324"/>
        <v>0</v>
      </c>
      <c r="P244" s="245"/>
    </row>
    <row r="245" spans="1:16" hidden="1" x14ac:dyDescent="0.25">
      <c r="A245" s="231">
        <v>6270</v>
      </c>
      <c r="B245" s="98" t="s">
        <v>266</v>
      </c>
      <c r="C245" s="99">
        <f t="shared" si="283"/>
        <v>0</v>
      </c>
      <c r="D245" s="237"/>
      <c r="E245" s="105"/>
      <c r="F245" s="591">
        <f t="shared" si="321"/>
        <v>0</v>
      </c>
      <c r="G245" s="237"/>
      <c r="H245" s="104"/>
      <c r="I245" s="235">
        <f t="shared" si="322"/>
        <v>0</v>
      </c>
      <c r="J245" s="104"/>
      <c r="K245" s="105"/>
      <c r="L245" s="592">
        <f t="shared" si="323"/>
        <v>0</v>
      </c>
      <c r="M245" s="238"/>
      <c r="N245" s="105"/>
      <c r="O245" s="235">
        <f t="shared" si="324"/>
        <v>0</v>
      </c>
      <c r="P245" s="245"/>
    </row>
    <row r="246" spans="1:16" ht="24" hidden="1" x14ac:dyDescent="0.25">
      <c r="A246" s="342">
        <v>6290</v>
      </c>
      <c r="B246" s="87" t="s">
        <v>267</v>
      </c>
      <c r="C246" s="274">
        <f t="shared" si="283"/>
        <v>0</v>
      </c>
      <c r="D246" s="246">
        <f>SUM(D247:D250)</f>
        <v>0</v>
      </c>
      <c r="E246" s="247">
        <f t="shared" ref="E246:O246" si="325">SUM(E247:E250)</f>
        <v>0</v>
      </c>
      <c r="F246" s="569">
        <f t="shared" si="325"/>
        <v>0</v>
      </c>
      <c r="G246" s="246">
        <f t="shared" si="325"/>
        <v>0</v>
      </c>
      <c r="H246" s="248">
        <f t="shared" si="325"/>
        <v>0</v>
      </c>
      <c r="I246" s="220">
        <f t="shared" si="325"/>
        <v>0</v>
      </c>
      <c r="J246" s="248">
        <f t="shared" si="325"/>
        <v>0</v>
      </c>
      <c r="K246" s="247">
        <f t="shared" si="325"/>
        <v>0</v>
      </c>
      <c r="L246" s="570">
        <f t="shared" si="325"/>
        <v>0</v>
      </c>
      <c r="M246" s="274">
        <f t="shared" si="325"/>
        <v>0</v>
      </c>
      <c r="N246" s="275">
        <f t="shared" si="325"/>
        <v>0</v>
      </c>
      <c r="O246" s="276">
        <f t="shared" si="325"/>
        <v>0</v>
      </c>
      <c r="P246" s="849"/>
    </row>
    <row r="247" spans="1:16" hidden="1" x14ac:dyDescent="0.25">
      <c r="A247" s="119">
        <v>6291</v>
      </c>
      <c r="B247" s="98" t="s">
        <v>268</v>
      </c>
      <c r="C247" s="99">
        <f t="shared" si="283"/>
        <v>0</v>
      </c>
      <c r="D247" s="237"/>
      <c r="E247" s="105"/>
      <c r="F247" s="591">
        <f t="shared" ref="F247:F250" si="326">D247+E247</f>
        <v>0</v>
      </c>
      <c r="G247" s="237"/>
      <c r="H247" s="104"/>
      <c r="I247" s="235">
        <f t="shared" ref="I247:I250" si="327">G247+H247</f>
        <v>0</v>
      </c>
      <c r="J247" s="104"/>
      <c r="K247" s="105"/>
      <c r="L247" s="592">
        <f t="shared" ref="L247:L250" si="328">J247+K247</f>
        <v>0</v>
      </c>
      <c r="M247" s="238"/>
      <c r="N247" s="105"/>
      <c r="O247" s="235">
        <f t="shared" ref="O247:O250" si="329">M247+N247</f>
        <v>0</v>
      </c>
      <c r="P247" s="245"/>
    </row>
    <row r="248" spans="1:16" hidden="1" x14ac:dyDescent="0.25">
      <c r="A248" s="119">
        <v>6292</v>
      </c>
      <c r="B248" s="98" t="s">
        <v>269</v>
      </c>
      <c r="C248" s="99">
        <f t="shared" si="283"/>
        <v>0</v>
      </c>
      <c r="D248" s="237"/>
      <c r="E248" s="105"/>
      <c r="F248" s="591">
        <f t="shared" si="326"/>
        <v>0</v>
      </c>
      <c r="G248" s="237"/>
      <c r="H248" s="104"/>
      <c r="I248" s="235">
        <f t="shared" si="327"/>
        <v>0</v>
      </c>
      <c r="J248" s="104"/>
      <c r="K248" s="105"/>
      <c r="L248" s="592">
        <f t="shared" si="328"/>
        <v>0</v>
      </c>
      <c r="M248" s="238"/>
      <c r="N248" s="105"/>
      <c r="O248" s="235">
        <f t="shared" si="329"/>
        <v>0</v>
      </c>
      <c r="P248" s="245"/>
    </row>
    <row r="249" spans="1:16" ht="72" hidden="1" x14ac:dyDescent="0.25">
      <c r="A249" s="119">
        <v>6296</v>
      </c>
      <c r="B249" s="98" t="s">
        <v>270</v>
      </c>
      <c r="C249" s="99">
        <f t="shared" si="283"/>
        <v>0</v>
      </c>
      <c r="D249" s="237"/>
      <c r="E249" s="105"/>
      <c r="F249" s="591">
        <f t="shared" si="326"/>
        <v>0</v>
      </c>
      <c r="G249" s="237"/>
      <c r="H249" s="104"/>
      <c r="I249" s="235">
        <f t="shared" si="327"/>
        <v>0</v>
      </c>
      <c r="J249" s="104"/>
      <c r="K249" s="105"/>
      <c r="L249" s="592">
        <f t="shared" si="328"/>
        <v>0</v>
      </c>
      <c r="M249" s="238"/>
      <c r="N249" s="105"/>
      <c r="O249" s="235">
        <f t="shared" si="329"/>
        <v>0</v>
      </c>
      <c r="P249" s="245"/>
    </row>
    <row r="250" spans="1:16" ht="39.75" hidden="1" customHeight="1" x14ac:dyDescent="0.25">
      <c r="A250" s="119">
        <v>6299</v>
      </c>
      <c r="B250" s="98" t="s">
        <v>271</v>
      </c>
      <c r="C250" s="99">
        <f t="shared" si="283"/>
        <v>0</v>
      </c>
      <c r="D250" s="237"/>
      <c r="E250" s="105"/>
      <c r="F250" s="591">
        <f t="shared" si="326"/>
        <v>0</v>
      </c>
      <c r="G250" s="237"/>
      <c r="H250" s="104"/>
      <c r="I250" s="235">
        <f t="shared" si="327"/>
        <v>0</v>
      </c>
      <c r="J250" s="104"/>
      <c r="K250" s="105"/>
      <c r="L250" s="592">
        <f t="shared" si="328"/>
        <v>0</v>
      </c>
      <c r="M250" s="238"/>
      <c r="N250" s="105"/>
      <c r="O250" s="235">
        <f t="shared" si="329"/>
        <v>0</v>
      </c>
      <c r="P250" s="245"/>
    </row>
    <row r="251" spans="1:16" hidden="1" x14ac:dyDescent="0.25">
      <c r="A251" s="75">
        <v>6300</v>
      </c>
      <c r="B251" s="206" t="s">
        <v>272</v>
      </c>
      <c r="C251" s="76">
        <f t="shared" si="283"/>
        <v>0</v>
      </c>
      <c r="D251" s="207">
        <f>SUM(D252,D257,D258)</f>
        <v>0</v>
      </c>
      <c r="E251" s="85">
        <f t="shared" ref="E251:O251" si="330">SUM(E252,E257,E258)</f>
        <v>0</v>
      </c>
      <c r="F251" s="541">
        <f t="shared" si="330"/>
        <v>0</v>
      </c>
      <c r="G251" s="207">
        <f t="shared" si="330"/>
        <v>0</v>
      </c>
      <c r="H251" s="84">
        <f t="shared" si="330"/>
        <v>0</v>
      </c>
      <c r="I251" s="208">
        <f t="shared" si="330"/>
        <v>0</v>
      </c>
      <c r="J251" s="84">
        <f t="shared" si="330"/>
        <v>0</v>
      </c>
      <c r="K251" s="85">
        <f t="shared" si="330"/>
        <v>0</v>
      </c>
      <c r="L251" s="544">
        <f t="shared" si="330"/>
        <v>0</v>
      </c>
      <c r="M251" s="122">
        <f t="shared" si="330"/>
        <v>0</v>
      </c>
      <c r="N251" s="249">
        <f t="shared" si="330"/>
        <v>0</v>
      </c>
      <c r="O251" s="250">
        <f t="shared" si="330"/>
        <v>0</v>
      </c>
      <c r="P251" s="842"/>
    </row>
    <row r="252" spans="1:16" ht="24" hidden="1" x14ac:dyDescent="0.25">
      <c r="A252" s="342">
        <v>6320</v>
      </c>
      <c r="B252" s="87" t="s">
        <v>273</v>
      </c>
      <c r="C252" s="274">
        <f t="shared" si="283"/>
        <v>0</v>
      </c>
      <c r="D252" s="246">
        <f>SUM(D253:D256)</f>
        <v>0</v>
      </c>
      <c r="E252" s="247">
        <f t="shared" ref="E252:O252" si="331">SUM(E253:E256)</f>
        <v>0</v>
      </c>
      <c r="F252" s="569">
        <f t="shared" si="331"/>
        <v>0</v>
      </c>
      <c r="G252" s="246">
        <f t="shared" si="331"/>
        <v>0</v>
      </c>
      <c r="H252" s="248">
        <f t="shared" si="331"/>
        <v>0</v>
      </c>
      <c r="I252" s="220">
        <f t="shared" si="331"/>
        <v>0</v>
      </c>
      <c r="J252" s="248">
        <f t="shared" si="331"/>
        <v>0</v>
      </c>
      <c r="K252" s="247">
        <f t="shared" si="331"/>
        <v>0</v>
      </c>
      <c r="L252" s="570">
        <f t="shared" si="331"/>
        <v>0</v>
      </c>
      <c r="M252" s="88">
        <f t="shared" si="331"/>
        <v>0</v>
      </c>
      <c r="N252" s="247">
        <f t="shared" si="331"/>
        <v>0</v>
      </c>
      <c r="O252" s="220">
        <f t="shared" si="331"/>
        <v>0</v>
      </c>
      <c r="P252" s="647"/>
    </row>
    <row r="253" spans="1:16" hidden="1" x14ac:dyDescent="0.25">
      <c r="A253" s="119">
        <v>6322</v>
      </c>
      <c r="B253" s="98" t="s">
        <v>274</v>
      </c>
      <c r="C253" s="99">
        <f t="shared" si="283"/>
        <v>0</v>
      </c>
      <c r="D253" s="237"/>
      <c r="E253" s="105"/>
      <c r="F253" s="591">
        <f t="shared" ref="F253:F258" si="332">D253+E253</f>
        <v>0</v>
      </c>
      <c r="G253" s="237"/>
      <c r="H253" s="104"/>
      <c r="I253" s="235">
        <f t="shared" ref="I253:I258" si="333">G253+H253</f>
        <v>0</v>
      </c>
      <c r="J253" s="104"/>
      <c r="K253" s="105"/>
      <c r="L253" s="592">
        <f t="shared" ref="L253:L258" si="334">J253+K253</f>
        <v>0</v>
      </c>
      <c r="M253" s="238"/>
      <c r="N253" s="105"/>
      <c r="O253" s="235">
        <f t="shared" ref="O253:O258" si="335">M253+N253</f>
        <v>0</v>
      </c>
      <c r="P253" s="245"/>
    </row>
    <row r="254" spans="1:16" ht="24" hidden="1" x14ac:dyDescent="0.25">
      <c r="A254" s="119">
        <v>6323</v>
      </c>
      <c r="B254" s="98" t="s">
        <v>275</v>
      </c>
      <c r="C254" s="99">
        <f t="shared" si="283"/>
        <v>0</v>
      </c>
      <c r="D254" s="237"/>
      <c r="E254" s="105"/>
      <c r="F254" s="591">
        <f t="shared" si="332"/>
        <v>0</v>
      </c>
      <c r="G254" s="237"/>
      <c r="H254" s="104"/>
      <c r="I254" s="235">
        <f t="shared" si="333"/>
        <v>0</v>
      </c>
      <c r="J254" s="104"/>
      <c r="K254" s="105"/>
      <c r="L254" s="592">
        <f t="shared" si="334"/>
        <v>0</v>
      </c>
      <c r="M254" s="238"/>
      <c r="N254" s="105"/>
      <c r="O254" s="235">
        <f t="shared" si="335"/>
        <v>0</v>
      </c>
      <c r="P254" s="245"/>
    </row>
    <row r="255" spans="1:16" ht="24" hidden="1" x14ac:dyDescent="0.25">
      <c r="A255" s="119">
        <v>6324</v>
      </c>
      <c r="B255" s="98" t="s">
        <v>276</v>
      </c>
      <c r="C255" s="99">
        <f t="shared" si="283"/>
        <v>0</v>
      </c>
      <c r="D255" s="237"/>
      <c r="E255" s="105"/>
      <c r="F255" s="591">
        <f t="shared" si="332"/>
        <v>0</v>
      </c>
      <c r="G255" s="237"/>
      <c r="H255" s="104"/>
      <c r="I255" s="235">
        <f t="shared" si="333"/>
        <v>0</v>
      </c>
      <c r="J255" s="104"/>
      <c r="K255" s="105"/>
      <c r="L255" s="592">
        <f t="shared" si="334"/>
        <v>0</v>
      </c>
      <c r="M255" s="238"/>
      <c r="N255" s="105"/>
      <c r="O255" s="235">
        <f t="shared" si="335"/>
        <v>0</v>
      </c>
      <c r="P255" s="245"/>
    </row>
    <row r="256" spans="1:16" hidden="1" x14ac:dyDescent="0.25">
      <c r="A256" s="47">
        <v>6329</v>
      </c>
      <c r="B256" s="87" t="s">
        <v>277</v>
      </c>
      <c r="C256" s="88">
        <f t="shared" si="283"/>
        <v>0</v>
      </c>
      <c r="D256" s="219"/>
      <c r="E256" s="94"/>
      <c r="F256" s="569">
        <f t="shared" si="332"/>
        <v>0</v>
      </c>
      <c r="G256" s="219"/>
      <c r="H256" s="93"/>
      <c r="I256" s="220">
        <f t="shared" si="333"/>
        <v>0</v>
      </c>
      <c r="J256" s="93"/>
      <c r="K256" s="94"/>
      <c r="L256" s="570">
        <f t="shared" si="334"/>
        <v>0</v>
      </c>
      <c r="M256" s="221"/>
      <c r="N256" s="94"/>
      <c r="O256" s="220">
        <f t="shared" si="335"/>
        <v>0</v>
      </c>
      <c r="P256" s="647"/>
    </row>
    <row r="257" spans="1:16" ht="24" hidden="1" x14ac:dyDescent="0.25">
      <c r="A257" s="293">
        <v>6330</v>
      </c>
      <c r="B257" s="294" t="s">
        <v>278</v>
      </c>
      <c r="C257" s="274">
        <f t="shared" si="283"/>
        <v>0</v>
      </c>
      <c r="D257" s="279"/>
      <c r="E257" s="280"/>
      <c r="F257" s="606">
        <f t="shared" si="332"/>
        <v>0</v>
      </c>
      <c r="G257" s="279"/>
      <c r="H257" s="281"/>
      <c r="I257" s="276">
        <f t="shared" si="333"/>
        <v>0</v>
      </c>
      <c r="J257" s="281"/>
      <c r="K257" s="280"/>
      <c r="L257" s="607">
        <f t="shared" si="334"/>
        <v>0</v>
      </c>
      <c r="M257" s="282"/>
      <c r="N257" s="280"/>
      <c r="O257" s="276">
        <f t="shared" si="335"/>
        <v>0</v>
      </c>
      <c r="P257" s="849"/>
    </row>
    <row r="258" spans="1:16" hidden="1" x14ac:dyDescent="0.25">
      <c r="A258" s="231">
        <v>6360</v>
      </c>
      <c r="B258" s="98" t="s">
        <v>279</v>
      </c>
      <c r="C258" s="99">
        <f t="shared" si="283"/>
        <v>0</v>
      </c>
      <c r="D258" s="237"/>
      <c r="E258" s="105"/>
      <c r="F258" s="591">
        <f t="shared" si="332"/>
        <v>0</v>
      </c>
      <c r="G258" s="237"/>
      <c r="H258" s="104"/>
      <c r="I258" s="235">
        <f t="shared" si="333"/>
        <v>0</v>
      </c>
      <c r="J258" s="104"/>
      <c r="K258" s="105"/>
      <c r="L258" s="592">
        <f t="shared" si="334"/>
        <v>0</v>
      </c>
      <c r="M258" s="238"/>
      <c r="N258" s="105"/>
      <c r="O258" s="235">
        <f t="shared" si="335"/>
        <v>0</v>
      </c>
      <c r="P258" s="245"/>
    </row>
    <row r="259" spans="1:16" ht="36" hidden="1" x14ac:dyDescent="0.25">
      <c r="A259" s="75">
        <v>6400</v>
      </c>
      <c r="B259" s="206" t="s">
        <v>280</v>
      </c>
      <c r="C259" s="76">
        <f t="shared" si="283"/>
        <v>0</v>
      </c>
      <c r="D259" s="207">
        <f>SUM(D260,D264)</f>
        <v>0</v>
      </c>
      <c r="E259" s="85">
        <f t="shared" ref="E259:O259" si="336">SUM(E260,E264)</f>
        <v>0</v>
      </c>
      <c r="F259" s="541">
        <f t="shared" si="336"/>
        <v>0</v>
      </c>
      <c r="G259" s="207">
        <f t="shared" si="336"/>
        <v>0</v>
      </c>
      <c r="H259" s="84">
        <f t="shared" si="336"/>
        <v>0</v>
      </c>
      <c r="I259" s="208">
        <f t="shared" si="336"/>
        <v>0</v>
      </c>
      <c r="J259" s="84">
        <f t="shared" si="336"/>
        <v>0</v>
      </c>
      <c r="K259" s="85">
        <f t="shared" si="336"/>
        <v>0</v>
      </c>
      <c r="L259" s="544">
        <f t="shared" si="336"/>
        <v>0</v>
      </c>
      <c r="M259" s="122">
        <f t="shared" si="336"/>
        <v>0</v>
      </c>
      <c r="N259" s="249">
        <f t="shared" si="336"/>
        <v>0</v>
      </c>
      <c r="O259" s="250">
        <f t="shared" si="336"/>
        <v>0</v>
      </c>
      <c r="P259" s="842"/>
    </row>
    <row r="260" spans="1:16" ht="24" hidden="1" x14ac:dyDescent="0.25">
      <c r="A260" s="342">
        <v>6410</v>
      </c>
      <c r="B260" s="87" t="s">
        <v>281</v>
      </c>
      <c r="C260" s="88">
        <f t="shared" si="283"/>
        <v>0</v>
      </c>
      <c r="D260" s="246">
        <f>SUM(D261:D263)</f>
        <v>0</v>
      </c>
      <c r="E260" s="247">
        <f t="shared" ref="E260:O260" si="337">SUM(E261:E263)</f>
        <v>0</v>
      </c>
      <c r="F260" s="569">
        <f t="shared" si="337"/>
        <v>0</v>
      </c>
      <c r="G260" s="246">
        <f t="shared" si="337"/>
        <v>0</v>
      </c>
      <c r="H260" s="248">
        <f t="shared" si="337"/>
        <v>0</v>
      </c>
      <c r="I260" s="220">
        <f t="shared" si="337"/>
        <v>0</v>
      </c>
      <c r="J260" s="248">
        <f t="shared" si="337"/>
        <v>0</v>
      </c>
      <c r="K260" s="247">
        <f t="shared" si="337"/>
        <v>0</v>
      </c>
      <c r="L260" s="570">
        <f t="shared" si="337"/>
        <v>0</v>
      </c>
      <c r="M260" s="110">
        <f t="shared" si="337"/>
        <v>0</v>
      </c>
      <c r="N260" s="269">
        <f t="shared" si="337"/>
        <v>0</v>
      </c>
      <c r="O260" s="270">
        <f t="shared" si="337"/>
        <v>0</v>
      </c>
      <c r="P260" s="847"/>
    </row>
    <row r="261" spans="1:16" hidden="1" x14ac:dyDescent="0.25">
      <c r="A261" s="119">
        <v>6411</v>
      </c>
      <c r="B261" s="254" t="s">
        <v>282</v>
      </c>
      <c r="C261" s="99">
        <f t="shared" si="283"/>
        <v>0</v>
      </c>
      <c r="D261" s="237"/>
      <c r="E261" s="105"/>
      <c r="F261" s="591">
        <f t="shared" ref="F261:F263" si="338">D261+E261</f>
        <v>0</v>
      </c>
      <c r="G261" s="237"/>
      <c r="H261" s="104"/>
      <c r="I261" s="235">
        <f t="shared" ref="I261:I263" si="339">G261+H261</f>
        <v>0</v>
      </c>
      <c r="J261" s="104"/>
      <c r="K261" s="105"/>
      <c r="L261" s="592">
        <f t="shared" ref="L261:L263" si="340">J261+K261</f>
        <v>0</v>
      </c>
      <c r="M261" s="238"/>
      <c r="N261" s="105"/>
      <c r="O261" s="235">
        <f t="shared" ref="O261:O263" si="341">M261+N261</f>
        <v>0</v>
      </c>
      <c r="P261" s="245"/>
    </row>
    <row r="262" spans="1:16" ht="36" hidden="1" x14ac:dyDescent="0.25">
      <c r="A262" s="119">
        <v>6412</v>
      </c>
      <c r="B262" s="98" t="s">
        <v>283</v>
      </c>
      <c r="C262" s="99">
        <f t="shared" si="283"/>
        <v>0</v>
      </c>
      <c r="D262" s="237"/>
      <c r="E262" s="105"/>
      <c r="F262" s="591">
        <f t="shared" si="338"/>
        <v>0</v>
      </c>
      <c r="G262" s="237"/>
      <c r="H262" s="104"/>
      <c r="I262" s="235">
        <f t="shared" si="339"/>
        <v>0</v>
      </c>
      <c r="J262" s="104"/>
      <c r="K262" s="105"/>
      <c r="L262" s="592">
        <f t="shared" si="340"/>
        <v>0</v>
      </c>
      <c r="M262" s="238"/>
      <c r="N262" s="105"/>
      <c r="O262" s="235">
        <f t="shared" si="341"/>
        <v>0</v>
      </c>
      <c r="P262" s="245"/>
    </row>
    <row r="263" spans="1:16" ht="36" hidden="1" x14ac:dyDescent="0.25">
      <c r="A263" s="119">
        <v>6419</v>
      </c>
      <c r="B263" s="98" t="s">
        <v>284</v>
      </c>
      <c r="C263" s="99">
        <f t="shared" si="283"/>
        <v>0</v>
      </c>
      <c r="D263" s="237"/>
      <c r="E263" s="105"/>
      <c r="F263" s="591">
        <f t="shared" si="338"/>
        <v>0</v>
      </c>
      <c r="G263" s="237"/>
      <c r="H263" s="104"/>
      <c r="I263" s="235">
        <f t="shared" si="339"/>
        <v>0</v>
      </c>
      <c r="J263" s="104"/>
      <c r="K263" s="105"/>
      <c r="L263" s="592">
        <f t="shared" si="340"/>
        <v>0</v>
      </c>
      <c r="M263" s="238"/>
      <c r="N263" s="105"/>
      <c r="O263" s="235">
        <f t="shared" si="341"/>
        <v>0</v>
      </c>
      <c r="P263" s="245"/>
    </row>
    <row r="264" spans="1:16" ht="36" hidden="1" x14ac:dyDescent="0.25">
      <c r="A264" s="231">
        <v>6420</v>
      </c>
      <c r="B264" s="98" t="s">
        <v>285</v>
      </c>
      <c r="C264" s="99">
        <f t="shared" si="283"/>
        <v>0</v>
      </c>
      <c r="D264" s="232">
        <f>SUM(D265:D268)</f>
        <v>0</v>
      </c>
      <c r="E264" s="233">
        <f t="shared" ref="E264:F264" si="342">SUM(E265:E268)</f>
        <v>0</v>
      </c>
      <c r="F264" s="591">
        <f t="shared" si="342"/>
        <v>0</v>
      </c>
      <c r="G264" s="232">
        <f>SUM(G265:G268)</f>
        <v>0</v>
      </c>
      <c r="H264" s="234">
        <f t="shared" ref="H264:I264" si="343">SUM(H265:H268)</f>
        <v>0</v>
      </c>
      <c r="I264" s="235">
        <f t="shared" si="343"/>
        <v>0</v>
      </c>
      <c r="J264" s="234">
        <f>SUM(J265:J268)</f>
        <v>0</v>
      </c>
      <c r="K264" s="233">
        <f t="shared" ref="K264:L264" si="344">SUM(K265:K268)</f>
        <v>0</v>
      </c>
      <c r="L264" s="592">
        <f t="shared" si="344"/>
        <v>0</v>
      </c>
      <c r="M264" s="99">
        <f>SUM(M265:M268)</f>
        <v>0</v>
      </c>
      <c r="N264" s="233">
        <f t="shared" ref="N264:O264" si="345">SUM(N265:N268)</f>
        <v>0</v>
      </c>
      <c r="O264" s="235">
        <f t="shared" si="345"/>
        <v>0</v>
      </c>
      <c r="P264" s="245"/>
    </row>
    <row r="265" spans="1:16" hidden="1" x14ac:dyDescent="0.25">
      <c r="A265" s="119">
        <v>6421</v>
      </c>
      <c r="B265" s="98" t="s">
        <v>286</v>
      </c>
      <c r="C265" s="99">
        <f t="shared" si="283"/>
        <v>0</v>
      </c>
      <c r="D265" s="237"/>
      <c r="E265" s="105"/>
      <c r="F265" s="591">
        <f t="shared" ref="F265:F268" si="346">D265+E265</f>
        <v>0</v>
      </c>
      <c r="G265" s="237"/>
      <c r="H265" s="104"/>
      <c r="I265" s="235">
        <f t="shared" ref="I265:I268" si="347">G265+H265</f>
        <v>0</v>
      </c>
      <c r="J265" s="104"/>
      <c r="K265" s="105"/>
      <c r="L265" s="592">
        <f t="shared" ref="L265:L268" si="348">J265+K265</f>
        <v>0</v>
      </c>
      <c r="M265" s="238"/>
      <c r="N265" s="105"/>
      <c r="O265" s="235">
        <f t="shared" ref="O265:O268" si="349">M265+N265</f>
        <v>0</v>
      </c>
      <c r="P265" s="245"/>
    </row>
    <row r="266" spans="1:16" hidden="1" x14ac:dyDescent="0.25">
      <c r="A266" s="119">
        <v>6422</v>
      </c>
      <c r="B266" s="98" t="s">
        <v>287</v>
      </c>
      <c r="C266" s="99">
        <f t="shared" si="283"/>
        <v>0</v>
      </c>
      <c r="D266" s="237">
        <v>0</v>
      </c>
      <c r="E266" s="105"/>
      <c r="F266" s="591">
        <f t="shared" si="346"/>
        <v>0</v>
      </c>
      <c r="G266" s="237"/>
      <c r="H266" s="104"/>
      <c r="I266" s="235">
        <f t="shared" si="347"/>
        <v>0</v>
      </c>
      <c r="J266" s="104"/>
      <c r="K266" s="105"/>
      <c r="L266" s="592">
        <f t="shared" si="348"/>
        <v>0</v>
      </c>
      <c r="M266" s="238"/>
      <c r="N266" s="105"/>
      <c r="O266" s="235">
        <f t="shared" si="349"/>
        <v>0</v>
      </c>
      <c r="P266" s="648"/>
    </row>
    <row r="267" spans="1:16" ht="13.5" hidden="1" customHeight="1" x14ac:dyDescent="0.25">
      <c r="A267" s="119">
        <v>6423</v>
      </c>
      <c r="B267" s="98" t="s">
        <v>288</v>
      </c>
      <c r="C267" s="99">
        <f t="shared" si="283"/>
        <v>0</v>
      </c>
      <c r="D267" s="237"/>
      <c r="E267" s="105"/>
      <c r="F267" s="591">
        <f t="shared" si="346"/>
        <v>0</v>
      </c>
      <c r="G267" s="237"/>
      <c r="H267" s="104"/>
      <c r="I267" s="235">
        <f t="shared" si="347"/>
        <v>0</v>
      </c>
      <c r="J267" s="104"/>
      <c r="K267" s="105"/>
      <c r="L267" s="592">
        <f t="shared" si="348"/>
        <v>0</v>
      </c>
      <c r="M267" s="238"/>
      <c r="N267" s="105"/>
      <c r="O267" s="235">
        <f t="shared" si="349"/>
        <v>0</v>
      </c>
      <c r="P267" s="245"/>
    </row>
    <row r="268" spans="1:16" ht="36" hidden="1" x14ac:dyDescent="0.25">
      <c r="A268" s="119">
        <v>6424</v>
      </c>
      <c r="B268" s="98" t="s">
        <v>289</v>
      </c>
      <c r="C268" s="99">
        <f t="shared" si="283"/>
        <v>0</v>
      </c>
      <c r="D268" s="237"/>
      <c r="E268" s="105"/>
      <c r="F268" s="591">
        <f t="shared" si="346"/>
        <v>0</v>
      </c>
      <c r="G268" s="237"/>
      <c r="H268" s="104"/>
      <c r="I268" s="235">
        <f t="shared" si="347"/>
        <v>0</v>
      </c>
      <c r="J268" s="104"/>
      <c r="K268" s="105"/>
      <c r="L268" s="592">
        <f t="shared" si="348"/>
        <v>0</v>
      </c>
      <c r="M268" s="238"/>
      <c r="N268" s="105"/>
      <c r="O268" s="235">
        <f t="shared" si="349"/>
        <v>0</v>
      </c>
      <c r="P268" s="245"/>
    </row>
    <row r="269" spans="1:16" ht="36" hidden="1" x14ac:dyDescent="0.25">
      <c r="A269" s="295">
        <v>7000</v>
      </c>
      <c r="B269" s="295" t="s">
        <v>290</v>
      </c>
      <c r="C269" s="296">
        <f t="shared" si="283"/>
        <v>0</v>
      </c>
      <c r="D269" s="297">
        <f>SUM(D270,D281)</f>
        <v>0</v>
      </c>
      <c r="E269" s="298">
        <f t="shared" ref="E269:F269" si="350">SUM(E270,E281)</f>
        <v>0</v>
      </c>
      <c r="F269" s="610">
        <f t="shared" si="350"/>
        <v>0</v>
      </c>
      <c r="G269" s="297">
        <f>SUM(G270,G281)</f>
        <v>0</v>
      </c>
      <c r="H269" s="299">
        <f t="shared" ref="H269:I269" si="351">SUM(H270,H281)</f>
        <v>0</v>
      </c>
      <c r="I269" s="300">
        <f t="shared" si="351"/>
        <v>0</v>
      </c>
      <c r="J269" s="299">
        <f>SUM(J270,J281)</f>
        <v>0</v>
      </c>
      <c r="K269" s="298">
        <f t="shared" ref="K269:L269" si="352">SUM(K270,K281)</f>
        <v>0</v>
      </c>
      <c r="L269" s="611">
        <f t="shared" si="352"/>
        <v>0</v>
      </c>
      <c r="M269" s="301">
        <f>SUM(M270,M281)</f>
        <v>0</v>
      </c>
      <c r="N269" s="302">
        <f t="shared" ref="N269:O269" si="353">SUM(N270,N281)</f>
        <v>0</v>
      </c>
      <c r="O269" s="303">
        <f t="shared" si="353"/>
        <v>0</v>
      </c>
      <c r="P269" s="851"/>
    </row>
    <row r="270" spans="1:16" ht="24" hidden="1" x14ac:dyDescent="0.25">
      <c r="A270" s="75">
        <v>7200</v>
      </c>
      <c r="B270" s="206" t="s">
        <v>291</v>
      </c>
      <c r="C270" s="76">
        <f t="shared" si="283"/>
        <v>0</v>
      </c>
      <c r="D270" s="207">
        <f>SUM(D271,D272,D275,D276,D280)</f>
        <v>0</v>
      </c>
      <c r="E270" s="85">
        <f t="shared" ref="E270:F270" si="354">SUM(E271,E272,E275,E276,E280)</f>
        <v>0</v>
      </c>
      <c r="F270" s="541">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544">
        <f t="shared" si="356"/>
        <v>0</v>
      </c>
      <c r="M270" s="209">
        <f>SUM(M271,M272,M275,M276,M280)</f>
        <v>0</v>
      </c>
      <c r="N270" s="210">
        <f t="shared" ref="N270:O270" si="357">SUM(N271,N272,N275,N276,N280)</f>
        <v>0</v>
      </c>
      <c r="O270" s="211">
        <f t="shared" si="357"/>
        <v>0</v>
      </c>
      <c r="P270" s="846"/>
    </row>
    <row r="271" spans="1:16" ht="24" hidden="1" x14ac:dyDescent="0.25">
      <c r="A271" s="342">
        <v>7210</v>
      </c>
      <c r="B271" s="87" t="s">
        <v>292</v>
      </c>
      <c r="C271" s="88">
        <f t="shared" si="283"/>
        <v>0</v>
      </c>
      <c r="D271" s="219"/>
      <c r="E271" s="94"/>
      <c r="F271" s="569">
        <f>D271+E271</f>
        <v>0</v>
      </c>
      <c r="G271" s="219"/>
      <c r="H271" s="93"/>
      <c r="I271" s="220">
        <f>G271+H271</f>
        <v>0</v>
      </c>
      <c r="J271" s="93"/>
      <c r="K271" s="94"/>
      <c r="L271" s="570">
        <f>J271+K271</f>
        <v>0</v>
      </c>
      <c r="M271" s="221"/>
      <c r="N271" s="94"/>
      <c r="O271" s="220">
        <f>M271+N271</f>
        <v>0</v>
      </c>
      <c r="P271" s="647"/>
    </row>
    <row r="272" spans="1:16" s="305" customFormat="1" ht="36" hidden="1" x14ac:dyDescent="0.25">
      <c r="A272" s="231">
        <v>7220</v>
      </c>
      <c r="B272" s="98" t="s">
        <v>293</v>
      </c>
      <c r="C272" s="99">
        <f t="shared" si="283"/>
        <v>0</v>
      </c>
      <c r="D272" s="232">
        <f>SUM(D273:D274)</f>
        <v>0</v>
      </c>
      <c r="E272" s="233">
        <f t="shared" ref="E272:F272" si="358">SUM(E273:E274)</f>
        <v>0</v>
      </c>
      <c r="F272" s="591">
        <f t="shared" si="358"/>
        <v>0</v>
      </c>
      <c r="G272" s="232">
        <f>SUM(G273:G274)</f>
        <v>0</v>
      </c>
      <c r="H272" s="234">
        <f t="shared" ref="H272:I272" si="359">SUM(H273:H274)</f>
        <v>0</v>
      </c>
      <c r="I272" s="235">
        <f t="shared" si="359"/>
        <v>0</v>
      </c>
      <c r="J272" s="234">
        <f>SUM(J273:J274)</f>
        <v>0</v>
      </c>
      <c r="K272" s="233">
        <f t="shared" ref="K272:L272" si="360">SUM(K273:K274)</f>
        <v>0</v>
      </c>
      <c r="L272" s="592">
        <f t="shared" si="360"/>
        <v>0</v>
      </c>
      <c r="M272" s="99">
        <f>SUM(M273:M274)</f>
        <v>0</v>
      </c>
      <c r="N272" s="233">
        <f t="shared" ref="N272:O272" si="361">SUM(N273:N274)</f>
        <v>0</v>
      </c>
      <c r="O272" s="235">
        <f t="shared" si="361"/>
        <v>0</v>
      </c>
      <c r="P272" s="245"/>
    </row>
    <row r="273" spans="1:16" s="305" customFormat="1" ht="36" hidden="1" x14ac:dyDescent="0.25">
      <c r="A273" s="119">
        <v>7221</v>
      </c>
      <c r="B273" s="98" t="s">
        <v>294</v>
      </c>
      <c r="C273" s="99">
        <f t="shared" si="283"/>
        <v>0</v>
      </c>
      <c r="D273" s="237"/>
      <c r="E273" s="105"/>
      <c r="F273" s="591">
        <f t="shared" ref="F273:F275" si="362">D273+E273</f>
        <v>0</v>
      </c>
      <c r="G273" s="237"/>
      <c r="H273" s="104"/>
      <c r="I273" s="235">
        <f t="shared" ref="I273:I275" si="363">G273+H273</f>
        <v>0</v>
      </c>
      <c r="J273" s="104"/>
      <c r="K273" s="105"/>
      <c r="L273" s="592">
        <f t="shared" ref="L273:L275" si="364">J273+K273</f>
        <v>0</v>
      </c>
      <c r="M273" s="238"/>
      <c r="N273" s="105"/>
      <c r="O273" s="235">
        <f t="shared" ref="O273:O275" si="365">M273+N273</f>
        <v>0</v>
      </c>
      <c r="P273" s="245"/>
    </row>
    <row r="274" spans="1:16" s="305" customFormat="1" ht="36" hidden="1" x14ac:dyDescent="0.25">
      <c r="A274" s="119">
        <v>7222</v>
      </c>
      <c r="B274" s="98" t="s">
        <v>295</v>
      </c>
      <c r="C274" s="99">
        <f t="shared" si="283"/>
        <v>0</v>
      </c>
      <c r="D274" s="237"/>
      <c r="E274" s="105"/>
      <c r="F274" s="591">
        <f t="shared" si="362"/>
        <v>0</v>
      </c>
      <c r="G274" s="237"/>
      <c r="H274" s="104"/>
      <c r="I274" s="235">
        <f t="shared" si="363"/>
        <v>0</v>
      </c>
      <c r="J274" s="104"/>
      <c r="K274" s="105"/>
      <c r="L274" s="592">
        <f t="shared" si="364"/>
        <v>0</v>
      </c>
      <c r="M274" s="238"/>
      <c r="N274" s="105"/>
      <c r="O274" s="235">
        <f t="shared" si="365"/>
        <v>0</v>
      </c>
      <c r="P274" s="245"/>
    </row>
    <row r="275" spans="1:16" ht="24" hidden="1" x14ac:dyDescent="0.25">
      <c r="A275" s="231">
        <v>7230</v>
      </c>
      <c r="B275" s="98" t="s">
        <v>296</v>
      </c>
      <c r="C275" s="99">
        <f t="shared" si="283"/>
        <v>0</v>
      </c>
      <c r="D275" s="237"/>
      <c r="E275" s="105"/>
      <c r="F275" s="591">
        <f t="shared" si="362"/>
        <v>0</v>
      </c>
      <c r="G275" s="237"/>
      <c r="H275" s="104"/>
      <c r="I275" s="235">
        <f t="shared" si="363"/>
        <v>0</v>
      </c>
      <c r="J275" s="104"/>
      <c r="K275" s="105"/>
      <c r="L275" s="592">
        <f t="shared" si="364"/>
        <v>0</v>
      </c>
      <c r="M275" s="238"/>
      <c r="N275" s="105"/>
      <c r="O275" s="235">
        <f t="shared" si="365"/>
        <v>0</v>
      </c>
      <c r="P275" s="245"/>
    </row>
    <row r="276" spans="1:16" ht="24" hidden="1" x14ac:dyDescent="0.25">
      <c r="A276" s="231">
        <v>7240</v>
      </c>
      <c r="B276" s="98" t="s">
        <v>297</v>
      </c>
      <c r="C276" s="99">
        <f t="shared" si="283"/>
        <v>0</v>
      </c>
      <c r="D276" s="232">
        <f t="shared" ref="D276:O276" si="366">SUM(D277:D279)</f>
        <v>0</v>
      </c>
      <c r="E276" s="233">
        <f t="shared" si="366"/>
        <v>0</v>
      </c>
      <c r="F276" s="591">
        <f t="shared" si="366"/>
        <v>0</v>
      </c>
      <c r="G276" s="232">
        <f t="shared" si="366"/>
        <v>0</v>
      </c>
      <c r="H276" s="234">
        <f t="shared" si="366"/>
        <v>0</v>
      </c>
      <c r="I276" s="235">
        <f t="shared" si="366"/>
        <v>0</v>
      </c>
      <c r="J276" s="234">
        <f>SUM(J277:J279)</f>
        <v>0</v>
      </c>
      <c r="K276" s="233">
        <f t="shared" ref="K276:L276" si="367">SUM(K277:K279)</f>
        <v>0</v>
      </c>
      <c r="L276" s="592">
        <f t="shared" si="367"/>
        <v>0</v>
      </c>
      <c r="M276" s="99">
        <f t="shared" si="366"/>
        <v>0</v>
      </c>
      <c r="N276" s="233">
        <f t="shared" si="366"/>
        <v>0</v>
      </c>
      <c r="O276" s="235">
        <f t="shared" si="366"/>
        <v>0</v>
      </c>
      <c r="P276" s="245"/>
    </row>
    <row r="277" spans="1:16" ht="48" hidden="1" x14ac:dyDescent="0.25">
      <c r="A277" s="119">
        <v>7245</v>
      </c>
      <c r="B277" s="98" t="s">
        <v>298</v>
      </c>
      <c r="C277" s="99">
        <f t="shared" ref="C277:C298" si="368">F277+I277+L277+O277</f>
        <v>0</v>
      </c>
      <c r="D277" s="237"/>
      <c r="E277" s="105"/>
      <c r="F277" s="591">
        <f t="shared" ref="F277:F280" si="369">D277+E277</f>
        <v>0</v>
      </c>
      <c r="G277" s="237"/>
      <c r="H277" s="104"/>
      <c r="I277" s="235">
        <f t="shared" ref="I277:I280" si="370">G277+H277</f>
        <v>0</v>
      </c>
      <c r="J277" s="104"/>
      <c r="K277" s="105"/>
      <c r="L277" s="592">
        <f t="shared" ref="L277:L280" si="371">J277+K277</f>
        <v>0</v>
      </c>
      <c r="M277" s="238"/>
      <c r="N277" s="105"/>
      <c r="O277" s="235">
        <f t="shared" ref="O277:O280" si="372">M277+N277</f>
        <v>0</v>
      </c>
      <c r="P277" s="245"/>
    </row>
    <row r="278" spans="1:16" ht="84.75" hidden="1" customHeight="1" x14ac:dyDescent="0.25">
      <c r="A278" s="119">
        <v>7246</v>
      </c>
      <c r="B278" s="98" t="s">
        <v>299</v>
      </c>
      <c r="C278" s="99">
        <f t="shared" si="368"/>
        <v>0</v>
      </c>
      <c r="D278" s="237"/>
      <c r="E278" s="105"/>
      <c r="F278" s="591">
        <f t="shared" si="369"/>
        <v>0</v>
      </c>
      <c r="G278" s="237"/>
      <c r="H278" s="104"/>
      <c r="I278" s="235">
        <f t="shared" si="370"/>
        <v>0</v>
      </c>
      <c r="J278" s="104"/>
      <c r="K278" s="105"/>
      <c r="L278" s="592">
        <f t="shared" si="371"/>
        <v>0</v>
      </c>
      <c r="M278" s="238"/>
      <c r="N278" s="105"/>
      <c r="O278" s="235">
        <f t="shared" si="372"/>
        <v>0</v>
      </c>
      <c r="P278" s="245"/>
    </row>
    <row r="279" spans="1:16" ht="36" hidden="1" x14ac:dyDescent="0.25">
      <c r="A279" s="119">
        <v>7247</v>
      </c>
      <c r="B279" s="98" t="s">
        <v>300</v>
      </c>
      <c r="C279" s="99">
        <f t="shared" si="368"/>
        <v>0</v>
      </c>
      <c r="D279" s="237"/>
      <c r="E279" s="105"/>
      <c r="F279" s="591">
        <f t="shared" si="369"/>
        <v>0</v>
      </c>
      <c r="G279" s="237"/>
      <c r="H279" s="104"/>
      <c r="I279" s="235">
        <f t="shared" si="370"/>
        <v>0</v>
      </c>
      <c r="J279" s="104"/>
      <c r="K279" s="105"/>
      <c r="L279" s="592">
        <f t="shared" si="371"/>
        <v>0</v>
      </c>
      <c r="M279" s="238"/>
      <c r="N279" s="105"/>
      <c r="O279" s="235">
        <f t="shared" si="372"/>
        <v>0</v>
      </c>
      <c r="P279" s="245"/>
    </row>
    <row r="280" spans="1:16" ht="24" hidden="1" x14ac:dyDescent="0.25">
      <c r="A280" s="342">
        <v>7260</v>
      </c>
      <c r="B280" s="87" t="s">
        <v>301</v>
      </c>
      <c r="C280" s="88">
        <f t="shared" si="368"/>
        <v>0</v>
      </c>
      <c r="D280" s="219"/>
      <c r="E280" s="94"/>
      <c r="F280" s="569">
        <f t="shared" si="369"/>
        <v>0</v>
      </c>
      <c r="G280" s="219"/>
      <c r="H280" s="93"/>
      <c r="I280" s="220">
        <f t="shared" si="370"/>
        <v>0</v>
      </c>
      <c r="J280" s="93"/>
      <c r="K280" s="94"/>
      <c r="L280" s="570">
        <f t="shared" si="371"/>
        <v>0</v>
      </c>
      <c r="M280" s="221"/>
      <c r="N280" s="94"/>
      <c r="O280" s="220">
        <f t="shared" si="372"/>
        <v>0</v>
      </c>
      <c r="P280" s="647"/>
    </row>
    <row r="281" spans="1:16" hidden="1" x14ac:dyDescent="0.25">
      <c r="A281" s="154">
        <v>7700</v>
      </c>
      <c r="B281" s="121" t="s">
        <v>302</v>
      </c>
      <c r="C281" s="122">
        <f t="shared" si="368"/>
        <v>0</v>
      </c>
      <c r="D281" s="306">
        <f t="shared" ref="D281:O281" si="373">D282</f>
        <v>0</v>
      </c>
      <c r="E281" s="249">
        <f t="shared" si="373"/>
        <v>0</v>
      </c>
      <c r="F281" s="142">
        <f t="shared" si="373"/>
        <v>0</v>
      </c>
      <c r="G281" s="306">
        <f t="shared" si="373"/>
        <v>0</v>
      </c>
      <c r="H281" s="307">
        <f t="shared" si="373"/>
        <v>0</v>
      </c>
      <c r="I281" s="250">
        <f t="shared" si="373"/>
        <v>0</v>
      </c>
      <c r="J281" s="307">
        <f t="shared" si="373"/>
        <v>0</v>
      </c>
      <c r="K281" s="249">
        <f t="shared" si="373"/>
        <v>0</v>
      </c>
      <c r="L281" s="612">
        <f t="shared" si="373"/>
        <v>0</v>
      </c>
      <c r="M281" s="122">
        <f t="shared" si="373"/>
        <v>0</v>
      </c>
      <c r="N281" s="249">
        <f t="shared" si="373"/>
        <v>0</v>
      </c>
      <c r="O281" s="250">
        <f t="shared" si="373"/>
        <v>0</v>
      </c>
      <c r="P281" s="842"/>
    </row>
    <row r="282" spans="1:16" hidden="1" x14ac:dyDescent="0.25">
      <c r="A282" s="213">
        <v>7720</v>
      </c>
      <c r="B282" s="87" t="s">
        <v>303</v>
      </c>
      <c r="C282" s="110">
        <f t="shared" si="368"/>
        <v>0</v>
      </c>
      <c r="D282" s="308"/>
      <c r="E282" s="116"/>
      <c r="F282" s="559">
        <f>D282+E282</f>
        <v>0</v>
      </c>
      <c r="G282" s="308"/>
      <c r="H282" s="115"/>
      <c r="I282" s="270">
        <f>G282+H282</f>
        <v>0</v>
      </c>
      <c r="J282" s="115"/>
      <c r="K282" s="116"/>
      <c r="L282" s="613">
        <f>J282+K282</f>
        <v>0</v>
      </c>
      <c r="M282" s="309"/>
      <c r="N282" s="116"/>
      <c r="O282" s="270">
        <f>M282+N282</f>
        <v>0</v>
      </c>
      <c r="P282" s="847"/>
    </row>
    <row r="283" spans="1:16" hidden="1" x14ac:dyDescent="0.25">
      <c r="A283" s="254"/>
      <c r="B283" s="98" t="s">
        <v>304</v>
      </c>
      <c r="C283" s="99">
        <f t="shared" si="368"/>
        <v>0</v>
      </c>
      <c r="D283" s="232">
        <f>SUM(D284:D285)</f>
        <v>0</v>
      </c>
      <c r="E283" s="233">
        <f t="shared" ref="E283:F283" si="374">SUM(E284:E285)</f>
        <v>0</v>
      </c>
      <c r="F283" s="591">
        <f t="shared" si="374"/>
        <v>0</v>
      </c>
      <c r="G283" s="232">
        <f>SUM(G284:G285)</f>
        <v>0</v>
      </c>
      <c r="H283" s="234">
        <f t="shared" ref="H283:I283" si="375">SUM(H284:H285)</f>
        <v>0</v>
      </c>
      <c r="I283" s="235">
        <f t="shared" si="375"/>
        <v>0</v>
      </c>
      <c r="J283" s="234">
        <f>SUM(J284:J285)</f>
        <v>0</v>
      </c>
      <c r="K283" s="233">
        <f t="shared" ref="K283:L283" si="376">SUM(K284:K285)</f>
        <v>0</v>
      </c>
      <c r="L283" s="592">
        <f t="shared" si="376"/>
        <v>0</v>
      </c>
      <c r="M283" s="99">
        <f>SUM(M284:M285)</f>
        <v>0</v>
      </c>
      <c r="N283" s="233">
        <f t="shared" ref="N283:O283" si="377">SUM(N284:N285)</f>
        <v>0</v>
      </c>
      <c r="O283" s="235">
        <f t="shared" si="377"/>
        <v>0</v>
      </c>
      <c r="P283" s="245"/>
    </row>
    <row r="284" spans="1:16" hidden="1" x14ac:dyDescent="0.25">
      <c r="A284" s="254" t="s">
        <v>305</v>
      </c>
      <c r="B284" s="119" t="s">
        <v>306</v>
      </c>
      <c r="C284" s="99">
        <f t="shared" si="368"/>
        <v>0</v>
      </c>
      <c r="D284" s="237"/>
      <c r="E284" s="105"/>
      <c r="F284" s="591">
        <f t="shared" ref="F284:F285" si="378">D284+E284</f>
        <v>0</v>
      </c>
      <c r="G284" s="237"/>
      <c r="H284" s="104"/>
      <c r="I284" s="235">
        <f t="shared" ref="I284:I285" si="379">G284+H284</f>
        <v>0</v>
      </c>
      <c r="J284" s="104"/>
      <c r="K284" s="105"/>
      <c r="L284" s="592">
        <f t="shared" ref="L284:L285" si="380">J284+K284</f>
        <v>0</v>
      </c>
      <c r="M284" s="238"/>
      <c r="N284" s="105"/>
      <c r="O284" s="235">
        <f t="shared" ref="O284:O285" si="381">M284+N284</f>
        <v>0</v>
      </c>
      <c r="P284" s="245"/>
    </row>
    <row r="285" spans="1:16" ht="24" hidden="1" x14ac:dyDescent="0.25">
      <c r="A285" s="254" t="s">
        <v>307</v>
      </c>
      <c r="B285" s="310" t="s">
        <v>308</v>
      </c>
      <c r="C285" s="88">
        <f t="shared" si="368"/>
        <v>0</v>
      </c>
      <c r="D285" s="219"/>
      <c r="E285" s="94"/>
      <c r="F285" s="569">
        <f t="shared" si="378"/>
        <v>0</v>
      </c>
      <c r="G285" s="219"/>
      <c r="H285" s="93"/>
      <c r="I285" s="220">
        <f t="shared" si="379"/>
        <v>0</v>
      </c>
      <c r="J285" s="93"/>
      <c r="K285" s="94"/>
      <c r="L285" s="570">
        <f t="shared" si="380"/>
        <v>0</v>
      </c>
      <c r="M285" s="221"/>
      <c r="N285" s="94"/>
      <c r="O285" s="220">
        <f t="shared" si="381"/>
        <v>0</v>
      </c>
      <c r="P285" s="647"/>
    </row>
    <row r="286" spans="1:16" ht="12.75" thickBot="1" x14ac:dyDescent="0.3">
      <c r="A286" s="311"/>
      <c r="B286" s="311" t="s">
        <v>309</v>
      </c>
      <c r="C286" s="312">
        <f t="shared" si="368"/>
        <v>539393</v>
      </c>
      <c r="D286" s="313">
        <f t="shared" ref="D286:O286" si="382">SUM(D283,D269,D230,D195,D187,D173,D75,D53)</f>
        <v>514144</v>
      </c>
      <c r="E286" s="471">
        <f t="shared" si="382"/>
        <v>0</v>
      </c>
      <c r="F286" s="517">
        <f t="shared" si="382"/>
        <v>514144</v>
      </c>
      <c r="G286" s="313">
        <f t="shared" si="382"/>
        <v>0</v>
      </c>
      <c r="H286" s="614">
        <f t="shared" si="382"/>
        <v>0</v>
      </c>
      <c r="I286" s="517">
        <f t="shared" si="382"/>
        <v>0</v>
      </c>
      <c r="J286" s="315">
        <f t="shared" si="382"/>
        <v>25249</v>
      </c>
      <c r="K286" s="471">
        <f t="shared" si="382"/>
        <v>0</v>
      </c>
      <c r="L286" s="517">
        <f t="shared" si="382"/>
        <v>25249</v>
      </c>
      <c r="M286" s="312">
        <f t="shared" si="382"/>
        <v>0</v>
      </c>
      <c r="N286" s="314">
        <f t="shared" si="382"/>
        <v>0</v>
      </c>
      <c r="O286" s="316">
        <f t="shared" si="382"/>
        <v>0</v>
      </c>
      <c r="P286" s="852"/>
    </row>
    <row r="287" spans="1:16" s="27" customFormat="1" ht="13.5" thickTop="1" thickBot="1" x14ac:dyDescent="0.3">
      <c r="A287" s="1253" t="s">
        <v>310</v>
      </c>
      <c r="B287" s="1254"/>
      <c r="C287" s="318">
        <f t="shared" si="368"/>
        <v>-1599</v>
      </c>
      <c r="D287" s="319">
        <f>SUM(D24,D25,D41)-D51</f>
        <v>0</v>
      </c>
      <c r="E287" s="472">
        <f t="shared" ref="E287:F287" si="383">SUM(E24,E25,E41)-E51</f>
        <v>0</v>
      </c>
      <c r="F287" s="518">
        <f t="shared" si="383"/>
        <v>0</v>
      </c>
      <c r="G287" s="319">
        <f>SUM(G24,G25,G41)-G51</f>
        <v>0</v>
      </c>
      <c r="H287" s="615">
        <f t="shared" ref="H287:I287" si="384">SUM(H24,H25,H41)-H51</f>
        <v>0</v>
      </c>
      <c r="I287" s="518">
        <f t="shared" si="384"/>
        <v>0</v>
      </c>
      <c r="J287" s="321">
        <f>(J26+J43)-J51</f>
        <v>-1599</v>
      </c>
      <c r="K287" s="472">
        <f t="shared" ref="K287:L287" si="385">(K26+K43)-K51</f>
        <v>0</v>
      </c>
      <c r="L287" s="518">
        <f t="shared" si="385"/>
        <v>-1599</v>
      </c>
      <c r="M287" s="318">
        <f>M45-M51</f>
        <v>0</v>
      </c>
      <c r="N287" s="320">
        <f t="shared" ref="N287:O287" si="386">N45-N51</f>
        <v>0</v>
      </c>
      <c r="O287" s="322">
        <f t="shared" si="386"/>
        <v>0</v>
      </c>
      <c r="P287" s="853"/>
    </row>
    <row r="288" spans="1:16" s="27" customFormat="1" ht="12.75" thickTop="1" x14ac:dyDescent="0.25">
      <c r="A288" s="1255" t="s">
        <v>311</v>
      </c>
      <c r="B288" s="1256"/>
      <c r="C288" s="324">
        <f t="shared" si="368"/>
        <v>1599</v>
      </c>
      <c r="D288" s="325">
        <f t="shared" ref="D288:O288" si="387">SUM(D289,D290)-D297+D298</f>
        <v>0</v>
      </c>
      <c r="E288" s="473">
        <f t="shared" si="387"/>
        <v>0</v>
      </c>
      <c r="F288" s="519">
        <f t="shared" si="387"/>
        <v>0</v>
      </c>
      <c r="G288" s="325">
        <f t="shared" si="387"/>
        <v>0</v>
      </c>
      <c r="H288" s="616">
        <f t="shared" si="387"/>
        <v>0</v>
      </c>
      <c r="I288" s="519">
        <f t="shared" si="387"/>
        <v>0</v>
      </c>
      <c r="J288" s="327">
        <f t="shared" si="387"/>
        <v>1599</v>
      </c>
      <c r="K288" s="473">
        <f t="shared" si="387"/>
        <v>0</v>
      </c>
      <c r="L288" s="519">
        <f t="shared" si="387"/>
        <v>1599</v>
      </c>
      <c r="M288" s="324">
        <f t="shared" si="387"/>
        <v>0</v>
      </c>
      <c r="N288" s="326">
        <f t="shared" si="387"/>
        <v>0</v>
      </c>
      <c r="O288" s="328">
        <f t="shared" si="387"/>
        <v>0</v>
      </c>
      <c r="P288" s="854"/>
    </row>
    <row r="289" spans="1:16" s="27" customFormat="1" ht="12.75" thickBot="1" x14ac:dyDescent="0.3">
      <c r="A289" s="177" t="s">
        <v>312</v>
      </c>
      <c r="B289" s="177" t="s">
        <v>313</v>
      </c>
      <c r="C289" s="178">
        <f t="shared" si="368"/>
        <v>1599</v>
      </c>
      <c r="D289" s="179">
        <f t="shared" ref="D289:O289" si="388">D21-D283</f>
        <v>0</v>
      </c>
      <c r="E289" s="451">
        <f t="shared" si="388"/>
        <v>0</v>
      </c>
      <c r="F289" s="502">
        <f t="shared" si="388"/>
        <v>0</v>
      </c>
      <c r="G289" s="179">
        <f t="shared" si="388"/>
        <v>0</v>
      </c>
      <c r="H289" s="565">
        <f t="shared" si="388"/>
        <v>0</v>
      </c>
      <c r="I289" s="502">
        <f t="shared" si="388"/>
        <v>0</v>
      </c>
      <c r="J289" s="181">
        <f t="shared" si="388"/>
        <v>1599</v>
      </c>
      <c r="K289" s="451">
        <f t="shared" si="388"/>
        <v>0</v>
      </c>
      <c r="L289" s="502">
        <f t="shared" si="388"/>
        <v>1599</v>
      </c>
      <c r="M289" s="178">
        <f t="shared" si="388"/>
        <v>0</v>
      </c>
      <c r="N289" s="180">
        <f t="shared" si="388"/>
        <v>0</v>
      </c>
      <c r="O289" s="182">
        <f t="shared" si="388"/>
        <v>0</v>
      </c>
      <c r="P289" s="855"/>
    </row>
    <row r="290" spans="1:16" s="27" customFormat="1" ht="12.75" hidden="1" thickTop="1" x14ac:dyDescent="0.25">
      <c r="A290" s="330" t="s">
        <v>314</v>
      </c>
      <c r="B290" s="330" t="s">
        <v>315</v>
      </c>
      <c r="C290" s="324">
        <f t="shared" si="368"/>
        <v>0</v>
      </c>
      <c r="D290" s="325">
        <f t="shared" ref="D290:O290" si="389">SUM(D291,D293,D295)-SUM(D292,D294,D296)</f>
        <v>0</v>
      </c>
      <c r="E290" s="326">
        <f t="shared" si="389"/>
        <v>0</v>
      </c>
      <c r="F290" s="617">
        <f t="shared" si="389"/>
        <v>0</v>
      </c>
      <c r="G290" s="325">
        <f t="shared" si="389"/>
        <v>0</v>
      </c>
      <c r="H290" s="327">
        <f t="shared" si="389"/>
        <v>0</v>
      </c>
      <c r="I290" s="328">
        <f t="shared" si="389"/>
        <v>0</v>
      </c>
      <c r="J290" s="327">
        <f t="shared" si="389"/>
        <v>0</v>
      </c>
      <c r="K290" s="326">
        <f t="shared" si="389"/>
        <v>0</v>
      </c>
      <c r="L290" s="616">
        <f t="shared" si="389"/>
        <v>0</v>
      </c>
      <c r="M290" s="324">
        <f t="shared" si="389"/>
        <v>0</v>
      </c>
      <c r="N290" s="326">
        <f t="shared" si="389"/>
        <v>0</v>
      </c>
      <c r="O290" s="328">
        <f t="shared" si="389"/>
        <v>0</v>
      </c>
      <c r="P290" s="854"/>
    </row>
    <row r="291" spans="1:16" ht="12.75" hidden="1" thickTop="1" x14ac:dyDescent="0.25">
      <c r="A291" s="331" t="s">
        <v>316</v>
      </c>
      <c r="B291" s="162" t="s">
        <v>317</v>
      </c>
      <c r="C291" s="110">
        <f t="shared" si="368"/>
        <v>0</v>
      </c>
      <c r="D291" s="308"/>
      <c r="E291" s="116"/>
      <c r="F291" s="559">
        <f t="shared" ref="F291:F298" si="390">D291+E291</f>
        <v>0</v>
      </c>
      <c r="G291" s="308"/>
      <c r="H291" s="115"/>
      <c r="I291" s="270">
        <f t="shared" ref="I291:I298" si="391">G291+H291</f>
        <v>0</v>
      </c>
      <c r="J291" s="115"/>
      <c r="K291" s="116"/>
      <c r="L291" s="613">
        <f t="shared" ref="L291:L298" si="392">J291+K291</f>
        <v>0</v>
      </c>
      <c r="M291" s="309"/>
      <c r="N291" s="116"/>
      <c r="O291" s="270">
        <f t="shared" ref="O291:O298" si="393">M291+N291</f>
        <v>0</v>
      </c>
      <c r="P291" s="847"/>
    </row>
    <row r="292" spans="1:16" ht="24.75" hidden="1" thickTop="1" x14ac:dyDescent="0.25">
      <c r="A292" s="254" t="s">
        <v>318</v>
      </c>
      <c r="B292" s="97" t="s">
        <v>319</v>
      </c>
      <c r="C292" s="99">
        <f t="shared" si="368"/>
        <v>0</v>
      </c>
      <c r="D292" s="237"/>
      <c r="E292" s="105"/>
      <c r="F292" s="591">
        <f t="shared" si="390"/>
        <v>0</v>
      </c>
      <c r="G292" s="237"/>
      <c r="H292" s="104"/>
      <c r="I292" s="235">
        <f t="shared" si="391"/>
        <v>0</v>
      </c>
      <c r="J292" s="104"/>
      <c r="K292" s="105"/>
      <c r="L292" s="592">
        <f t="shared" si="392"/>
        <v>0</v>
      </c>
      <c r="M292" s="238"/>
      <c r="N292" s="105"/>
      <c r="O292" s="235">
        <f t="shared" si="393"/>
        <v>0</v>
      </c>
      <c r="P292" s="245"/>
    </row>
    <row r="293" spans="1:16" ht="12.75" hidden="1" thickTop="1" x14ac:dyDescent="0.25">
      <c r="A293" s="254" t="s">
        <v>320</v>
      </c>
      <c r="B293" s="97" t="s">
        <v>321</v>
      </c>
      <c r="C293" s="99">
        <f t="shared" si="368"/>
        <v>0</v>
      </c>
      <c r="D293" s="237"/>
      <c r="E293" s="105"/>
      <c r="F293" s="591">
        <f t="shared" si="390"/>
        <v>0</v>
      </c>
      <c r="G293" s="237"/>
      <c r="H293" s="104"/>
      <c r="I293" s="235">
        <f t="shared" si="391"/>
        <v>0</v>
      </c>
      <c r="J293" s="104"/>
      <c r="K293" s="105"/>
      <c r="L293" s="592">
        <f t="shared" si="392"/>
        <v>0</v>
      </c>
      <c r="M293" s="238"/>
      <c r="N293" s="105"/>
      <c r="O293" s="235">
        <f t="shared" si="393"/>
        <v>0</v>
      </c>
      <c r="P293" s="245"/>
    </row>
    <row r="294" spans="1:16" ht="24.75" hidden="1" thickTop="1" x14ac:dyDescent="0.25">
      <c r="A294" s="254" t="s">
        <v>322</v>
      </c>
      <c r="B294" s="97" t="s">
        <v>323</v>
      </c>
      <c r="C294" s="99">
        <f>F294+I294+L294+O294</f>
        <v>0</v>
      </c>
      <c r="D294" s="237"/>
      <c r="E294" s="105"/>
      <c r="F294" s="591">
        <f t="shared" si="390"/>
        <v>0</v>
      </c>
      <c r="G294" s="237"/>
      <c r="H294" s="104"/>
      <c r="I294" s="235">
        <f t="shared" si="391"/>
        <v>0</v>
      </c>
      <c r="J294" s="104"/>
      <c r="K294" s="105"/>
      <c r="L294" s="592">
        <f t="shared" si="392"/>
        <v>0</v>
      </c>
      <c r="M294" s="238"/>
      <c r="N294" s="105"/>
      <c r="O294" s="235">
        <f t="shared" si="393"/>
        <v>0</v>
      </c>
      <c r="P294" s="245"/>
    </row>
    <row r="295" spans="1:16" ht="12.75" hidden="1" thickTop="1" x14ac:dyDescent="0.25">
      <c r="A295" s="254" t="s">
        <v>324</v>
      </c>
      <c r="B295" s="97" t="s">
        <v>325</v>
      </c>
      <c r="C295" s="99">
        <f t="shared" si="368"/>
        <v>0</v>
      </c>
      <c r="D295" s="237"/>
      <c r="E295" s="105"/>
      <c r="F295" s="591">
        <f t="shared" si="390"/>
        <v>0</v>
      </c>
      <c r="G295" s="237"/>
      <c r="H295" s="104"/>
      <c r="I295" s="235">
        <f t="shared" si="391"/>
        <v>0</v>
      </c>
      <c r="J295" s="104"/>
      <c r="K295" s="105"/>
      <c r="L295" s="592">
        <f t="shared" si="392"/>
        <v>0</v>
      </c>
      <c r="M295" s="238"/>
      <c r="N295" s="105"/>
      <c r="O295" s="235">
        <f t="shared" si="393"/>
        <v>0</v>
      </c>
      <c r="P295" s="245"/>
    </row>
    <row r="296" spans="1:16" ht="24.75" hidden="1" thickTop="1" x14ac:dyDescent="0.25">
      <c r="A296" s="332" t="s">
        <v>326</v>
      </c>
      <c r="B296" s="333" t="s">
        <v>327</v>
      </c>
      <c r="C296" s="274">
        <f t="shared" si="368"/>
        <v>0</v>
      </c>
      <c r="D296" s="279"/>
      <c r="E296" s="280"/>
      <c r="F296" s="606">
        <f t="shared" si="390"/>
        <v>0</v>
      </c>
      <c r="G296" s="279"/>
      <c r="H296" s="281"/>
      <c r="I296" s="276">
        <f t="shared" si="391"/>
        <v>0</v>
      </c>
      <c r="J296" s="281"/>
      <c r="K296" s="280"/>
      <c r="L296" s="607">
        <f t="shared" si="392"/>
        <v>0</v>
      </c>
      <c r="M296" s="282"/>
      <c r="N296" s="280"/>
      <c r="O296" s="276">
        <f t="shared" si="393"/>
        <v>0</v>
      </c>
      <c r="P296" s="849"/>
    </row>
    <row r="297" spans="1:16" s="27" customFormat="1" ht="13.5" hidden="1" thickTop="1" thickBot="1" x14ac:dyDescent="0.3">
      <c r="A297" s="334" t="s">
        <v>328</v>
      </c>
      <c r="B297" s="334" t="s">
        <v>329</v>
      </c>
      <c r="C297" s="318">
        <f t="shared" si="368"/>
        <v>0</v>
      </c>
      <c r="D297" s="335"/>
      <c r="E297" s="336"/>
      <c r="F297" s="618">
        <f t="shared" si="390"/>
        <v>0</v>
      </c>
      <c r="G297" s="335"/>
      <c r="H297" s="337"/>
      <c r="I297" s="322">
        <f t="shared" si="391"/>
        <v>0</v>
      </c>
      <c r="J297" s="337"/>
      <c r="K297" s="336"/>
      <c r="L297" s="615">
        <f t="shared" si="392"/>
        <v>0</v>
      </c>
      <c r="M297" s="338"/>
      <c r="N297" s="336"/>
      <c r="O297" s="322">
        <f t="shared" si="393"/>
        <v>0</v>
      </c>
      <c r="P297" s="853"/>
    </row>
    <row r="298" spans="1:16" s="27" customFormat="1" ht="48.75" hidden="1" thickTop="1" x14ac:dyDescent="0.25">
      <c r="A298" s="330" t="s">
        <v>330</v>
      </c>
      <c r="B298" s="339" t="s">
        <v>331</v>
      </c>
      <c r="C298" s="324">
        <f t="shared" si="368"/>
        <v>0</v>
      </c>
      <c r="D298" s="265"/>
      <c r="E298" s="266"/>
      <c r="F298" s="541">
        <f t="shared" si="390"/>
        <v>0</v>
      </c>
      <c r="G298" s="265"/>
      <c r="H298" s="267"/>
      <c r="I298" s="208">
        <f t="shared" si="391"/>
        <v>0</v>
      </c>
      <c r="J298" s="267"/>
      <c r="K298" s="266"/>
      <c r="L298" s="544">
        <f t="shared" si="392"/>
        <v>0</v>
      </c>
      <c r="M298" s="268"/>
      <c r="N298" s="266"/>
      <c r="O298" s="208">
        <f t="shared" si="393"/>
        <v>0</v>
      </c>
      <c r="P298" s="841"/>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pyGiTT0fZPhIFJc6z+HnZZi8sBANj+HGfcgmVzBRu+Y0UJegAKESbBRBfMveIAf8xuwSha6OferEY/jWquwrNQ==" saltValue="7vZzZBA/sCtao3G0KzC7LA==" spinCount="100000" sheet="1" objects="1" scenarios="1" formatCells="0" formatColumns="0" formatRows="0"/>
  <autoFilter ref="A18:P298">
    <filterColumn colId="2">
      <filters blank="1">
        <filter val="1 599"/>
        <filter val="-1 599"/>
        <filter val="1 690"/>
        <filter val="1 900"/>
        <filter val="100"/>
        <filter val="149 237"/>
        <filter val="165 621"/>
        <filter val="173 046"/>
        <filter val="2 500"/>
        <filter val="2 727"/>
        <filter val="200"/>
        <filter val="21 960"/>
        <filter val="23 009"/>
        <filter val="23 650"/>
        <filter val="3 735"/>
        <filter val="34 595"/>
        <filter val="36 988"/>
        <filter val="37 195"/>
        <filter val="37 698"/>
        <filter val="376 762"/>
        <filter val="41 727"/>
        <filter val="44 454"/>
        <filter val="461 400"/>
        <filter val="514 144"/>
        <filter val="539 393"/>
        <filter val="586"/>
        <filter val="600"/>
        <filter val="700"/>
        <filter val="710"/>
        <filter val="74 258"/>
        <filter val="77 993"/>
        <filter val="800"/>
        <filter val="82 73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Roman,Regular"&amp;9 137.pielikums Jūrmalas pilsētas domes
2019.gada 21.februāra saistošajiem noteikumiem Nr.8
(protokols Nr.2, 34.punkts)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6" sqref="S6"/>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1"/>
      <c r="O1" s="3" t="s">
        <v>350</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351</v>
      </c>
      <c r="D3" s="1296"/>
      <c r="E3" s="1296"/>
      <c r="F3" s="1296"/>
      <c r="G3" s="1296"/>
      <c r="H3" s="1296"/>
      <c r="I3" s="1296"/>
      <c r="J3" s="1296"/>
      <c r="K3" s="1296"/>
      <c r="L3" s="1296"/>
      <c r="M3" s="1296"/>
      <c r="N3" s="1296"/>
      <c r="O3" s="1296"/>
      <c r="P3" s="1297"/>
      <c r="Q3" s="525"/>
    </row>
    <row r="4" spans="1:17" ht="12.75" customHeight="1" x14ac:dyDescent="0.25">
      <c r="A4" s="5" t="s">
        <v>4</v>
      </c>
      <c r="B4" s="6"/>
      <c r="C4" s="1296" t="s">
        <v>352</v>
      </c>
      <c r="D4" s="1296"/>
      <c r="E4" s="1296"/>
      <c r="F4" s="1296"/>
      <c r="G4" s="1296"/>
      <c r="H4" s="1296"/>
      <c r="I4" s="1296"/>
      <c r="J4" s="1296"/>
      <c r="K4" s="1296"/>
      <c r="L4" s="1296"/>
      <c r="M4" s="1296"/>
      <c r="N4" s="1296"/>
      <c r="O4" s="1296"/>
      <c r="P4" s="1297"/>
      <c r="Q4" s="525"/>
    </row>
    <row r="5" spans="1:17" ht="12.75" customHeight="1" x14ac:dyDescent="0.25">
      <c r="A5" s="7" t="s">
        <v>6</v>
      </c>
      <c r="B5" s="8"/>
      <c r="C5" s="1291" t="s">
        <v>353</v>
      </c>
      <c r="D5" s="1291"/>
      <c r="E5" s="1291"/>
      <c r="F5" s="1291"/>
      <c r="G5" s="1291"/>
      <c r="H5" s="1291"/>
      <c r="I5" s="1291"/>
      <c r="J5" s="1291"/>
      <c r="K5" s="1291"/>
      <c r="L5" s="1291"/>
      <c r="M5" s="1291"/>
      <c r="N5" s="1291"/>
      <c r="O5" s="1291"/>
      <c r="P5" s="1292"/>
      <c r="Q5" s="525"/>
    </row>
    <row r="6" spans="1:17" ht="12.75" customHeight="1" x14ac:dyDescent="0.25">
      <c r="A6" s="7" t="s">
        <v>8</v>
      </c>
      <c r="B6" s="8"/>
      <c r="C6" s="1291" t="s">
        <v>354</v>
      </c>
      <c r="D6" s="1291"/>
      <c r="E6" s="1291"/>
      <c r="F6" s="1291"/>
      <c r="G6" s="1291"/>
      <c r="H6" s="1291"/>
      <c r="I6" s="1291"/>
      <c r="J6" s="1291"/>
      <c r="K6" s="1291"/>
      <c r="L6" s="1291"/>
      <c r="M6" s="1291"/>
      <c r="N6" s="1291"/>
      <c r="O6" s="1291"/>
      <c r="P6" s="1292"/>
      <c r="Q6" s="525"/>
    </row>
    <row r="7" spans="1:17" ht="26.25" customHeight="1" x14ac:dyDescent="0.25">
      <c r="A7" s="7" t="s">
        <v>10</v>
      </c>
      <c r="B7" s="8"/>
      <c r="C7" s="1296" t="s">
        <v>355</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c r="D9" s="1291"/>
      <c r="E9" s="1291"/>
      <c r="F9" s="1291"/>
      <c r="G9" s="1291"/>
      <c r="H9" s="1291"/>
      <c r="I9" s="1291"/>
      <c r="J9" s="1291"/>
      <c r="K9" s="1291"/>
      <c r="L9" s="1291"/>
      <c r="M9" s="1291"/>
      <c r="N9" s="1291"/>
      <c r="O9" s="1291"/>
      <c r="P9" s="1292"/>
      <c r="Q9" s="525"/>
    </row>
    <row r="10" spans="1:17" ht="12.75" customHeight="1" x14ac:dyDescent="0.25">
      <c r="A10" s="7"/>
      <c r="B10" s="8" t="s">
        <v>15</v>
      </c>
      <c r="C10" s="1291"/>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t="s">
        <v>356</v>
      </c>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81873</v>
      </c>
      <c r="D20" s="33">
        <f>SUM(D21,D24,D25,D41,D43)</f>
        <v>74733</v>
      </c>
      <c r="E20" s="432">
        <f t="shared" ref="E20:F20" si="0">SUM(E21,E24,E25,E41,E43)</f>
        <v>7140</v>
      </c>
      <c r="F20" s="483">
        <f t="shared" si="0"/>
        <v>81873</v>
      </c>
      <c r="G20" s="33">
        <f>SUM(G21,G24,G43)</f>
        <v>0</v>
      </c>
      <c r="H20" s="35">
        <f t="shared" ref="H20:I20" si="1">SUM(H21,H24,H43)</f>
        <v>0</v>
      </c>
      <c r="I20" s="36">
        <f t="shared" si="1"/>
        <v>0</v>
      </c>
      <c r="J20" s="35">
        <f>SUM(J21,J26,J43)</f>
        <v>0</v>
      </c>
      <c r="K20" s="34">
        <f t="shared" ref="K20:L20" si="2">SUM(K21,K26,K43)</f>
        <v>0</v>
      </c>
      <c r="L20" s="36">
        <f t="shared" si="2"/>
        <v>0</v>
      </c>
      <c r="M20" s="32">
        <f>SUM(M21,M45)</f>
        <v>0</v>
      </c>
      <c r="N20" s="34">
        <f t="shared" ref="N20:O20" si="3">SUM(N21,N45)</f>
        <v>0</v>
      </c>
      <c r="O20" s="36">
        <f t="shared" si="3"/>
        <v>0</v>
      </c>
      <c r="P20" s="37"/>
    </row>
    <row r="21" spans="1:16" ht="12.75" thickTop="1" x14ac:dyDescent="0.25">
      <c r="A21" s="38"/>
      <c r="B21" s="39" t="s">
        <v>41</v>
      </c>
      <c r="C21" s="40">
        <f t="shared" ref="C21:C84" si="4">F21+I21+L21+O21</f>
        <v>32693</v>
      </c>
      <c r="D21" s="41">
        <f>SUM(D22:D23)</f>
        <v>32693</v>
      </c>
      <c r="E21" s="433">
        <f t="shared" ref="E21" si="5">SUM(E22:E23)</f>
        <v>0</v>
      </c>
      <c r="F21" s="484">
        <f>SUM(F22:F23)</f>
        <v>32693</v>
      </c>
      <c r="G21" s="41">
        <f>SUM(G22:G23)</f>
        <v>0</v>
      </c>
      <c r="H21" s="43">
        <f t="shared" ref="H21:I21" si="6">SUM(H22:H23)</f>
        <v>0</v>
      </c>
      <c r="I21" s="44">
        <f t="shared" si="6"/>
        <v>0</v>
      </c>
      <c r="J21" s="43">
        <f>SUM(J22:J23)</f>
        <v>0</v>
      </c>
      <c r="K21" s="42">
        <f t="shared" ref="K21:L21" si="7">SUM(K22:K23)</f>
        <v>0</v>
      </c>
      <c r="L21" s="44">
        <f t="shared" si="7"/>
        <v>0</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97"/>
      <c r="B23" s="119" t="s">
        <v>43</v>
      </c>
      <c r="C23" s="369">
        <f t="shared" si="4"/>
        <v>32693</v>
      </c>
      <c r="D23" s="370">
        <f>29012+3681</f>
        <v>32693</v>
      </c>
      <c r="E23" s="482"/>
      <c r="F23" s="509">
        <f>D23+E23</f>
        <v>32693</v>
      </c>
      <c r="G23" s="370"/>
      <c r="H23" s="372"/>
      <c r="I23" s="166">
        <f>G23+H23</f>
        <v>0</v>
      </c>
      <c r="J23" s="372"/>
      <c r="K23" s="371"/>
      <c r="L23" s="166">
        <f>J23+K23</f>
        <v>0</v>
      </c>
      <c r="M23" s="373"/>
      <c r="N23" s="371"/>
      <c r="O23" s="166">
        <f>M23+N23</f>
        <v>0</v>
      </c>
      <c r="P23" s="374"/>
    </row>
    <row r="24" spans="1:16" s="27" customFormat="1" ht="24.75" hidden="1" thickBot="1" x14ac:dyDescent="0.3">
      <c r="A24" s="64">
        <v>19300</v>
      </c>
      <c r="B24" s="64" t="s">
        <v>44</v>
      </c>
      <c r="C24" s="65">
        <f>F24+I24</f>
        <v>0</v>
      </c>
      <c r="D24" s="66">
        <v>0</v>
      </c>
      <c r="E24" s="475">
        <f>7309-7309</f>
        <v>0</v>
      </c>
      <c r="F24" s="520">
        <f>D24+E24</f>
        <v>0</v>
      </c>
      <c r="G24" s="66"/>
      <c r="H24" s="67"/>
      <c r="I24" s="68">
        <f>G24+H24</f>
        <v>0</v>
      </c>
      <c r="J24" s="69" t="s">
        <v>45</v>
      </c>
      <c r="K24" s="70" t="s">
        <v>45</v>
      </c>
      <c r="L24" s="72" t="s">
        <v>45</v>
      </c>
      <c r="M24" s="71" t="s">
        <v>45</v>
      </c>
      <c r="N24" s="70" t="s">
        <v>45</v>
      </c>
      <c r="O24" s="72" t="s">
        <v>45</v>
      </c>
      <c r="P24" s="375"/>
    </row>
    <row r="25" spans="1:16" s="27" customFormat="1" ht="24" x14ac:dyDescent="0.25">
      <c r="A25" s="74">
        <v>18630</v>
      </c>
      <c r="B25" s="75" t="s">
        <v>46</v>
      </c>
      <c r="C25" s="76">
        <f>F25</f>
        <v>49180</v>
      </c>
      <c r="D25" s="77">
        <f>10298+31742</f>
        <v>42040</v>
      </c>
      <c r="E25" s="476">
        <f>6556+584</f>
        <v>7140</v>
      </c>
      <c r="F25" s="506">
        <f>D25+E25</f>
        <v>49180</v>
      </c>
      <c r="G25" s="78" t="s">
        <v>45</v>
      </c>
      <c r="H25" s="79" t="s">
        <v>45</v>
      </c>
      <c r="I25" s="80" t="s">
        <v>45</v>
      </c>
      <c r="J25" s="79" t="s">
        <v>45</v>
      </c>
      <c r="K25" s="81" t="s">
        <v>45</v>
      </c>
      <c r="L25" s="80" t="s">
        <v>45</v>
      </c>
      <c r="M25" s="82" t="s">
        <v>45</v>
      </c>
      <c r="N25" s="81" t="s">
        <v>45</v>
      </c>
      <c r="O25" s="80" t="s">
        <v>45</v>
      </c>
      <c r="P25" s="376" t="s">
        <v>357</v>
      </c>
    </row>
    <row r="26" spans="1:16" s="27" customFormat="1" ht="36" hidden="1" x14ac:dyDescent="0.25">
      <c r="A26" s="75">
        <v>21300</v>
      </c>
      <c r="B26" s="75" t="s">
        <v>47</v>
      </c>
      <c r="C26" s="76">
        <f>L26</f>
        <v>0</v>
      </c>
      <c r="D26" s="78" t="s">
        <v>45</v>
      </c>
      <c r="E26" s="438" t="s">
        <v>45</v>
      </c>
      <c r="F26" s="489" t="s">
        <v>45</v>
      </c>
      <c r="G26" s="78" t="s">
        <v>45</v>
      </c>
      <c r="H26" s="79" t="s">
        <v>45</v>
      </c>
      <c r="I26" s="80" t="s">
        <v>45</v>
      </c>
      <c r="J26" s="84">
        <f>SUM(J27,J31,J33,J36)</f>
        <v>0</v>
      </c>
      <c r="K26" s="85">
        <f t="shared" ref="K26:L26" si="9">SUM(K27,K31,K33,K36)</f>
        <v>0</v>
      </c>
      <c r="L26" s="208">
        <f t="shared" si="9"/>
        <v>0</v>
      </c>
      <c r="M26" s="82" t="s">
        <v>45</v>
      </c>
      <c r="N26" s="81" t="s">
        <v>45</v>
      </c>
      <c r="O26" s="80" t="s">
        <v>45</v>
      </c>
      <c r="P26" s="83"/>
    </row>
    <row r="27" spans="1:16" s="27" customFormat="1" ht="24" hidden="1" x14ac:dyDescent="0.25">
      <c r="A27" s="86">
        <v>21350</v>
      </c>
      <c r="B27" s="75" t="s">
        <v>48</v>
      </c>
      <c r="C27" s="76">
        <f t="shared" ref="C27:C40" si="10">L27</f>
        <v>0</v>
      </c>
      <c r="D27" s="78" t="s">
        <v>45</v>
      </c>
      <c r="E27" s="438" t="s">
        <v>45</v>
      </c>
      <c r="F27" s="489" t="s">
        <v>45</v>
      </c>
      <c r="G27" s="78" t="s">
        <v>45</v>
      </c>
      <c r="H27" s="79" t="s">
        <v>45</v>
      </c>
      <c r="I27" s="80" t="s">
        <v>45</v>
      </c>
      <c r="J27" s="84">
        <f>SUM(J28:J30)</f>
        <v>0</v>
      </c>
      <c r="K27" s="85">
        <f t="shared" ref="K27:L27" si="11">SUM(K28:K30)</f>
        <v>0</v>
      </c>
      <c r="L27" s="208">
        <f t="shared" si="11"/>
        <v>0</v>
      </c>
      <c r="M27" s="82" t="s">
        <v>45</v>
      </c>
      <c r="N27" s="81" t="s">
        <v>45</v>
      </c>
      <c r="O27" s="80" t="s">
        <v>45</v>
      </c>
      <c r="P27" s="83"/>
    </row>
    <row r="28" spans="1:16" hidden="1" x14ac:dyDescent="0.25">
      <c r="A28" s="46">
        <v>21351</v>
      </c>
      <c r="B28" s="87" t="s">
        <v>49</v>
      </c>
      <c r="C28" s="88">
        <f t="shared" si="10"/>
        <v>0</v>
      </c>
      <c r="D28" s="89" t="s">
        <v>45</v>
      </c>
      <c r="E28" s="439" t="s">
        <v>45</v>
      </c>
      <c r="F28" s="490" t="s">
        <v>45</v>
      </c>
      <c r="G28" s="89" t="s">
        <v>45</v>
      </c>
      <c r="H28" s="91" t="s">
        <v>45</v>
      </c>
      <c r="I28" s="92" t="s">
        <v>45</v>
      </c>
      <c r="J28" s="93"/>
      <c r="K28" s="94"/>
      <c r="L28" s="52">
        <f>J28+K28</f>
        <v>0</v>
      </c>
      <c r="M28" s="95" t="s">
        <v>45</v>
      </c>
      <c r="N28" s="90" t="s">
        <v>45</v>
      </c>
      <c r="O28" s="92" t="s">
        <v>45</v>
      </c>
      <c r="P28" s="96"/>
    </row>
    <row r="29" spans="1:16" hidden="1" x14ac:dyDescent="0.25">
      <c r="A29" s="97">
        <v>21352</v>
      </c>
      <c r="B29" s="98" t="s">
        <v>50</v>
      </c>
      <c r="C29" s="99">
        <f t="shared" si="10"/>
        <v>0</v>
      </c>
      <c r="D29" s="100" t="s">
        <v>45</v>
      </c>
      <c r="E29" s="440" t="s">
        <v>45</v>
      </c>
      <c r="F29" s="491" t="s">
        <v>45</v>
      </c>
      <c r="G29" s="100" t="s">
        <v>45</v>
      </c>
      <c r="H29" s="102" t="s">
        <v>45</v>
      </c>
      <c r="I29" s="103" t="s">
        <v>45</v>
      </c>
      <c r="J29" s="104"/>
      <c r="K29" s="105"/>
      <c r="L29" s="166">
        <f>J29+K29</f>
        <v>0</v>
      </c>
      <c r="M29" s="106" t="s">
        <v>45</v>
      </c>
      <c r="N29" s="101" t="s">
        <v>45</v>
      </c>
      <c r="O29" s="103" t="s">
        <v>45</v>
      </c>
      <c r="P29" s="107"/>
    </row>
    <row r="30" spans="1:16" ht="24" hidden="1" x14ac:dyDescent="0.25">
      <c r="A30" s="97">
        <v>21359</v>
      </c>
      <c r="B30" s="98" t="s">
        <v>51</v>
      </c>
      <c r="C30" s="99">
        <f t="shared" si="10"/>
        <v>0</v>
      </c>
      <c r="D30" s="100" t="s">
        <v>45</v>
      </c>
      <c r="E30" s="440" t="s">
        <v>45</v>
      </c>
      <c r="F30" s="491" t="s">
        <v>45</v>
      </c>
      <c r="G30" s="100" t="s">
        <v>45</v>
      </c>
      <c r="H30" s="102" t="s">
        <v>45</v>
      </c>
      <c r="I30" s="103" t="s">
        <v>45</v>
      </c>
      <c r="J30" s="104"/>
      <c r="K30" s="105"/>
      <c r="L30" s="166">
        <f>J30+K30</f>
        <v>0</v>
      </c>
      <c r="M30" s="106" t="s">
        <v>45</v>
      </c>
      <c r="N30" s="101" t="s">
        <v>45</v>
      </c>
      <c r="O30" s="103" t="s">
        <v>45</v>
      </c>
      <c r="P30" s="107"/>
    </row>
    <row r="31" spans="1:16" s="27" customFormat="1" ht="36" hidden="1" x14ac:dyDescent="0.25">
      <c r="A31" s="86">
        <v>21370</v>
      </c>
      <c r="B31" s="75" t="s">
        <v>52</v>
      </c>
      <c r="C31" s="76">
        <f t="shared" si="10"/>
        <v>0</v>
      </c>
      <c r="D31" s="78" t="s">
        <v>45</v>
      </c>
      <c r="E31" s="438" t="s">
        <v>45</v>
      </c>
      <c r="F31" s="489" t="s">
        <v>45</v>
      </c>
      <c r="G31" s="78" t="s">
        <v>45</v>
      </c>
      <c r="H31" s="79" t="s">
        <v>45</v>
      </c>
      <c r="I31" s="80" t="s">
        <v>45</v>
      </c>
      <c r="J31" s="84">
        <f>SUM(J32)</f>
        <v>0</v>
      </c>
      <c r="K31" s="85">
        <f t="shared" ref="K31:L31" si="12">SUM(K32)</f>
        <v>0</v>
      </c>
      <c r="L31" s="208">
        <f t="shared" si="12"/>
        <v>0</v>
      </c>
      <c r="M31" s="82" t="s">
        <v>45</v>
      </c>
      <c r="N31" s="81" t="s">
        <v>45</v>
      </c>
      <c r="O31" s="80" t="s">
        <v>45</v>
      </c>
      <c r="P31" s="83"/>
    </row>
    <row r="32" spans="1:16" ht="36" hidden="1" x14ac:dyDescent="0.25">
      <c r="A32" s="108">
        <v>21379</v>
      </c>
      <c r="B32" s="109" t="s">
        <v>53</v>
      </c>
      <c r="C32" s="110">
        <f t="shared" si="10"/>
        <v>0</v>
      </c>
      <c r="D32" s="111" t="s">
        <v>45</v>
      </c>
      <c r="E32" s="441" t="s">
        <v>45</v>
      </c>
      <c r="F32" s="492" t="s">
        <v>45</v>
      </c>
      <c r="G32" s="111" t="s">
        <v>45</v>
      </c>
      <c r="H32" s="113" t="s">
        <v>45</v>
      </c>
      <c r="I32" s="114" t="s">
        <v>45</v>
      </c>
      <c r="J32" s="115"/>
      <c r="K32" s="116"/>
      <c r="L32" s="152">
        <f>J32+K32</f>
        <v>0</v>
      </c>
      <c r="M32" s="117" t="s">
        <v>45</v>
      </c>
      <c r="N32" s="112" t="s">
        <v>45</v>
      </c>
      <c r="O32" s="114" t="s">
        <v>45</v>
      </c>
      <c r="P32" s="118"/>
    </row>
    <row r="33" spans="1:16" s="27" customFormat="1" hidden="1" x14ac:dyDescent="0.25">
      <c r="A33" s="86">
        <v>21380</v>
      </c>
      <c r="B33" s="75" t="s">
        <v>54</v>
      </c>
      <c r="C33" s="76">
        <f t="shared" si="10"/>
        <v>0</v>
      </c>
      <c r="D33" s="78" t="s">
        <v>45</v>
      </c>
      <c r="E33" s="438" t="s">
        <v>45</v>
      </c>
      <c r="F33" s="489" t="s">
        <v>45</v>
      </c>
      <c r="G33" s="78" t="s">
        <v>45</v>
      </c>
      <c r="H33" s="79" t="s">
        <v>45</v>
      </c>
      <c r="I33" s="80" t="s">
        <v>45</v>
      </c>
      <c r="J33" s="84">
        <f>SUM(J34:J35)</f>
        <v>0</v>
      </c>
      <c r="K33" s="85">
        <f t="shared" ref="K33:L33" si="13">SUM(K34:K35)</f>
        <v>0</v>
      </c>
      <c r="L33" s="208">
        <f t="shared" si="13"/>
        <v>0</v>
      </c>
      <c r="M33" s="82" t="s">
        <v>45</v>
      </c>
      <c r="N33" s="81" t="s">
        <v>45</v>
      </c>
      <c r="O33" s="80" t="s">
        <v>45</v>
      </c>
      <c r="P33" s="83"/>
    </row>
    <row r="34" spans="1:16" hidden="1" x14ac:dyDescent="0.25">
      <c r="A34" s="47">
        <v>21381</v>
      </c>
      <c r="B34" s="87" t="s">
        <v>55</v>
      </c>
      <c r="C34" s="88">
        <f t="shared" si="10"/>
        <v>0</v>
      </c>
      <c r="D34" s="89" t="s">
        <v>45</v>
      </c>
      <c r="E34" s="439" t="s">
        <v>45</v>
      </c>
      <c r="F34" s="490" t="s">
        <v>45</v>
      </c>
      <c r="G34" s="89" t="s">
        <v>45</v>
      </c>
      <c r="H34" s="91" t="s">
        <v>45</v>
      </c>
      <c r="I34" s="92" t="s">
        <v>45</v>
      </c>
      <c r="J34" s="93"/>
      <c r="K34" s="94"/>
      <c r="L34" s="52">
        <f>J34+K34</f>
        <v>0</v>
      </c>
      <c r="M34" s="95" t="s">
        <v>45</v>
      </c>
      <c r="N34" s="90" t="s">
        <v>45</v>
      </c>
      <c r="O34" s="92" t="s">
        <v>45</v>
      </c>
      <c r="P34" s="96"/>
    </row>
    <row r="35" spans="1:16" ht="24" hidden="1" x14ac:dyDescent="0.25">
      <c r="A35" s="119">
        <v>21383</v>
      </c>
      <c r="B35" s="98" t="s">
        <v>56</v>
      </c>
      <c r="C35" s="99">
        <f t="shared" si="10"/>
        <v>0</v>
      </c>
      <c r="D35" s="100" t="s">
        <v>45</v>
      </c>
      <c r="E35" s="440" t="s">
        <v>45</v>
      </c>
      <c r="F35" s="491" t="s">
        <v>45</v>
      </c>
      <c r="G35" s="100" t="s">
        <v>45</v>
      </c>
      <c r="H35" s="102" t="s">
        <v>45</v>
      </c>
      <c r="I35" s="103" t="s">
        <v>45</v>
      </c>
      <c r="J35" s="104"/>
      <c r="K35" s="105"/>
      <c r="L35" s="166">
        <f>J35+K35</f>
        <v>0</v>
      </c>
      <c r="M35" s="106" t="s">
        <v>45</v>
      </c>
      <c r="N35" s="101" t="s">
        <v>45</v>
      </c>
      <c r="O35" s="103" t="s">
        <v>45</v>
      </c>
      <c r="P35" s="107"/>
    </row>
    <row r="36" spans="1:16" s="27" customFormat="1" ht="25.5" hidden="1" customHeight="1" x14ac:dyDescent="0.25">
      <c r="A36" s="86">
        <v>21390</v>
      </c>
      <c r="B36" s="75" t="s">
        <v>57</v>
      </c>
      <c r="C36" s="76">
        <f t="shared" si="10"/>
        <v>0</v>
      </c>
      <c r="D36" s="78" t="s">
        <v>45</v>
      </c>
      <c r="E36" s="438" t="s">
        <v>45</v>
      </c>
      <c r="F36" s="489" t="s">
        <v>45</v>
      </c>
      <c r="G36" s="78" t="s">
        <v>45</v>
      </c>
      <c r="H36" s="79" t="s">
        <v>45</v>
      </c>
      <c r="I36" s="80" t="s">
        <v>45</v>
      </c>
      <c r="J36" s="84">
        <f>SUM(J37:J40)</f>
        <v>0</v>
      </c>
      <c r="K36" s="85">
        <f t="shared" ref="K36:L36" si="14">SUM(K37:K40)</f>
        <v>0</v>
      </c>
      <c r="L36" s="208">
        <f t="shared" si="14"/>
        <v>0</v>
      </c>
      <c r="M36" s="82" t="s">
        <v>45</v>
      </c>
      <c r="N36" s="81" t="s">
        <v>45</v>
      </c>
      <c r="O36" s="80" t="s">
        <v>45</v>
      </c>
      <c r="P36" s="83"/>
    </row>
    <row r="37" spans="1:16" ht="24" hidden="1" x14ac:dyDescent="0.25">
      <c r="A37" s="47">
        <v>21391</v>
      </c>
      <c r="B37" s="87" t="s">
        <v>58</v>
      </c>
      <c r="C37" s="88">
        <f t="shared" si="10"/>
        <v>0</v>
      </c>
      <c r="D37" s="89" t="s">
        <v>45</v>
      </c>
      <c r="E37" s="439" t="s">
        <v>45</v>
      </c>
      <c r="F37" s="490" t="s">
        <v>45</v>
      </c>
      <c r="G37" s="89" t="s">
        <v>45</v>
      </c>
      <c r="H37" s="91" t="s">
        <v>45</v>
      </c>
      <c r="I37" s="92" t="s">
        <v>45</v>
      </c>
      <c r="J37" s="93"/>
      <c r="K37" s="94"/>
      <c r="L37" s="52">
        <f>J37+K37</f>
        <v>0</v>
      </c>
      <c r="M37" s="95" t="s">
        <v>45</v>
      </c>
      <c r="N37" s="90" t="s">
        <v>45</v>
      </c>
      <c r="O37" s="92" t="s">
        <v>45</v>
      </c>
      <c r="P37" s="96"/>
    </row>
    <row r="38" spans="1:16" hidden="1" x14ac:dyDescent="0.25">
      <c r="A38" s="119">
        <v>21393</v>
      </c>
      <c r="B38" s="98" t="s">
        <v>59</v>
      </c>
      <c r="C38" s="99">
        <f t="shared" si="10"/>
        <v>0</v>
      </c>
      <c r="D38" s="100" t="s">
        <v>45</v>
      </c>
      <c r="E38" s="440" t="s">
        <v>45</v>
      </c>
      <c r="F38" s="491" t="s">
        <v>45</v>
      </c>
      <c r="G38" s="100" t="s">
        <v>45</v>
      </c>
      <c r="H38" s="102" t="s">
        <v>45</v>
      </c>
      <c r="I38" s="103" t="s">
        <v>45</v>
      </c>
      <c r="J38" s="104"/>
      <c r="K38" s="105"/>
      <c r="L38" s="166">
        <f>J38+K38</f>
        <v>0</v>
      </c>
      <c r="M38" s="106" t="s">
        <v>45</v>
      </c>
      <c r="N38" s="101" t="s">
        <v>45</v>
      </c>
      <c r="O38" s="103" t="s">
        <v>45</v>
      </c>
      <c r="P38" s="107"/>
    </row>
    <row r="39" spans="1:16" hidden="1" x14ac:dyDescent="0.25">
      <c r="A39" s="119">
        <v>21395</v>
      </c>
      <c r="B39" s="98" t="s">
        <v>60</v>
      </c>
      <c r="C39" s="99">
        <f t="shared" si="10"/>
        <v>0</v>
      </c>
      <c r="D39" s="100" t="s">
        <v>45</v>
      </c>
      <c r="E39" s="440" t="s">
        <v>45</v>
      </c>
      <c r="F39" s="491" t="s">
        <v>45</v>
      </c>
      <c r="G39" s="100" t="s">
        <v>45</v>
      </c>
      <c r="H39" s="102" t="s">
        <v>45</v>
      </c>
      <c r="I39" s="103" t="s">
        <v>45</v>
      </c>
      <c r="J39" s="104"/>
      <c r="K39" s="105"/>
      <c r="L39" s="166">
        <f>J39+K39</f>
        <v>0</v>
      </c>
      <c r="M39" s="106" t="s">
        <v>45</v>
      </c>
      <c r="N39" s="101" t="s">
        <v>45</v>
      </c>
      <c r="O39" s="103" t="s">
        <v>45</v>
      </c>
      <c r="P39" s="107"/>
    </row>
    <row r="40" spans="1:16" ht="24" hidden="1" x14ac:dyDescent="0.25">
      <c r="A40" s="120">
        <v>21399</v>
      </c>
      <c r="B40" s="121" t="s">
        <v>61</v>
      </c>
      <c r="C40" s="122">
        <f t="shared" si="10"/>
        <v>0</v>
      </c>
      <c r="D40" s="123" t="s">
        <v>45</v>
      </c>
      <c r="E40" s="477" t="s">
        <v>45</v>
      </c>
      <c r="F40" s="521" t="s">
        <v>45</v>
      </c>
      <c r="G40" s="123" t="s">
        <v>45</v>
      </c>
      <c r="H40" s="125" t="s">
        <v>45</v>
      </c>
      <c r="I40" s="126" t="s">
        <v>45</v>
      </c>
      <c r="J40" s="127"/>
      <c r="K40" s="128"/>
      <c r="L40" s="522">
        <f>J40+K40</f>
        <v>0</v>
      </c>
      <c r="M40" s="129" t="s">
        <v>45</v>
      </c>
      <c r="N40" s="124" t="s">
        <v>45</v>
      </c>
      <c r="O40" s="126" t="s">
        <v>45</v>
      </c>
      <c r="P40" s="130"/>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137" t="s">
        <v>45</v>
      </c>
      <c r="J41" s="136" t="s">
        <v>45</v>
      </c>
      <c r="K41" s="138" t="s">
        <v>45</v>
      </c>
      <c r="L41" s="137" t="s">
        <v>45</v>
      </c>
      <c r="M41" s="139" t="s">
        <v>45</v>
      </c>
      <c r="N41" s="138" t="s">
        <v>45</v>
      </c>
      <c r="O41" s="137" t="s">
        <v>45</v>
      </c>
      <c r="P41" s="140"/>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hidden="1" x14ac:dyDescent="0.25">
      <c r="A43" s="86">
        <v>21490</v>
      </c>
      <c r="B43" s="75" t="s">
        <v>64</v>
      </c>
      <c r="C43" s="143">
        <f>F43+I43+L43</f>
        <v>0</v>
      </c>
      <c r="D43" s="144">
        <f>D44</f>
        <v>0</v>
      </c>
      <c r="E43" s="480">
        <f t="shared" ref="E43:L43" si="16">E44</f>
        <v>0</v>
      </c>
      <c r="F43" s="524">
        <f t="shared" si="16"/>
        <v>0</v>
      </c>
      <c r="G43" s="144">
        <f t="shared" si="16"/>
        <v>0</v>
      </c>
      <c r="H43" s="146">
        <f t="shared" si="16"/>
        <v>0</v>
      </c>
      <c r="I43" s="147">
        <f t="shared" si="16"/>
        <v>0</v>
      </c>
      <c r="J43" s="146">
        <f t="shared" si="16"/>
        <v>0</v>
      </c>
      <c r="K43" s="145">
        <f t="shared" si="16"/>
        <v>0</v>
      </c>
      <c r="L43" s="147">
        <f t="shared" si="16"/>
        <v>0</v>
      </c>
      <c r="M43" s="82" t="s">
        <v>45</v>
      </c>
      <c r="N43" s="81" t="s">
        <v>45</v>
      </c>
      <c r="O43" s="80" t="s">
        <v>45</v>
      </c>
      <c r="P43" s="83"/>
    </row>
    <row r="44" spans="1:16" s="27" customFormat="1" ht="24" hidden="1" x14ac:dyDescent="0.25">
      <c r="A44" s="119">
        <v>21499</v>
      </c>
      <c r="B44" s="98" t="s">
        <v>65</v>
      </c>
      <c r="C44" s="148">
        <f>F44+I44+L44</f>
        <v>0</v>
      </c>
      <c r="D44" s="149"/>
      <c r="E44" s="481"/>
      <c r="F44" s="516">
        <f>D44+E44</f>
        <v>0</v>
      </c>
      <c r="G44" s="149"/>
      <c r="H44" s="151"/>
      <c r="I44" s="152">
        <f>G44+H44</f>
        <v>0</v>
      </c>
      <c r="J44" s="151"/>
      <c r="K44" s="150"/>
      <c r="L44" s="152">
        <f>J44+K44</f>
        <v>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f>G48+H48</f>
        <v>0</v>
      </c>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81873</v>
      </c>
      <c r="D50" s="179">
        <f>SUM(D51,D283)</f>
        <v>74733</v>
      </c>
      <c r="E50" s="451">
        <f t="shared" ref="E50:F50" si="19">SUM(E51,E283)</f>
        <v>7140</v>
      </c>
      <c r="F50" s="502">
        <f t="shared" si="19"/>
        <v>81873</v>
      </c>
      <c r="G50" s="179">
        <f>SUM(G51,G283)</f>
        <v>0</v>
      </c>
      <c r="H50" s="181">
        <f t="shared" ref="H50:I50" si="20">SUM(H51,H283)</f>
        <v>0</v>
      </c>
      <c r="I50" s="182">
        <f t="shared" si="20"/>
        <v>0</v>
      </c>
      <c r="J50" s="181">
        <f>SUM(J51,J283)</f>
        <v>0</v>
      </c>
      <c r="K50" s="180">
        <f t="shared" ref="K50:L50" si="21">SUM(K51,K283)</f>
        <v>0</v>
      </c>
      <c r="L50" s="182">
        <f t="shared" si="21"/>
        <v>0</v>
      </c>
      <c r="M50" s="178">
        <f>SUM(M51,M283)</f>
        <v>0</v>
      </c>
      <c r="N50" s="180">
        <f t="shared" ref="N50:O50" si="22">SUM(N51,N283)</f>
        <v>0</v>
      </c>
      <c r="O50" s="182">
        <f t="shared" si="22"/>
        <v>0</v>
      </c>
      <c r="P50" s="183"/>
    </row>
    <row r="51" spans="1:16" s="27" customFormat="1" ht="36.75" thickTop="1" x14ac:dyDescent="0.25">
      <c r="A51" s="184"/>
      <c r="B51" s="185" t="s">
        <v>71</v>
      </c>
      <c r="C51" s="186">
        <f t="shared" si="4"/>
        <v>52905</v>
      </c>
      <c r="D51" s="187">
        <f>SUM(D52,D194)</f>
        <v>51888</v>
      </c>
      <c r="E51" s="452">
        <f t="shared" ref="E51:F51" si="23">SUM(E52,E194)</f>
        <v>1017</v>
      </c>
      <c r="F51" s="503">
        <f t="shared" si="23"/>
        <v>52905</v>
      </c>
      <c r="G51" s="187">
        <f>SUM(G52,G194)</f>
        <v>0</v>
      </c>
      <c r="H51" s="189">
        <f t="shared" ref="H51:I51" si="24">SUM(H52,H194)</f>
        <v>0</v>
      </c>
      <c r="I51" s="190">
        <f t="shared" si="24"/>
        <v>0</v>
      </c>
      <c r="J51" s="189">
        <f>SUM(J52,J194)</f>
        <v>0</v>
      </c>
      <c r="K51" s="188">
        <f t="shared" ref="K51:L51" si="25">SUM(K52,K194)</f>
        <v>0</v>
      </c>
      <c r="L51" s="190">
        <f t="shared" si="25"/>
        <v>0</v>
      </c>
      <c r="M51" s="186">
        <f>SUM(M52,M194)</f>
        <v>0</v>
      </c>
      <c r="N51" s="188">
        <f t="shared" ref="N51:O51" si="26">SUM(N52,N194)</f>
        <v>0</v>
      </c>
      <c r="O51" s="190">
        <f t="shared" si="26"/>
        <v>0</v>
      </c>
      <c r="P51" s="191"/>
    </row>
    <row r="52" spans="1:16" s="27" customFormat="1" ht="24" x14ac:dyDescent="0.25">
      <c r="A52" s="192"/>
      <c r="B52" s="20" t="s">
        <v>72</v>
      </c>
      <c r="C52" s="193">
        <f t="shared" si="4"/>
        <v>29761</v>
      </c>
      <c r="D52" s="194">
        <f>SUM(D53,D75,D173,D187)</f>
        <v>29177</v>
      </c>
      <c r="E52" s="453">
        <f t="shared" ref="E52:F52" si="27">SUM(E53,E75,E173,E187)</f>
        <v>584</v>
      </c>
      <c r="F52" s="504">
        <f t="shared" si="27"/>
        <v>29761</v>
      </c>
      <c r="G52" s="194">
        <f>SUM(G53,G75,G173,G187)</f>
        <v>0</v>
      </c>
      <c r="H52" s="196">
        <f t="shared" ref="H52:I52" si="28">SUM(H53,H75,H173,H187)</f>
        <v>0</v>
      </c>
      <c r="I52" s="197">
        <f t="shared" si="28"/>
        <v>0</v>
      </c>
      <c r="J52" s="196">
        <f>SUM(J53,J75,J173,J187)</f>
        <v>0</v>
      </c>
      <c r="K52" s="195">
        <f t="shared" ref="K52:L52" si="29">SUM(K53,K75,K173,K187)</f>
        <v>0</v>
      </c>
      <c r="L52" s="197">
        <f t="shared" si="29"/>
        <v>0</v>
      </c>
      <c r="M52" s="193">
        <f>SUM(M53,M75,M173,M187)</f>
        <v>0</v>
      </c>
      <c r="N52" s="195">
        <f t="shared" ref="N52:O52" si="30">SUM(N53,N75,N173,N187)</f>
        <v>0</v>
      </c>
      <c r="O52" s="197">
        <f t="shared" si="30"/>
        <v>0</v>
      </c>
      <c r="P52" s="198"/>
    </row>
    <row r="53" spans="1:16" s="27" customFormat="1" x14ac:dyDescent="0.25">
      <c r="A53" s="199">
        <v>1000</v>
      </c>
      <c r="B53" s="199" t="s">
        <v>73</v>
      </c>
      <c r="C53" s="200">
        <f t="shared" si="4"/>
        <v>993</v>
      </c>
      <c r="D53" s="201">
        <f>SUM(D54,D67)</f>
        <v>993</v>
      </c>
      <c r="E53" s="454">
        <f t="shared" ref="E53:F53" si="31">SUM(E54,E67)</f>
        <v>0</v>
      </c>
      <c r="F53" s="505">
        <f t="shared" si="31"/>
        <v>993</v>
      </c>
      <c r="G53" s="201">
        <f>SUM(G54,G67)</f>
        <v>0</v>
      </c>
      <c r="H53" s="203">
        <f t="shared" ref="H53:I53" si="32">SUM(H54,H67)</f>
        <v>0</v>
      </c>
      <c r="I53" s="204">
        <f t="shared" si="32"/>
        <v>0</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800</v>
      </c>
      <c r="D54" s="207">
        <f>SUM(D55,D58,D66)</f>
        <v>800</v>
      </c>
      <c r="E54" s="455">
        <f t="shared" ref="E54:F54" si="35">SUM(E55,E58,E66)</f>
        <v>0</v>
      </c>
      <c r="F54" s="506">
        <f t="shared" si="35"/>
        <v>800</v>
      </c>
      <c r="G54" s="207">
        <f>SUM(G55,G58,G66)</f>
        <v>0</v>
      </c>
      <c r="H54" s="84">
        <f t="shared" ref="H54:I54" si="36">SUM(H55,H58,H66)</f>
        <v>0</v>
      </c>
      <c r="I54" s="208">
        <f t="shared" si="36"/>
        <v>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hidden="1" x14ac:dyDescent="0.25">
      <c r="A55" s="213">
        <v>1110</v>
      </c>
      <c r="B55" s="157" t="s">
        <v>75</v>
      </c>
      <c r="C55" s="163">
        <f t="shared" si="4"/>
        <v>0</v>
      </c>
      <c r="D55" s="214">
        <f>SUM(D56:D57)</f>
        <v>0</v>
      </c>
      <c r="E55" s="456">
        <f t="shared" ref="E55:F55" si="39">SUM(E56:E57)</f>
        <v>0</v>
      </c>
      <c r="F55" s="507">
        <f t="shared" si="39"/>
        <v>0</v>
      </c>
      <c r="G55" s="214">
        <f>SUM(G56:G57)</f>
        <v>0</v>
      </c>
      <c r="H55" s="216">
        <f t="shared" ref="H55:I55" si="40">SUM(H56:H57)</f>
        <v>0</v>
      </c>
      <c r="I55" s="217">
        <f t="shared" si="40"/>
        <v>0</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24" hidden="1" customHeight="1" x14ac:dyDescent="0.25">
      <c r="A57" s="119">
        <v>1119</v>
      </c>
      <c r="B57" s="98" t="s">
        <v>77</v>
      </c>
      <c r="C57" s="99">
        <f t="shared" si="4"/>
        <v>0</v>
      </c>
      <c r="D57" s="237"/>
      <c r="E57" s="458"/>
      <c r="F57" s="509">
        <f t="shared" si="43"/>
        <v>0</v>
      </c>
      <c r="G57" s="237"/>
      <c r="H57" s="104"/>
      <c r="I57" s="235">
        <f t="shared" si="44"/>
        <v>0</v>
      </c>
      <c r="J57" s="104"/>
      <c r="K57" s="105"/>
      <c r="L57" s="235">
        <f t="shared" si="45"/>
        <v>0</v>
      </c>
      <c r="M57" s="238"/>
      <c r="N57" s="105"/>
      <c r="O57" s="235">
        <f>M57+N57</f>
        <v>0</v>
      </c>
      <c r="P57" s="236"/>
    </row>
    <row r="58" spans="1:16" hidden="1" x14ac:dyDescent="0.25">
      <c r="A58" s="231">
        <v>1140</v>
      </c>
      <c r="B58" s="98" t="s">
        <v>78</v>
      </c>
      <c r="C58" s="99">
        <f t="shared" si="4"/>
        <v>0</v>
      </c>
      <c r="D58" s="232">
        <f>SUM(D59:D65)</f>
        <v>0</v>
      </c>
      <c r="E58" s="459">
        <f t="shared" ref="E58:F58" si="46">SUM(E59:E65)</f>
        <v>0</v>
      </c>
      <c r="F58" s="509">
        <f t="shared" si="46"/>
        <v>0</v>
      </c>
      <c r="G58" s="232">
        <f>SUM(G59:G65)</f>
        <v>0</v>
      </c>
      <c r="H58" s="234">
        <f t="shared" ref="H58:I58" si="47">SUM(H59:H65)</f>
        <v>0</v>
      </c>
      <c r="I58" s="235">
        <f t="shared" si="47"/>
        <v>0</v>
      </c>
      <c r="J58" s="234">
        <f>SUM(J59:J65)</f>
        <v>0</v>
      </c>
      <c r="K58" s="233">
        <f t="shared" ref="K58:L58" si="48">SUM(K59:K65)</f>
        <v>0</v>
      </c>
      <c r="L58" s="235">
        <f t="shared" si="48"/>
        <v>0</v>
      </c>
      <c r="M58" s="99">
        <f>SUM(M59:M65)</f>
        <v>0</v>
      </c>
      <c r="N58" s="233">
        <f t="shared" ref="N58:O58" si="49">SUM(N59:N65)</f>
        <v>0</v>
      </c>
      <c r="O58" s="235">
        <f t="shared" si="49"/>
        <v>0</v>
      </c>
      <c r="P58" s="236"/>
    </row>
    <row r="59" spans="1:16" hidden="1" x14ac:dyDescent="0.25">
      <c r="A59" s="119">
        <v>1141</v>
      </c>
      <c r="B59" s="98" t="s">
        <v>79</v>
      </c>
      <c r="C59" s="99">
        <f t="shared" si="4"/>
        <v>0</v>
      </c>
      <c r="D59" s="237"/>
      <c r="E59" s="458"/>
      <c r="F59" s="509">
        <f t="shared" ref="F59:F66" si="50">D59+E59</f>
        <v>0</v>
      </c>
      <c r="G59" s="237"/>
      <c r="H59" s="104"/>
      <c r="I59" s="235">
        <f t="shared" ref="I59:I66" si="51">G59+H59</f>
        <v>0</v>
      </c>
      <c r="J59" s="104"/>
      <c r="K59" s="105"/>
      <c r="L59" s="235">
        <f t="shared" ref="L59:L66" si="52">J59+K59</f>
        <v>0</v>
      </c>
      <c r="M59" s="238"/>
      <c r="N59" s="105"/>
      <c r="O59" s="235">
        <f t="shared" ref="O59:O66" si="53">M59+N59</f>
        <v>0</v>
      </c>
      <c r="P59" s="236"/>
    </row>
    <row r="60" spans="1:16" ht="24.75" hidden="1" customHeight="1" x14ac:dyDescent="0.25">
      <c r="A60" s="119">
        <v>1142</v>
      </c>
      <c r="B60" s="98" t="s">
        <v>80</v>
      </c>
      <c r="C60" s="99">
        <f t="shared" si="4"/>
        <v>0</v>
      </c>
      <c r="D60" s="237"/>
      <c r="E60" s="458"/>
      <c r="F60" s="509">
        <f t="shared" si="50"/>
        <v>0</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hidden="1" x14ac:dyDescent="0.25">
      <c r="A63" s="119">
        <v>1147</v>
      </c>
      <c r="B63" s="98" t="s">
        <v>83</v>
      </c>
      <c r="C63" s="99">
        <f t="shared" si="4"/>
        <v>0</v>
      </c>
      <c r="D63" s="237">
        <f>211-211</f>
        <v>0</v>
      </c>
      <c r="E63" s="458"/>
      <c r="F63" s="509">
        <f t="shared" si="50"/>
        <v>0</v>
      </c>
      <c r="G63" s="237"/>
      <c r="H63" s="104"/>
      <c r="I63" s="235">
        <f t="shared" si="51"/>
        <v>0</v>
      </c>
      <c r="J63" s="104"/>
      <c r="K63" s="105"/>
      <c r="L63" s="235">
        <f t="shared" si="52"/>
        <v>0</v>
      </c>
      <c r="M63" s="238"/>
      <c r="N63" s="105"/>
      <c r="O63" s="235">
        <f t="shared" si="53"/>
        <v>0</v>
      </c>
      <c r="P63" s="236"/>
    </row>
    <row r="64" spans="1:16" hidden="1" x14ac:dyDescent="0.25">
      <c r="A64" s="119">
        <v>1148</v>
      </c>
      <c r="B64" s="98" t="s">
        <v>84</v>
      </c>
      <c r="C64" s="99">
        <f t="shared" si="4"/>
        <v>0</v>
      </c>
      <c r="D64" s="237"/>
      <c r="E64" s="458"/>
      <c r="F64" s="509">
        <f t="shared" si="50"/>
        <v>0</v>
      </c>
      <c r="G64" s="237"/>
      <c r="H64" s="104"/>
      <c r="I64" s="235">
        <f t="shared" si="51"/>
        <v>0</v>
      </c>
      <c r="J64" s="104"/>
      <c r="K64" s="105"/>
      <c r="L64" s="235">
        <f t="shared" si="52"/>
        <v>0</v>
      </c>
      <c r="M64" s="238"/>
      <c r="N64" s="105"/>
      <c r="O64" s="235">
        <f t="shared" si="53"/>
        <v>0</v>
      </c>
      <c r="P64" s="236"/>
    </row>
    <row r="65" spans="1:16" ht="24" hidden="1" customHeight="1" x14ac:dyDescent="0.25">
      <c r="A65" s="119">
        <v>1149</v>
      </c>
      <c r="B65" s="98" t="s">
        <v>85</v>
      </c>
      <c r="C65" s="99">
        <f>F65+I65+L65+O65</f>
        <v>0</v>
      </c>
      <c r="D65" s="237"/>
      <c r="E65" s="458"/>
      <c r="F65" s="509">
        <f t="shared" si="50"/>
        <v>0</v>
      </c>
      <c r="G65" s="237"/>
      <c r="H65" s="104"/>
      <c r="I65" s="235">
        <f t="shared" si="51"/>
        <v>0</v>
      </c>
      <c r="J65" s="104"/>
      <c r="K65" s="105"/>
      <c r="L65" s="235">
        <f t="shared" si="52"/>
        <v>0</v>
      </c>
      <c r="M65" s="238"/>
      <c r="N65" s="105"/>
      <c r="O65" s="235">
        <f t="shared" si="53"/>
        <v>0</v>
      </c>
      <c r="P65" s="236"/>
    </row>
    <row r="66" spans="1:16" ht="36" x14ac:dyDescent="0.25">
      <c r="A66" s="213">
        <v>1150</v>
      </c>
      <c r="B66" s="157" t="s">
        <v>87</v>
      </c>
      <c r="C66" s="163">
        <f>F66+I66+L66+O66</f>
        <v>800</v>
      </c>
      <c r="D66" s="239">
        <f>709+91</f>
        <v>800</v>
      </c>
      <c r="E66" s="464"/>
      <c r="F66" s="507">
        <f t="shared" si="50"/>
        <v>800</v>
      </c>
      <c r="G66" s="239"/>
      <c r="H66" s="241"/>
      <c r="I66" s="217">
        <f t="shared" si="51"/>
        <v>0</v>
      </c>
      <c r="J66" s="241"/>
      <c r="K66" s="240"/>
      <c r="L66" s="217">
        <f t="shared" si="52"/>
        <v>0</v>
      </c>
      <c r="M66" s="242"/>
      <c r="N66" s="240"/>
      <c r="O66" s="217">
        <f t="shared" si="53"/>
        <v>0</v>
      </c>
      <c r="P66" s="218"/>
    </row>
    <row r="67" spans="1:16" ht="24" x14ac:dyDescent="0.25">
      <c r="A67" s="75">
        <v>1200</v>
      </c>
      <c r="B67" s="206" t="s">
        <v>88</v>
      </c>
      <c r="C67" s="76">
        <f t="shared" si="4"/>
        <v>193</v>
      </c>
      <c r="D67" s="207">
        <f>SUM(D68:D69)</f>
        <v>193</v>
      </c>
      <c r="E67" s="455">
        <f t="shared" ref="E67:F67" si="54">SUM(E68:E69)</f>
        <v>0</v>
      </c>
      <c r="F67" s="506">
        <f t="shared" si="54"/>
        <v>193</v>
      </c>
      <c r="G67" s="207">
        <f>SUM(G68:G69)</f>
        <v>0</v>
      </c>
      <c r="H67" s="84">
        <f t="shared" ref="H67:I67" si="55">SUM(H68:H69)</f>
        <v>0</v>
      </c>
      <c r="I67" s="208">
        <f t="shared" si="55"/>
        <v>0</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1">
        <v>1210</v>
      </c>
      <c r="B68" s="87" t="s">
        <v>89</v>
      </c>
      <c r="C68" s="88">
        <f t="shared" si="4"/>
        <v>193</v>
      </c>
      <c r="D68" s="219">
        <f>171+22+51-51</f>
        <v>193</v>
      </c>
      <c r="E68" s="457"/>
      <c r="F68" s="508">
        <f>D68+E68</f>
        <v>193</v>
      </c>
      <c r="G68" s="219"/>
      <c r="H68" s="93"/>
      <c r="I68" s="220">
        <f>G68+H68</f>
        <v>0</v>
      </c>
      <c r="J68" s="93"/>
      <c r="K68" s="94"/>
      <c r="L68" s="220">
        <f>J68+K68</f>
        <v>0</v>
      </c>
      <c r="M68" s="221"/>
      <c r="N68" s="94"/>
      <c r="O68" s="220">
        <f>M68+N68</f>
        <v>0</v>
      </c>
      <c r="P68" s="222"/>
    </row>
    <row r="69" spans="1:16" ht="24" hidden="1" x14ac:dyDescent="0.25">
      <c r="A69" s="231">
        <v>1220</v>
      </c>
      <c r="B69" s="98" t="s">
        <v>90</v>
      </c>
      <c r="C69" s="99">
        <f t="shared" si="4"/>
        <v>0</v>
      </c>
      <c r="D69" s="232">
        <f>SUM(D70:D74)</f>
        <v>0</v>
      </c>
      <c r="E69" s="459">
        <f t="shared" ref="E69:F69" si="58">SUM(E70:E74)</f>
        <v>0</v>
      </c>
      <c r="F69" s="509">
        <f t="shared" si="58"/>
        <v>0</v>
      </c>
      <c r="G69" s="232">
        <f>SUM(G70:G74)</f>
        <v>0</v>
      </c>
      <c r="H69" s="234">
        <f t="shared" ref="H69:I69" si="59">SUM(H70:H74)</f>
        <v>0</v>
      </c>
      <c r="I69" s="235">
        <f t="shared" si="59"/>
        <v>0</v>
      </c>
      <c r="J69" s="234">
        <f>SUM(J70:J74)</f>
        <v>0</v>
      </c>
      <c r="K69" s="233">
        <f t="shared" ref="K69:L69" si="60">SUM(K70:K74)</f>
        <v>0</v>
      </c>
      <c r="L69" s="235">
        <f t="shared" si="60"/>
        <v>0</v>
      </c>
      <c r="M69" s="99">
        <f>SUM(M70:M74)</f>
        <v>0</v>
      </c>
      <c r="N69" s="233">
        <f t="shared" ref="N69:O69" si="61">SUM(N70:N74)</f>
        <v>0</v>
      </c>
      <c r="O69" s="235">
        <f t="shared" si="61"/>
        <v>0</v>
      </c>
      <c r="P69" s="236"/>
    </row>
    <row r="70" spans="1:16" ht="48" hidden="1" x14ac:dyDescent="0.25">
      <c r="A70" s="119">
        <v>1221</v>
      </c>
      <c r="B70" s="98" t="s">
        <v>91</v>
      </c>
      <c r="C70" s="99">
        <f t="shared" si="4"/>
        <v>0</v>
      </c>
      <c r="D70" s="237"/>
      <c r="E70" s="458"/>
      <c r="F70" s="509">
        <f t="shared" ref="F70:F74" si="62">D70+E70</f>
        <v>0</v>
      </c>
      <c r="G70" s="237"/>
      <c r="H70" s="104"/>
      <c r="I70" s="235">
        <f t="shared" ref="I70:I74" si="63">G70+H70</f>
        <v>0</v>
      </c>
      <c r="J70" s="104"/>
      <c r="K70" s="105"/>
      <c r="L70" s="235">
        <f t="shared" ref="L70:L74" si="64">J70+K70</f>
        <v>0</v>
      </c>
      <c r="M70" s="238"/>
      <c r="N70" s="105"/>
      <c r="O70" s="235">
        <f t="shared" ref="O70:O74" si="65">M70+N70</f>
        <v>0</v>
      </c>
      <c r="P70" s="236"/>
    </row>
    <row r="71" spans="1:16"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36"/>
    </row>
    <row r="72" spans="1:16"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36"/>
    </row>
    <row r="73" spans="1:16" ht="36" hidden="1" x14ac:dyDescent="0.25">
      <c r="A73" s="119">
        <v>1227</v>
      </c>
      <c r="B73" s="98" t="s">
        <v>94</v>
      </c>
      <c r="C73" s="99">
        <f t="shared" si="4"/>
        <v>0</v>
      </c>
      <c r="D73" s="237"/>
      <c r="E73" s="458"/>
      <c r="F73" s="509">
        <f t="shared" si="62"/>
        <v>0</v>
      </c>
      <c r="G73" s="237"/>
      <c r="H73" s="104"/>
      <c r="I73" s="235">
        <f t="shared" si="63"/>
        <v>0</v>
      </c>
      <c r="J73" s="104"/>
      <c r="K73" s="105"/>
      <c r="L73" s="235">
        <f t="shared" si="64"/>
        <v>0</v>
      </c>
      <c r="M73" s="238"/>
      <c r="N73" s="105"/>
      <c r="O73" s="235">
        <f t="shared" si="65"/>
        <v>0</v>
      </c>
      <c r="P73" s="236"/>
    </row>
    <row r="74" spans="1:16" ht="48" hidden="1" x14ac:dyDescent="0.25">
      <c r="A74" s="119">
        <v>1228</v>
      </c>
      <c r="B74" s="98" t="s">
        <v>96</v>
      </c>
      <c r="C74" s="99">
        <f t="shared" si="4"/>
        <v>0</v>
      </c>
      <c r="D74" s="237"/>
      <c r="E74" s="458"/>
      <c r="F74" s="509">
        <f t="shared" si="62"/>
        <v>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28768</v>
      </c>
      <c r="D75" s="201">
        <f>SUM(D76,D83,D130,D164,D165,D172)</f>
        <v>28184</v>
      </c>
      <c r="E75" s="454">
        <f t="shared" ref="E75:F75" si="66">SUM(E76,E83,E130,E164,E165,E172)</f>
        <v>584</v>
      </c>
      <c r="F75" s="505">
        <f t="shared" si="66"/>
        <v>28768</v>
      </c>
      <c r="G75" s="201">
        <f>SUM(G76,G83,G130,G164,G165,G172)</f>
        <v>0</v>
      </c>
      <c r="H75" s="203">
        <f t="shared" ref="H75:I75" si="67">SUM(H76,H83,H130,H164,H165,H172)</f>
        <v>0</v>
      </c>
      <c r="I75" s="204">
        <f t="shared" si="67"/>
        <v>0</v>
      </c>
      <c r="J75" s="203">
        <f>SUM(J76,J83,J130,J164,J165,J172)</f>
        <v>0</v>
      </c>
      <c r="K75" s="202">
        <f t="shared" ref="K75:L75" si="68">SUM(K76,K83,K130,K164,K165,K172)</f>
        <v>0</v>
      </c>
      <c r="L75" s="204">
        <f t="shared" si="68"/>
        <v>0</v>
      </c>
      <c r="M75" s="200">
        <f>SUM(M76,M83,M130,M164,M165,M172)</f>
        <v>0</v>
      </c>
      <c r="N75" s="202">
        <f t="shared" ref="N75:O75" si="69">SUM(N76,N83,N130,N164,N165,N172)</f>
        <v>0</v>
      </c>
      <c r="O75" s="204">
        <f t="shared" si="69"/>
        <v>0</v>
      </c>
      <c r="P75" s="205"/>
    </row>
    <row r="76" spans="1:16" ht="24" x14ac:dyDescent="0.25">
      <c r="A76" s="75">
        <v>2100</v>
      </c>
      <c r="B76" s="206" t="s">
        <v>98</v>
      </c>
      <c r="C76" s="76">
        <f t="shared" si="4"/>
        <v>717</v>
      </c>
      <c r="D76" s="207">
        <f>SUM(D77,D80)</f>
        <v>717</v>
      </c>
      <c r="E76" s="455">
        <f t="shared" ref="E76:F76" si="70">SUM(E77,E80)</f>
        <v>0</v>
      </c>
      <c r="F76" s="506">
        <f t="shared" si="70"/>
        <v>717</v>
      </c>
      <c r="G76" s="207">
        <f>SUM(G77,G80)</f>
        <v>0</v>
      </c>
      <c r="H76" s="84">
        <f t="shared" ref="H76:I76" si="71">SUM(H77,H80)</f>
        <v>0</v>
      </c>
      <c r="I76" s="208">
        <f t="shared" si="71"/>
        <v>0</v>
      </c>
      <c r="J76" s="84">
        <f>SUM(J77,J80)</f>
        <v>0</v>
      </c>
      <c r="K76" s="85">
        <f t="shared" ref="K76:L76" si="72">SUM(K77,K80)</f>
        <v>0</v>
      </c>
      <c r="L76" s="208">
        <f t="shared" si="72"/>
        <v>0</v>
      </c>
      <c r="M76" s="76">
        <f>SUM(M77,M80)</f>
        <v>0</v>
      </c>
      <c r="N76" s="85">
        <f t="shared" ref="N76:O76" si="73">SUM(N77,N80)</f>
        <v>0</v>
      </c>
      <c r="O76" s="208">
        <f t="shared" si="73"/>
        <v>0</v>
      </c>
      <c r="P76" s="243"/>
    </row>
    <row r="77" spans="1:16" ht="24" x14ac:dyDescent="0.25">
      <c r="A77" s="341">
        <v>2110</v>
      </c>
      <c r="B77" s="87" t="s">
        <v>99</v>
      </c>
      <c r="C77" s="88">
        <f t="shared" si="4"/>
        <v>717</v>
      </c>
      <c r="D77" s="246">
        <f>SUM(D78:D79)</f>
        <v>717</v>
      </c>
      <c r="E77" s="463">
        <f t="shared" ref="E77:F77" si="74">SUM(E78:E79)</f>
        <v>0</v>
      </c>
      <c r="F77" s="508">
        <f t="shared" si="74"/>
        <v>717</v>
      </c>
      <c r="G77" s="246">
        <f>SUM(G78:G79)</f>
        <v>0</v>
      </c>
      <c r="H77" s="248">
        <f t="shared" ref="H77:I77" si="75">SUM(H78:H79)</f>
        <v>0</v>
      </c>
      <c r="I77" s="220">
        <f t="shared" si="75"/>
        <v>0</v>
      </c>
      <c r="J77" s="248">
        <f>SUM(J78:J79)</f>
        <v>0</v>
      </c>
      <c r="K77" s="247">
        <f t="shared" ref="K77:L77" si="76">SUM(K78:K79)</f>
        <v>0</v>
      </c>
      <c r="L77" s="220">
        <f t="shared" si="76"/>
        <v>0</v>
      </c>
      <c r="M77" s="88">
        <f>SUM(M78:M79)</f>
        <v>0</v>
      </c>
      <c r="N77" s="247">
        <f t="shared" ref="N77:O77" si="77">SUM(N78:N79)</f>
        <v>0</v>
      </c>
      <c r="O77" s="220">
        <f t="shared" si="77"/>
        <v>0</v>
      </c>
      <c r="P77" s="222"/>
    </row>
    <row r="78" spans="1:16" hidden="1" x14ac:dyDescent="0.25">
      <c r="A78" s="119">
        <v>2111</v>
      </c>
      <c r="B78" s="98" t="s">
        <v>100</v>
      </c>
      <c r="C78" s="99">
        <f t="shared" si="4"/>
        <v>0</v>
      </c>
      <c r="D78" s="237"/>
      <c r="E78" s="458"/>
      <c r="F78" s="509">
        <f t="shared" ref="F78:F79" si="78">D78+E78</f>
        <v>0</v>
      </c>
      <c r="G78" s="237"/>
      <c r="H78" s="104"/>
      <c r="I78" s="235">
        <f t="shared" ref="I78:I79" si="79">G78+H78</f>
        <v>0</v>
      </c>
      <c r="J78" s="104"/>
      <c r="K78" s="105"/>
      <c r="L78" s="235">
        <f t="shared" ref="L78:L79" si="80">J78+K78</f>
        <v>0</v>
      </c>
      <c r="M78" s="238"/>
      <c r="N78" s="105"/>
      <c r="O78" s="235">
        <f t="shared" ref="O78:O79" si="81">M78+N78</f>
        <v>0</v>
      </c>
      <c r="P78" s="236"/>
    </row>
    <row r="79" spans="1:16" ht="24" x14ac:dyDescent="0.25">
      <c r="A79" s="119">
        <v>2112</v>
      </c>
      <c r="B79" s="98" t="s">
        <v>101</v>
      </c>
      <c r="C79" s="99">
        <f t="shared" si="4"/>
        <v>717</v>
      </c>
      <c r="D79" s="237">
        <v>717</v>
      </c>
      <c r="E79" s="458"/>
      <c r="F79" s="509">
        <f t="shared" si="78"/>
        <v>717</v>
      </c>
      <c r="G79" s="237"/>
      <c r="H79" s="104"/>
      <c r="I79" s="235">
        <f t="shared" si="79"/>
        <v>0</v>
      </c>
      <c r="J79" s="104"/>
      <c r="K79" s="105"/>
      <c r="L79" s="235">
        <f t="shared" si="80"/>
        <v>0</v>
      </c>
      <c r="M79" s="238"/>
      <c r="N79" s="105"/>
      <c r="O79" s="235">
        <f t="shared" si="81"/>
        <v>0</v>
      </c>
      <c r="P79" s="236"/>
    </row>
    <row r="80" spans="1:16" ht="24" hidden="1" x14ac:dyDescent="0.25">
      <c r="A80" s="231">
        <v>2120</v>
      </c>
      <c r="B80" s="98" t="s">
        <v>102</v>
      </c>
      <c r="C80" s="99">
        <f t="shared" si="4"/>
        <v>0</v>
      </c>
      <c r="D80" s="232">
        <f>SUM(D81:D82)</f>
        <v>0</v>
      </c>
      <c r="E80" s="459">
        <f t="shared" ref="E80:F80" si="82">SUM(E81:E82)</f>
        <v>0</v>
      </c>
      <c r="F80" s="509">
        <f t="shared" si="82"/>
        <v>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hidden="1" x14ac:dyDescent="0.25">
      <c r="A81" s="119">
        <v>2121</v>
      </c>
      <c r="B81" s="98" t="s">
        <v>100</v>
      </c>
      <c r="C81" s="99">
        <f t="shared" si="4"/>
        <v>0</v>
      </c>
      <c r="D81" s="237"/>
      <c r="E81" s="458"/>
      <c r="F81" s="509">
        <f t="shared" ref="F81:F82" si="86">D81+E81</f>
        <v>0</v>
      </c>
      <c r="G81" s="237"/>
      <c r="H81" s="104"/>
      <c r="I81" s="235">
        <f t="shared" ref="I81:I82" si="87">G81+H81</f>
        <v>0</v>
      </c>
      <c r="J81" s="104"/>
      <c r="K81" s="105"/>
      <c r="L81" s="235">
        <f t="shared" ref="L81:L82" si="88">J81+K81</f>
        <v>0</v>
      </c>
      <c r="M81" s="238"/>
      <c r="N81" s="105"/>
      <c r="O81" s="235">
        <f t="shared" ref="O81:O82" si="89">M81+N81</f>
        <v>0</v>
      </c>
      <c r="P81" s="236"/>
    </row>
    <row r="82" spans="1:16" ht="24" hidden="1" x14ac:dyDescent="0.25">
      <c r="A82" s="119">
        <v>2122</v>
      </c>
      <c r="B82" s="98" t="s">
        <v>101</v>
      </c>
      <c r="C82" s="99">
        <f t="shared" si="4"/>
        <v>0</v>
      </c>
      <c r="D82" s="237"/>
      <c r="E82" s="458"/>
      <c r="F82" s="509">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24820</v>
      </c>
      <c r="D83" s="207">
        <f>SUM(D84,D89,D95,D103,D112,D116,D122,D128)</f>
        <v>24820</v>
      </c>
      <c r="E83" s="455">
        <f t="shared" ref="E83:F83" si="90">SUM(E84,E89,E95,E103,E112,E116,E122,E128)</f>
        <v>0</v>
      </c>
      <c r="F83" s="506">
        <f t="shared" si="90"/>
        <v>24820</v>
      </c>
      <c r="G83" s="207">
        <f>SUM(G84,G89,G95,G103,G112,G116,G122,G128)</f>
        <v>0</v>
      </c>
      <c r="H83" s="84">
        <f t="shared" ref="H83:I83" si="91">SUM(H84,H89,H95,H103,H112,H116,H122,H128)</f>
        <v>0</v>
      </c>
      <c r="I83" s="208">
        <f t="shared" si="91"/>
        <v>0</v>
      </c>
      <c r="J83" s="84">
        <f>SUM(J84,J89,J95,J103,J112,J116,J122,J128)</f>
        <v>0</v>
      </c>
      <c r="K83" s="85">
        <f t="shared" ref="K83:L83" si="92">SUM(K84,K89,K95,K103,K112,K116,K122,K128)</f>
        <v>0</v>
      </c>
      <c r="L83" s="208">
        <f t="shared" si="92"/>
        <v>0</v>
      </c>
      <c r="M83" s="122">
        <f>SUM(M84,M89,M95,M103,M112,M116,M122,M128)</f>
        <v>0</v>
      </c>
      <c r="N83" s="249">
        <f t="shared" ref="N83:O83" si="93">SUM(N84,N89,N95,N103,N112,N116,N122,N128)</f>
        <v>0</v>
      </c>
      <c r="O83" s="250">
        <f t="shared" si="93"/>
        <v>0</v>
      </c>
      <c r="P83" s="251"/>
    </row>
    <row r="84" spans="1:16" ht="24" hidden="1" x14ac:dyDescent="0.25">
      <c r="A84" s="213">
        <v>2210</v>
      </c>
      <c r="B84" s="157" t="s">
        <v>104</v>
      </c>
      <c r="C84" s="163">
        <f t="shared" si="4"/>
        <v>0</v>
      </c>
      <c r="D84" s="214">
        <f>SUM(D85:D88)</f>
        <v>0</v>
      </c>
      <c r="E84" s="456">
        <f t="shared" ref="E84:F84" si="94">SUM(E85:E88)</f>
        <v>0</v>
      </c>
      <c r="F84" s="507">
        <f t="shared" si="94"/>
        <v>0</v>
      </c>
      <c r="G84" s="214">
        <f>SUM(G85:G88)</f>
        <v>0</v>
      </c>
      <c r="H84" s="216">
        <f t="shared" ref="H84:I84" si="95">SUM(H85:H88)</f>
        <v>0</v>
      </c>
      <c r="I84" s="217">
        <f t="shared" si="95"/>
        <v>0</v>
      </c>
      <c r="J84" s="216">
        <f>SUM(J85:J88)</f>
        <v>0</v>
      </c>
      <c r="K84" s="215">
        <f t="shared" ref="K84:L84" si="96">SUM(K85:K88)</f>
        <v>0</v>
      </c>
      <c r="L84" s="217">
        <f t="shared" si="96"/>
        <v>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57"/>
      <c r="F85" s="508">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hidden="1" x14ac:dyDescent="0.25">
      <c r="A86" s="119">
        <v>2212</v>
      </c>
      <c r="B86" s="98" t="s">
        <v>106</v>
      </c>
      <c r="C86" s="99">
        <f t="shared" si="98"/>
        <v>0</v>
      </c>
      <c r="D86" s="237"/>
      <c r="E86" s="458"/>
      <c r="F86" s="509">
        <f t="shared" si="99"/>
        <v>0</v>
      </c>
      <c r="G86" s="237"/>
      <c r="H86" s="104"/>
      <c r="I86" s="235">
        <f t="shared" si="100"/>
        <v>0</v>
      </c>
      <c r="J86" s="104"/>
      <c r="K86" s="105"/>
      <c r="L86" s="235">
        <f t="shared" si="101"/>
        <v>0</v>
      </c>
      <c r="M86" s="238"/>
      <c r="N86" s="105"/>
      <c r="O86" s="235">
        <f t="shared" si="102"/>
        <v>0</v>
      </c>
      <c r="P86" s="236"/>
    </row>
    <row r="87" spans="1:16" ht="24" hidden="1" x14ac:dyDescent="0.25">
      <c r="A87" s="119">
        <v>2214</v>
      </c>
      <c r="B87" s="98" t="s">
        <v>107</v>
      </c>
      <c r="C87" s="99">
        <f t="shared" si="98"/>
        <v>0</v>
      </c>
      <c r="D87" s="237"/>
      <c r="E87" s="458"/>
      <c r="F87" s="509">
        <f t="shared" si="99"/>
        <v>0</v>
      </c>
      <c r="G87" s="237"/>
      <c r="H87" s="104"/>
      <c r="I87" s="235">
        <f t="shared" si="100"/>
        <v>0</v>
      </c>
      <c r="J87" s="104"/>
      <c r="K87" s="105"/>
      <c r="L87" s="235">
        <f t="shared" si="101"/>
        <v>0</v>
      </c>
      <c r="M87" s="238"/>
      <c r="N87" s="105"/>
      <c r="O87" s="235">
        <f t="shared" si="102"/>
        <v>0</v>
      </c>
      <c r="P87" s="236"/>
    </row>
    <row r="88" spans="1:16" hidden="1" x14ac:dyDescent="0.25">
      <c r="A88" s="119">
        <v>2219</v>
      </c>
      <c r="B88" s="98" t="s">
        <v>108</v>
      </c>
      <c r="C88" s="99">
        <f t="shared" si="98"/>
        <v>0</v>
      </c>
      <c r="D88" s="237"/>
      <c r="E88" s="458"/>
      <c r="F88" s="509">
        <f t="shared" si="99"/>
        <v>0</v>
      </c>
      <c r="G88" s="237"/>
      <c r="H88" s="104"/>
      <c r="I88" s="235">
        <f t="shared" si="100"/>
        <v>0</v>
      </c>
      <c r="J88" s="104"/>
      <c r="K88" s="105"/>
      <c r="L88" s="235">
        <f t="shared" si="101"/>
        <v>0</v>
      </c>
      <c r="M88" s="238"/>
      <c r="N88" s="105"/>
      <c r="O88" s="235">
        <f t="shared" si="102"/>
        <v>0</v>
      </c>
      <c r="P88" s="236"/>
    </row>
    <row r="89" spans="1:16" ht="24" hidden="1" x14ac:dyDescent="0.25">
      <c r="A89" s="231">
        <v>2220</v>
      </c>
      <c r="B89" s="98" t="s">
        <v>109</v>
      </c>
      <c r="C89" s="99">
        <f t="shared" si="98"/>
        <v>0</v>
      </c>
      <c r="D89" s="232">
        <f>SUM(D90:D94)</f>
        <v>0</v>
      </c>
      <c r="E89" s="459">
        <f t="shared" ref="E89:F89" si="103">SUM(E90:E94)</f>
        <v>0</v>
      </c>
      <c r="F89" s="509">
        <f t="shared" si="103"/>
        <v>0</v>
      </c>
      <c r="G89" s="232">
        <f>SUM(G90:G94)</f>
        <v>0</v>
      </c>
      <c r="H89" s="234">
        <f t="shared" ref="H89:I89" si="104">SUM(H90:H94)</f>
        <v>0</v>
      </c>
      <c r="I89" s="235">
        <f t="shared" si="104"/>
        <v>0</v>
      </c>
      <c r="J89" s="234">
        <f>SUM(J90:J94)</f>
        <v>0</v>
      </c>
      <c r="K89" s="233">
        <f t="shared" ref="K89:L89" si="105">SUM(K90:K94)</f>
        <v>0</v>
      </c>
      <c r="L89" s="235">
        <f t="shared" si="105"/>
        <v>0</v>
      </c>
      <c r="M89" s="99">
        <f>SUM(M90:M94)</f>
        <v>0</v>
      </c>
      <c r="N89" s="233">
        <f t="shared" ref="N89:O89" si="106">SUM(N90:N94)</f>
        <v>0</v>
      </c>
      <c r="O89" s="235">
        <f t="shared" si="106"/>
        <v>0</v>
      </c>
      <c r="P89" s="236"/>
    </row>
    <row r="90" spans="1:16" ht="24" hidden="1" x14ac:dyDescent="0.25">
      <c r="A90" s="119">
        <v>2221</v>
      </c>
      <c r="B90" s="98" t="s">
        <v>110</v>
      </c>
      <c r="C90" s="99">
        <f t="shared" si="98"/>
        <v>0</v>
      </c>
      <c r="D90" s="237"/>
      <c r="E90" s="458"/>
      <c r="F90" s="509">
        <f t="shared" ref="F90:F94" si="107">D90+E90</f>
        <v>0</v>
      </c>
      <c r="G90" s="237"/>
      <c r="H90" s="104"/>
      <c r="I90" s="235">
        <f t="shared" ref="I90:I94" si="108">G90+H90</f>
        <v>0</v>
      </c>
      <c r="J90" s="104"/>
      <c r="K90" s="105"/>
      <c r="L90" s="235">
        <f t="shared" ref="L90:L94" si="109">J90+K90</f>
        <v>0</v>
      </c>
      <c r="M90" s="238"/>
      <c r="N90" s="105"/>
      <c r="O90" s="235">
        <f t="shared" ref="O90:O94" si="110">M90+N90</f>
        <v>0</v>
      </c>
      <c r="P90" s="236"/>
    </row>
    <row r="91" spans="1:16" hidden="1" x14ac:dyDescent="0.25">
      <c r="A91" s="119">
        <v>2222</v>
      </c>
      <c r="B91" s="98" t="s">
        <v>112</v>
      </c>
      <c r="C91" s="99">
        <f t="shared" si="98"/>
        <v>0</v>
      </c>
      <c r="D91" s="237"/>
      <c r="E91" s="458"/>
      <c r="F91" s="509">
        <f t="shared" si="107"/>
        <v>0</v>
      </c>
      <c r="G91" s="237"/>
      <c r="H91" s="104"/>
      <c r="I91" s="235">
        <f t="shared" si="108"/>
        <v>0</v>
      </c>
      <c r="J91" s="104"/>
      <c r="K91" s="105"/>
      <c r="L91" s="235">
        <f t="shared" si="109"/>
        <v>0</v>
      </c>
      <c r="M91" s="238"/>
      <c r="N91" s="105"/>
      <c r="O91" s="235">
        <f t="shared" si="110"/>
        <v>0</v>
      </c>
      <c r="P91" s="236"/>
    </row>
    <row r="92" spans="1:16" hidden="1" x14ac:dyDescent="0.25">
      <c r="A92" s="119">
        <v>2223</v>
      </c>
      <c r="B92" s="98" t="s">
        <v>113</v>
      </c>
      <c r="C92" s="99">
        <f t="shared" si="98"/>
        <v>0</v>
      </c>
      <c r="D92" s="237"/>
      <c r="E92" s="458"/>
      <c r="F92" s="509">
        <f t="shared" si="107"/>
        <v>0</v>
      </c>
      <c r="G92" s="237"/>
      <c r="H92" s="104"/>
      <c r="I92" s="235">
        <f t="shared" si="108"/>
        <v>0</v>
      </c>
      <c r="J92" s="104"/>
      <c r="K92" s="105"/>
      <c r="L92" s="235">
        <f t="shared" si="109"/>
        <v>0</v>
      </c>
      <c r="M92" s="238"/>
      <c r="N92" s="105"/>
      <c r="O92" s="235">
        <f t="shared" si="110"/>
        <v>0</v>
      </c>
      <c r="P92" s="236"/>
    </row>
    <row r="93" spans="1:16" ht="48" hidden="1" x14ac:dyDescent="0.25">
      <c r="A93" s="119">
        <v>2224</v>
      </c>
      <c r="B93" s="98" t="s">
        <v>114</v>
      </c>
      <c r="C93" s="99">
        <f t="shared" si="98"/>
        <v>0</v>
      </c>
      <c r="D93" s="237"/>
      <c r="E93" s="458"/>
      <c r="F93" s="509">
        <f t="shared" si="107"/>
        <v>0</v>
      </c>
      <c r="G93" s="237"/>
      <c r="H93" s="104"/>
      <c r="I93" s="235">
        <f t="shared" si="108"/>
        <v>0</v>
      </c>
      <c r="J93" s="104"/>
      <c r="K93" s="105"/>
      <c r="L93" s="235">
        <f t="shared" si="109"/>
        <v>0</v>
      </c>
      <c r="M93" s="238"/>
      <c r="N93" s="105"/>
      <c r="O93" s="235">
        <f t="shared" si="110"/>
        <v>0</v>
      </c>
      <c r="P93" s="236"/>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100</v>
      </c>
      <c r="D95" s="232">
        <f>SUM(D96:D102)</f>
        <v>100</v>
      </c>
      <c r="E95" s="459">
        <f t="shared" ref="E95:F95" si="111">SUM(E96:E102)</f>
        <v>0</v>
      </c>
      <c r="F95" s="509">
        <f t="shared" si="111"/>
        <v>100</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x14ac:dyDescent="0.25">
      <c r="A100" s="119">
        <v>2235</v>
      </c>
      <c r="B100" s="98" t="s">
        <v>121</v>
      </c>
      <c r="C100" s="99">
        <f t="shared" si="98"/>
        <v>100</v>
      </c>
      <c r="D100" s="237">
        <v>100</v>
      </c>
      <c r="E100" s="458"/>
      <c r="F100" s="509">
        <f t="shared" si="115"/>
        <v>100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hidden="1" x14ac:dyDescent="0.25">
      <c r="A102" s="119">
        <v>2239</v>
      </c>
      <c r="B102" s="98" t="s">
        <v>123</v>
      </c>
      <c r="C102" s="99">
        <f t="shared" si="98"/>
        <v>0</v>
      </c>
      <c r="D102" s="237"/>
      <c r="E102" s="458"/>
      <c r="F102" s="509">
        <f t="shared" si="115"/>
        <v>0</v>
      </c>
      <c r="G102" s="237"/>
      <c r="H102" s="104"/>
      <c r="I102" s="235">
        <f t="shared" si="116"/>
        <v>0</v>
      </c>
      <c r="J102" s="104"/>
      <c r="K102" s="105"/>
      <c r="L102" s="235">
        <f t="shared" si="117"/>
        <v>0</v>
      </c>
      <c r="M102" s="238"/>
      <c r="N102" s="105"/>
      <c r="O102" s="235">
        <f t="shared" si="118"/>
        <v>0</v>
      </c>
      <c r="P102" s="236"/>
    </row>
    <row r="103" spans="1:16" ht="36" hidden="1" x14ac:dyDescent="0.25">
      <c r="A103" s="231">
        <v>2240</v>
      </c>
      <c r="B103" s="98" t="s">
        <v>124</v>
      </c>
      <c r="C103" s="99">
        <f t="shared" si="98"/>
        <v>0</v>
      </c>
      <c r="D103" s="232">
        <f>SUM(D104:D111)</f>
        <v>0</v>
      </c>
      <c r="E103" s="459">
        <f t="shared" ref="E103:F103" si="119">SUM(E104:E111)</f>
        <v>0</v>
      </c>
      <c r="F103" s="509">
        <f t="shared" si="119"/>
        <v>0</v>
      </c>
      <c r="G103" s="232">
        <f>SUM(G104:G111)</f>
        <v>0</v>
      </c>
      <c r="H103" s="234">
        <f t="shared" ref="H103:I103" si="120">SUM(H104:H111)</f>
        <v>0</v>
      </c>
      <c r="I103" s="235">
        <f t="shared" si="120"/>
        <v>0</v>
      </c>
      <c r="J103" s="234">
        <f>SUM(J104:J111)</f>
        <v>0</v>
      </c>
      <c r="K103" s="233">
        <f t="shared" ref="K103:L103" si="121">SUM(K104:K111)</f>
        <v>0</v>
      </c>
      <c r="L103" s="235">
        <f t="shared" si="121"/>
        <v>0</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hidden="1" x14ac:dyDescent="0.25">
      <c r="A105" s="119">
        <v>2242</v>
      </c>
      <c r="B105" s="98" t="s">
        <v>126</v>
      </c>
      <c r="C105" s="99">
        <f t="shared" si="98"/>
        <v>0</v>
      </c>
      <c r="D105" s="237"/>
      <c r="E105" s="458"/>
      <c r="F105" s="509">
        <f t="shared" si="123"/>
        <v>0</v>
      </c>
      <c r="G105" s="237"/>
      <c r="H105" s="104"/>
      <c r="I105" s="235">
        <f t="shared" si="124"/>
        <v>0</v>
      </c>
      <c r="J105" s="104"/>
      <c r="K105" s="105"/>
      <c r="L105" s="235">
        <f t="shared" si="125"/>
        <v>0</v>
      </c>
      <c r="M105" s="238"/>
      <c r="N105" s="105"/>
      <c r="O105" s="235">
        <f t="shared" si="126"/>
        <v>0</v>
      </c>
      <c r="P105" s="236"/>
    </row>
    <row r="106" spans="1:16" ht="24" hidden="1" x14ac:dyDescent="0.25">
      <c r="A106" s="119">
        <v>2243</v>
      </c>
      <c r="B106" s="98" t="s">
        <v>127</v>
      </c>
      <c r="C106" s="99">
        <f t="shared" si="98"/>
        <v>0</v>
      </c>
      <c r="D106" s="237"/>
      <c r="E106" s="458"/>
      <c r="F106" s="509">
        <f t="shared" si="123"/>
        <v>0</v>
      </c>
      <c r="G106" s="237"/>
      <c r="H106" s="104"/>
      <c r="I106" s="235">
        <f t="shared" si="124"/>
        <v>0</v>
      </c>
      <c r="J106" s="104"/>
      <c r="K106" s="105"/>
      <c r="L106" s="235">
        <f t="shared" si="125"/>
        <v>0</v>
      </c>
      <c r="M106" s="238"/>
      <c r="N106" s="105"/>
      <c r="O106" s="235">
        <f t="shared" si="126"/>
        <v>0</v>
      </c>
      <c r="P106" s="236"/>
    </row>
    <row r="107" spans="1:16" hidden="1" x14ac:dyDescent="0.25">
      <c r="A107" s="119">
        <v>2244</v>
      </c>
      <c r="B107" s="98" t="s">
        <v>128</v>
      </c>
      <c r="C107" s="99">
        <f t="shared" si="98"/>
        <v>0</v>
      </c>
      <c r="D107" s="237"/>
      <c r="E107" s="458"/>
      <c r="F107" s="509">
        <f t="shared" si="123"/>
        <v>0</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c r="E108" s="458"/>
      <c r="F108" s="509">
        <f t="shared" si="123"/>
        <v>0</v>
      </c>
      <c r="G108" s="237"/>
      <c r="H108" s="104"/>
      <c r="I108" s="235">
        <f t="shared" si="124"/>
        <v>0</v>
      </c>
      <c r="J108" s="104"/>
      <c r="K108" s="105"/>
      <c r="L108" s="235">
        <f t="shared" si="125"/>
        <v>0</v>
      </c>
      <c r="M108" s="238"/>
      <c r="N108" s="105"/>
      <c r="O108" s="235">
        <f t="shared" si="126"/>
        <v>0</v>
      </c>
      <c r="P108" s="236"/>
    </row>
    <row r="109" spans="1:16" hidden="1" x14ac:dyDescent="0.25">
      <c r="A109" s="119">
        <v>2247</v>
      </c>
      <c r="B109" s="98" t="s">
        <v>130</v>
      </c>
      <c r="C109" s="99">
        <f t="shared" si="98"/>
        <v>0</v>
      </c>
      <c r="D109" s="237"/>
      <c r="E109" s="458"/>
      <c r="F109" s="509">
        <f t="shared" si="123"/>
        <v>0</v>
      </c>
      <c r="G109" s="237"/>
      <c r="H109" s="104"/>
      <c r="I109" s="235">
        <f t="shared" si="124"/>
        <v>0</v>
      </c>
      <c r="J109" s="104"/>
      <c r="K109" s="105"/>
      <c r="L109" s="235">
        <f t="shared" si="125"/>
        <v>0</v>
      </c>
      <c r="M109" s="238"/>
      <c r="N109" s="105"/>
      <c r="O109" s="235">
        <f t="shared" si="126"/>
        <v>0</v>
      </c>
      <c r="P109" s="236"/>
    </row>
    <row r="110" spans="1:16" ht="24" hidden="1" x14ac:dyDescent="0.25">
      <c r="A110" s="119">
        <v>2248</v>
      </c>
      <c r="B110" s="98" t="s">
        <v>131</v>
      </c>
      <c r="C110" s="99">
        <f t="shared" si="98"/>
        <v>0</v>
      </c>
      <c r="D110" s="237"/>
      <c r="E110" s="458"/>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58"/>
      <c r="F111" s="509">
        <f t="shared" si="123"/>
        <v>0</v>
      </c>
      <c r="G111" s="237"/>
      <c r="H111" s="104"/>
      <c r="I111" s="235">
        <f t="shared" si="124"/>
        <v>0</v>
      </c>
      <c r="J111" s="104"/>
      <c r="K111" s="105"/>
      <c r="L111" s="235">
        <f t="shared" si="125"/>
        <v>0</v>
      </c>
      <c r="M111" s="238"/>
      <c r="N111" s="105"/>
      <c r="O111" s="235">
        <f t="shared" si="126"/>
        <v>0</v>
      </c>
      <c r="P111" s="236"/>
    </row>
    <row r="112" spans="1:16" hidden="1" x14ac:dyDescent="0.25">
      <c r="A112" s="231">
        <v>2250</v>
      </c>
      <c r="B112" s="98" t="s">
        <v>133</v>
      </c>
      <c r="C112" s="99">
        <f t="shared" si="98"/>
        <v>0</v>
      </c>
      <c r="D112" s="232">
        <f>SUM(D113:D115)</f>
        <v>0</v>
      </c>
      <c r="E112" s="459">
        <f t="shared" ref="E112:F112" si="127">SUM(E113:E115)</f>
        <v>0</v>
      </c>
      <c r="F112" s="509">
        <f t="shared" si="127"/>
        <v>0</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hidden="1" x14ac:dyDescent="0.25">
      <c r="A113" s="119">
        <v>2251</v>
      </c>
      <c r="B113" s="98" t="s">
        <v>134</v>
      </c>
      <c r="C113" s="99">
        <f t="shared" si="98"/>
        <v>0</v>
      </c>
      <c r="D113" s="237"/>
      <c r="E113" s="458"/>
      <c r="F113" s="509">
        <f t="shared" ref="F113:F115" si="131">D113+E113</f>
        <v>0</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58"/>
      <c r="F114" s="509">
        <f t="shared" si="131"/>
        <v>0</v>
      </c>
      <c r="G114" s="237"/>
      <c r="H114" s="104"/>
      <c r="I114" s="235">
        <f t="shared" si="132"/>
        <v>0</v>
      </c>
      <c r="J114" s="104"/>
      <c r="K114" s="105"/>
      <c r="L114" s="235">
        <f t="shared" si="133"/>
        <v>0</v>
      </c>
      <c r="M114" s="238"/>
      <c r="N114" s="105"/>
      <c r="O114" s="235">
        <f t="shared" si="134"/>
        <v>0</v>
      </c>
      <c r="P114" s="236"/>
    </row>
    <row r="115" spans="1:16" ht="24" hidden="1" x14ac:dyDescent="0.25">
      <c r="A115" s="119">
        <v>2259</v>
      </c>
      <c r="B115" s="98" t="s">
        <v>136</v>
      </c>
      <c r="C115" s="99">
        <f t="shared" si="98"/>
        <v>0</v>
      </c>
      <c r="D115" s="237"/>
      <c r="E115" s="458"/>
      <c r="F115" s="509">
        <f t="shared" si="131"/>
        <v>0</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500</v>
      </c>
      <c r="D116" s="232">
        <f>SUM(D117:D121)</f>
        <v>500</v>
      </c>
      <c r="E116" s="459">
        <f t="shared" ref="E116:F116" si="135">SUM(E117:E121)</f>
        <v>0</v>
      </c>
      <c r="F116" s="509">
        <f t="shared" si="135"/>
        <v>500</v>
      </c>
      <c r="G116" s="232">
        <f>SUM(G117:G121)</f>
        <v>0</v>
      </c>
      <c r="H116" s="234">
        <f t="shared" ref="H116:I116" si="136">SUM(H117:H121)</f>
        <v>0</v>
      </c>
      <c r="I116" s="235">
        <f t="shared" si="136"/>
        <v>0</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58"/>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x14ac:dyDescent="0.25">
      <c r="A118" s="119">
        <v>2262</v>
      </c>
      <c r="B118" s="98" t="s">
        <v>139</v>
      </c>
      <c r="C118" s="99">
        <f t="shared" si="98"/>
        <v>500</v>
      </c>
      <c r="D118" s="237">
        <v>500</v>
      </c>
      <c r="E118" s="458"/>
      <c r="F118" s="509">
        <f t="shared" si="139"/>
        <v>500</v>
      </c>
      <c r="G118" s="237"/>
      <c r="H118" s="104"/>
      <c r="I118" s="235">
        <f t="shared" si="140"/>
        <v>0</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hidden="1" x14ac:dyDescent="0.25">
      <c r="A121" s="119">
        <v>2269</v>
      </c>
      <c r="B121" s="98" t="s">
        <v>142</v>
      </c>
      <c r="C121" s="99">
        <f t="shared" si="98"/>
        <v>0</v>
      </c>
      <c r="D121" s="237"/>
      <c r="E121" s="458"/>
      <c r="F121" s="509">
        <f t="shared" si="139"/>
        <v>0</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24220</v>
      </c>
      <c r="D122" s="232">
        <f>SUM(D123:D127)</f>
        <v>24220</v>
      </c>
      <c r="E122" s="459">
        <f t="shared" ref="E122:F122" si="143">SUM(E123:E127)</f>
        <v>0</v>
      </c>
      <c r="F122" s="509">
        <f t="shared" si="143"/>
        <v>24220</v>
      </c>
      <c r="G122" s="232">
        <f>SUM(G123:G127)</f>
        <v>0</v>
      </c>
      <c r="H122" s="234">
        <f t="shared" ref="H122:I122" si="144">SUM(H123:H127)</f>
        <v>0</v>
      </c>
      <c r="I122" s="235">
        <f t="shared" si="144"/>
        <v>0</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f>277+1062-113-1226</f>
        <v>0</v>
      </c>
      <c r="E125" s="458"/>
      <c r="F125" s="509">
        <f t="shared" si="147"/>
        <v>0</v>
      </c>
      <c r="G125" s="237"/>
      <c r="H125" s="104"/>
      <c r="I125" s="235">
        <f t="shared" si="148"/>
        <v>0</v>
      </c>
      <c r="J125" s="104"/>
      <c r="K125" s="105"/>
      <c r="L125" s="235">
        <f t="shared" si="149"/>
        <v>0</v>
      </c>
      <c r="M125" s="238"/>
      <c r="N125" s="105"/>
      <c r="O125" s="235">
        <f t="shared" si="150"/>
        <v>0</v>
      </c>
      <c r="P125" s="236"/>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x14ac:dyDescent="0.25">
      <c r="A127" s="119">
        <v>2279</v>
      </c>
      <c r="B127" s="98" t="s">
        <v>148</v>
      </c>
      <c r="C127" s="99">
        <f t="shared" si="98"/>
        <v>24220</v>
      </c>
      <c r="D127" s="237">
        <f>11831+7279-468+5578</f>
        <v>24220</v>
      </c>
      <c r="E127" s="458"/>
      <c r="F127" s="509">
        <f t="shared" si="147"/>
        <v>24220</v>
      </c>
      <c r="G127" s="237"/>
      <c r="H127" s="104"/>
      <c r="I127" s="235">
        <f t="shared" si="148"/>
        <v>0</v>
      </c>
      <c r="J127" s="104"/>
      <c r="K127" s="105"/>
      <c r="L127" s="235">
        <f t="shared" si="149"/>
        <v>0</v>
      </c>
      <c r="M127" s="238"/>
      <c r="N127" s="105"/>
      <c r="O127" s="235">
        <f t="shared" si="150"/>
        <v>0</v>
      </c>
      <c r="P127" s="236"/>
    </row>
    <row r="128" spans="1:16" ht="24" hidden="1" x14ac:dyDescent="0.25">
      <c r="A128" s="341">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3231</v>
      </c>
      <c r="D130" s="207">
        <f>SUM(D131,D136,D140,D141,D144,D151,D159,D160,D163)</f>
        <v>2647</v>
      </c>
      <c r="E130" s="455">
        <f t="shared" ref="E130:F130" si="152">SUM(E131,E136,E140,E141,E144,E151,E159,E160,E163)</f>
        <v>584</v>
      </c>
      <c r="F130" s="506">
        <f t="shared" si="152"/>
        <v>3231</v>
      </c>
      <c r="G130" s="207">
        <f>SUM(G131,G136,G140,G141,G144,G151,G159,G160,G163)</f>
        <v>0</v>
      </c>
      <c r="H130" s="84">
        <f t="shared" ref="H130:I130" si="153">SUM(H131,H136,H140,H141,H144,H151,H159,H160,H163)</f>
        <v>0</v>
      </c>
      <c r="I130" s="208">
        <f t="shared" si="153"/>
        <v>0</v>
      </c>
      <c r="J130" s="84">
        <f>SUM(J131,J136,J140,J141,J144,J151,J159,J160,J163)</f>
        <v>0</v>
      </c>
      <c r="K130" s="85">
        <f t="shared" ref="K130:L130" si="154">SUM(K131,K136,K140,K141,K144,K151,K159,K160,K163)</f>
        <v>0</v>
      </c>
      <c r="L130" s="208">
        <f t="shared" si="154"/>
        <v>0</v>
      </c>
      <c r="M130" s="76">
        <f>SUM(M131,M136,M140,M141,M144,M151,M159,M160,M163)</f>
        <v>0</v>
      </c>
      <c r="N130" s="85">
        <f t="shared" ref="N130:O130" si="155">SUM(N131,N136,N140,N141,N144,N151,N159,N160,N163)</f>
        <v>0</v>
      </c>
      <c r="O130" s="208">
        <f t="shared" si="155"/>
        <v>0</v>
      </c>
      <c r="P130" s="243"/>
    </row>
    <row r="131" spans="1:16" ht="24" x14ac:dyDescent="0.25">
      <c r="A131" s="341">
        <v>2310</v>
      </c>
      <c r="B131" s="87" t="s">
        <v>152</v>
      </c>
      <c r="C131" s="88">
        <f t="shared" si="98"/>
        <v>2285</v>
      </c>
      <c r="D131" s="246">
        <f t="shared" ref="D131:O131" si="156">SUM(D132:D135)</f>
        <v>2285</v>
      </c>
      <c r="E131" s="463">
        <f t="shared" si="156"/>
        <v>0</v>
      </c>
      <c r="F131" s="508">
        <f t="shared" si="156"/>
        <v>2285</v>
      </c>
      <c r="G131" s="246">
        <f t="shared" si="156"/>
        <v>0</v>
      </c>
      <c r="H131" s="248">
        <f t="shared" si="156"/>
        <v>0</v>
      </c>
      <c r="I131" s="220">
        <f t="shared" si="156"/>
        <v>0</v>
      </c>
      <c r="J131" s="248">
        <f t="shared" si="156"/>
        <v>0</v>
      </c>
      <c r="K131" s="247">
        <f t="shared" si="156"/>
        <v>0</v>
      </c>
      <c r="L131" s="220">
        <f t="shared" si="156"/>
        <v>0</v>
      </c>
      <c r="M131" s="88">
        <f t="shared" si="156"/>
        <v>0</v>
      </c>
      <c r="N131" s="247">
        <f t="shared" si="156"/>
        <v>0</v>
      </c>
      <c r="O131" s="220">
        <f t="shared" si="156"/>
        <v>0</v>
      </c>
      <c r="P131" s="222"/>
    </row>
    <row r="132" spans="1:16" x14ac:dyDescent="0.25">
      <c r="A132" s="119">
        <v>2311</v>
      </c>
      <c r="B132" s="98" t="s">
        <v>153</v>
      </c>
      <c r="C132" s="99">
        <f t="shared" si="98"/>
        <v>299</v>
      </c>
      <c r="D132" s="237">
        <f>200+1000-901</f>
        <v>299</v>
      </c>
      <c r="E132" s="458"/>
      <c r="F132" s="509">
        <f t="shared" ref="F132:F135" si="157">D132+E132</f>
        <v>299</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119">
        <v>2312</v>
      </c>
      <c r="B133" s="98" t="s">
        <v>154</v>
      </c>
      <c r="C133" s="99">
        <f t="shared" si="98"/>
        <v>1276</v>
      </c>
      <c r="D133" s="237">
        <f>1060+216</f>
        <v>1276</v>
      </c>
      <c r="E133" s="458"/>
      <c r="F133" s="509">
        <f t="shared" si="157"/>
        <v>1276</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customHeight="1" x14ac:dyDescent="0.25">
      <c r="A135" s="119">
        <v>2314</v>
      </c>
      <c r="B135" s="98" t="s">
        <v>156</v>
      </c>
      <c r="C135" s="99">
        <f t="shared" si="98"/>
        <v>710</v>
      </c>
      <c r="D135" s="237">
        <f>348+935-262-311</f>
        <v>710</v>
      </c>
      <c r="E135" s="458"/>
      <c r="F135" s="509">
        <f t="shared" si="157"/>
        <v>710</v>
      </c>
      <c r="G135" s="237"/>
      <c r="H135" s="104"/>
      <c r="I135" s="235">
        <f t="shared" si="158"/>
        <v>0</v>
      </c>
      <c r="J135" s="104"/>
      <c r="K135" s="105"/>
      <c r="L135" s="235">
        <f t="shared" si="159"/>
        <v>0</v>
      </c>
      <c r="M135" s="238"/>
      <c r="N135" s="105"/>
      <c r="O135" s="235">
        <f t="shared" si="160"/>
        <v>0</v>
      </c>
      <c r="P135" s="236"/>
    </row>
    <row r="136" spans="1:16" hidden="1" x14ac:dyDescent="0.25">
      <c r="A136" s="231">
        <v>2320</v>
      </c>
      <c r="B136" s="98" t="s">
        <v>157</v>
      </c>
      <c r="C136" s="99">
        <f t="shared" si="98"/>
        <v>0</v>
      </c>
      <c r="D136" s="232">
        <f>SUM(D137:D139)</f>
        <v>0</v>
      </c>
      <c r="E136" s="459">
        <f t="shared" ref="E136:F136" si="161">SUM(E137:E139)</f>
        <v>0</v>
      </c>
      <c r="F136" s="509">
        <f t="shared" si="161"/>
        <v>0</v>
      </c>
      <c r="G136" s="232">
        <f>SUM(G137:G139)</f>
        <v>0</v>
      </c>
      <c r="H136" s="234">
        <f t="shared" ref="H136:I136" si="162">SUM(H137:H139)</f>
        <v>0</v>
      </c>
      <c r="I136" s="235">
        <f t="shared" si="162"/>
        <v>0</v>
      </c>
      <c r="J136" s="234">
        <f>SUM(J137:J139)</f>
        <v>0</v>
      </c>
      <c r="K136" s="233">
        <f t="shared" ref="K136:L136" si="163">SUM(K137:K139)</f>
        <v>0</v>
      </c>
      <c r="L136" s="235">
        <f t="shared" si="163"/>
        <v>0</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hidden="1" x14ac:dyDescent="0.25">
      <c r="A138" s="119">
        <v>2322</v>
      </c>
      <c r="B138" s="98" t="s">
        <v>159</v>
      </c>
      <c r="C138" s="99">
        <f t="shared" si="98"/>
        <v>0</v>
      </c>
      <c r="D138" s="237"/>
      <c r="E138" s="458"/>
      <c r="F138" s="509">
        <f t="shared" si="165"/>
        <v>0</v>
      </c>
      <c r="G138" s="237"/>
      <c r="H138" s="104"/>
      <c r="I138" s="235">
        <f t="shared" si="166"/>
        <v>0</v>
      </c>
      <c r="J138" s="104"/>
      <c r="K138" s="105"/>
      <c r="L138" s="235">
        <f t="shared" si="167"/>
        <v>0</v>
      </c>
      <c r="M138" s="238"/>
      <c r="N138" s="105"/>
      <c r="O138" s="235">
        <f t="shared" si="168"/>
        <v>0</v>
      </c>
      <c r="P138" s="236"/>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hidden="1" x14ac:dyDescent="0.25">
      <c r="A141" s="231">
        <v>2340</v>
      </c>
      <c r="B141" s="98" t="s">
        <v>162</v>
      </c>
      <c r="C141" s="99">
        <f t="shared" si="98"/>
        <v>0</v>
      </c>
      <c r="D141" s="232">
        <f>SUM(D142:D143)</f>
        <v>0</v>
      </c>
      <c r="E141" s="459">
        <f t="shared" ref="E141:F141" si="169">SUM(E142:E143)</f>
        <v>0</v>
      </c>
      <c r="F141" s="509">
        <f t="shared" si="169"/>
        <v>0</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hidden="1" x14ac:dyDescent="0.25">
      <c r="A142" s="119">
        <v>2341</v>
      </c>
      <c r="B142" s="98" t="s">
        <v>163</v>
      </c>
      <c r="C142" s="99">
        <f t="shared" si="98"/>
        <v>0</v>
      </c>
      <c r="D142" s="237"/>
      <c r="E142" s="458"/>
      <c r="F142" s="509">
        <f t="shared" ref="F142:F143" si="173">D142+E142</f>
        <v>0</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hidden="1" x14ac:dyDescent="0.25">
      <c r="A144" s="213">
        <v>2350</v>
      </c>
      <c r="B144" s="157" t="s">
        <v>165</v>
      </c>
      <c r="C144" s="163">
        <f t="shared" si="98"/>
        <v>0</v>
      </c>
      <c r="D144" s="214">
        <f>SUM(D145:D150)</f>
        <v>0</v>
      </c>
      <c r="E144" s="456">
        <f t="shared" ref="E144:F144" si="177">SUM(E145:E150)</f>
        <v>0</v>
      </c>
      <c r="F144" s="507">
        <f t="shared" si="177"/>
        <v>0</v>
      </c>
      <c r="G144" s="214">
        <f>SUM(G145:G150)</f>
        <v>0</v>
      </c>
      <c r="H144" s="216">
        <f t="shared" ref="H144:I144" si="178">SUM(H145:H150)</f>
        <v>0</v>
      </c>
      <c r="I144" s="217">
        <f t="shared" si="178"/>
        <v>0</v>
      </c>
      <c r="J144" s="216">
        <f>SUM(J145:J150)</f>
        <v>0</v>
      </c>
      <c r="K144" s="215">
        <f t="shared" ref="K144:L144" si="179">SUM(K145:K150)</f>
        <v>0</v>
      </c>
      <c r="L144" s="217">
        <f t="shared" si="179"/>
        <v>0</v>
      </c>
      <c r="M144" s="163">
        <f>SUM(M145:M150)</f>
        <v>0</v>
      </c>
      <c r="N144" s="215">
        <f t="shared" ref="N144:O144" si="180">SUM(N145:N150)</f>
        <v>0</v>
      </c>
      <c r="O144" s="217">
        <f t="shared" si="180"/>
        <v>0</v>
      </c>
      <c r="P144" s="218"/>
    </row>
    <row r="145" spans="1:16" hidden="1" x14ac:dyDescent="0.25">
      <c r="A145" s="47">
        <v>2351</v>
      </c>
      <c r="B145" s="87" t="s">
        <v>166</v>
      </c>
      <c r="C145" s="88">
        <f t="shared" si="98"/>
        <v>0</v>
      </c>
      <c r="D145" s="219"/>
      <c r="E145" s="457"/>
      <c r="F145" s="508">
        <f t="shared" ref="F145:F150" si="181">D145+E145</f>
        <v>0</v>
      </c>
      <c r="G145" s="219"/>
      <c r="H145" s="93"/>
      <c r="I145" s="220">
        <f t="shared" ref="I145:I150" si="182">G145+H145</f>
        <v>0</v>
      </c>
      <c r="J145" s="93"/>
      <c r="K145" s="94"/>
      <c r="L145" s="220">
        <f t="shared" ref="L145:L150" si="183">J145+K145</f>
        <v>0</v>
      </c>
      <c r="M145" s="221"/>
      <c r="N145" s="94"/>
      <c r="O145" s="220">
        <f t="shared" ref="O145:O150" si="184">M145+N145</f>
        <v>0</v>
      </c>
      <c r="P145" s="222"/>
    </row>
    <row r="146" spans="1:16" hidden="1" x14ac:dyDescent="0.25">
      <c r="A146" s="119">
        <v>2352</v>
      </c>
      <c r="B146" s="98" t="s">
        <v>167</v>
      </c>
      <c r="C146" s="99">
        <f t="shared" si="98"/>
        <v>0</v>
      </c>
      <c r="D146" s="237"/>
      <c r="E146" s="458"/>
      <c r="F146" s="509">
        <f t="shared" si="181"/>
        <v>0</v>
      </c>
      <c r="G146" s="237"/>
      <c r="H146" s="104"/>
      <c r="I146" s="235">
        <f t="shared" si="182"/>
        <v>0</v>
      </c>
      <c r="J146" s="104"/>
      <c r="K146" s="105"/>
      <c r="L146" s="235">
        <f t="shared" si="183"/>
        <v>0</v>
      </c>
      <c r="M146" s="238"/>
      <c r="N146" s="105"/>
      <c r="O146" s="235">
        <f t="shared" si="184"/>
        <v>0</v>
      </c>
      <c r="P146" s="236"/>
    </row>
    <row r="147" spans="1:16" ht="24" hidden="1" x14ac:dyDescent="0.25">
      <c r="A147" s="119">
        <v>2353</v>
      </c>
      <c r="B147" s="98" t="s">
        <v>168</v>
      </c>
      <c r="C147" s="99">
        <f t="shared" si="98"/>
        <v>0</v>
      </c>
      <c r="D147" s="237"/>
      <c r="E147" s="458"/>
      <c r="F147" s="509">
        <f t="shared" si="181"/>
        <v>0</v>
      </c>
      <c r="G147" s="237"/>
      <c r="H147" s="104"/>
      <c r="I147" s="235">
        <f t="shared" si="182"/>
        <v>0</v>
      </c>
      <c r="J147" s="104"/>
      <c r="K147" s="105"/>
      <c r="L147" s="235">
        <f t="shared" si="183"/>
        <v>0</v>
      </c>
      <c r="M147" s="238"/>
      <c r="N147" s="105"/>
      <c r="O147" s="235">
        <f t="shared" si="184"/>
        <v>0</v>
      </c>
      <c r="P147" s="236"/>
    </row>
    <row r="148" spans="1:16" ht="24" hidden="1" x14ac:dyDescent="0.25">
      <c r="A148" s="119">
        <v>2354</v>
      </c>
      <c r="B148" s="98" t="s">
        <v>169</v>
      </c>
      <c r="C148" s="99">
        <f t="shared" si="98"/>
        <v>0</v>
      </c>
      <c r="D148" s="237"/>
      <c r="E148" s="458"/>
      <c r="F148" s="509">
        <f t="shared" si="181"/>
        <v>0</v>
      </c>
      <c r="G148" s="237"/>
      <c r="H148" s="104"/>
      <c r="I148" s="235">
        <f t="shared" si="182"/>
        <v>0</v>
      </c>
      <c r="J148" s="104"/>
      <c r="K148" s="105"/>
      <c r="L148" s="235">
        <f t="shared" si="183"/>
        <v>0</v>
      </c>
      <c r="M148" s="238"/>
      <c r="N148" s="105"/>
      <c r="O148" s="235">
        <f t="shared" si="184"/>
        <v>0</v>
      </c>
      <c r="P148" s="236"/>
    </row>
    <row r="149" spans="1:16" ht="24" hidden="1" x14ac:dyDescent="0.25">
      <c r="A149" s="119">
        <v>2355</v>
      </c>
      <c r="B149" s="98" t="s">
        <v>170</v>
      </c>
      <c r="C149" s="99">
        <f t="shared" ref="C149:C212" si="185">F149+I149+L149+O149</f>
        <v>0</v>
      </c>
      <c r="D149" s="237"/>
      <c r="E149" s="458"/>
      <c r="F149" s="509">
        <f t="shared" si="181"/>
        <v>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hidden="1" customHeight="1" x14ac:dyDescent="0.25">
      <c r="A151" s="231">
        <v>2360</v>
      </c>
      <c r="B151" s="98" t="s">
        <v>172</v>
      </c>
      <c r="C151" s="99">
        <f t="shared" si="185"/>
        <v>0</v>
      </c>
      <c r="D151" s="232">
        <f>SUM(D152:D158)</f>
        <v>0</v>
      </c>
      <c r="E151" s="459">
        <f t="shared" ref="E151:F151" si="186">SUM(E152:E158)</f>
        <v>0</v>
      </c>
      <c r="F151" s="509">
        <f t="shared" si="186"/>
        <v>0</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c r="E153" s="458"/>
      <c r="F153" s="509">
        <f t="shared" si="190"/>
        <v>0</v>
      </c>
      <c r="G153" s="237"/>
      <c r="H153" s="104"/>
      <c r="I153" s="235">
        <f t="shared" si="191"/>
        <v>0</v>
      </c>
      <c r="J153" s="104"/>
      <c r="K153" s="105"/>
      <c r="L153" s="235">
        <f t="shared" si="192"/>
        <v>0</v>
      </c>
      <c r="M153" s="238"/>
      <c r="N153" s="105"/>
      <c r="O153" s="235">
        <f t="shared" si="193"/>
        <v>0</v>
      </c>
      <c r="P153" s="236"/>
    </row>
    <row r="154" spans="1:16" hidden="1" x14ac:dyDescent="0.25">
      <c r="A154" s="97">
        <v>2363</v>
      </c>
      <c r="B154" s="98" t="s">
        <v>175</v>
      </c>
      <c r="C154" s="99">
        <f t="shared" si="185"/>
        <v>0</v>
      </c>
      <c r="D154" s="237"/>
      <c r="E154" s="458"/>
      <c r="F154" s="509">
        <f t="shared" si="190"/>
        <v>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946</v>
      </c>
      <c r="D159" s="239">
        <f>300+500-438</f>
        <v>362</v>
      </c>
      <c r="E159" s="464">
        <v>584</v>
      </c>
      <c r="F159" s="507">
        <f t="shared" si="190"/>
        <v>946</v>
      </c>
      <c r="G159" s="239"/>
      <c r="H159" s="241"/>
      <c r="I159" s="217">
        <f t="shared" si="191"/>
        <v>0</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hidden="1" x14ac:dyDescent="0.25">
      <c r="A164" s="75">
        <v>2400</v>
      </c>
      <c r="B164" s="206" t="s">
        <v>185</v>
      </c>
      <c r="C164" s="76">
        <f t="shared" si="185"/>
        <v>0</v>
      </c>
      <c r="D164" s="265"/>
      <c r="E164" s="465"/>
      <c r="F164" s="506">
        <f t="shared" si="198"/>
        <v>0</v>
      </c>
      <c r="G164" s="265"/>
      <c r="H164" s="267"/>
      <c r="I164" s="208">
        <f t="shared" si="199"/>
        <v>0</v>
      </c>
      <c r="J164" s="267"/>
      <c r="K164" s="266"/>
      <c r="L164" s="208">
        <f t="shared" si="200"/>
        <v>0</v>
      </c>
      <c r="M164" s="268"/>
      <c r="N164" s="266"/>
      <c r="O164" s="208">
        <f t="shared" si="201"/>
        <v>0</v>
      </c>
      <c r="P164" s="243"/>
    </row>
    <row r="165" spans="1:16" ht="24" hidden="1" x14ac:dyDescent="0.25">
      <c r="A165" s="75">
        <v>2500</v>
      </c>
      <c r="B165" s="206" t="s">
        <v>186</v>
      </c>
      <c r="C165" s="76">
        <f t="shared" si="185"/>
        <v>0</v>
      </c>
      <c r="D165" s="207">
        <f>SUM(D166,D171)</f>
        <v>0</v>
      </c>
      <c r="E165" s="455">
        <f t="shared" ref="E165:O165" si="202">SUM(E166,E171)</f>
        <v>0</v>
      </c>
      <c r="F165" s="506">
        <f t="shared" si="202"/>
        <v>0</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hidden="1" customHeight="1" x14ac:dyDescent="0.25">
      <c r="A166" s="341">
        <v>2510</v>
      </c>
      <c r="B166" s="87" t="s">
        <v>187</v>
      </c>
      <c r="C166" s="88">
        <f t="shared" si="185"/>
        <v>0</v>
      </c>
      <c r="D166" s="246">
        <f>SUM(D167:D170)</f>
        <v>0</v>
      </c>
      <c r="E166" s="463">
        <f t="shared" ref="E166:O166" si="203">SUM(E167:E170)</f>
        <v>0</v>
      </c>
      <c r="F166" s="508">
        <f t="shared" si="203"/>
        <v>0</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hidden="1" x14ac:dyDescent="0.25">
      <c r="A170" s="119">
        <v>2519</v>
      </c>
      <c r="B170" s="98" t="s">
        <v>191</v>
      </c>
      <c r="C170" s="99">
        <f t="shared" si="185"/>
        <v>0</v>
      </c>
      <c r="D170" s="237"/>
      <c r="E170" s="458"/>
      <c r="F170" s="509">
        <f t="shared" si="204"/>
        <v>0</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1">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1">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1">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1">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23144</v>
      </c>
      <c r="D194" s="194">
        <f>SUM(D195,D230,D269)</f>
        <v>22711</v>
      </c>
      <c r="E194" s="453">
        <f t="shared" ref="E194:F194" si="251">SUM(E195,E230,E269)</f>
        <v>433</v>
      </c>
      <c r="F194" s="504">
        <f t="shared" si="251"/>
        <v>23144</v>
      </c>
      <c r="G194" s="194">
        <f>SUM(G195,G230,G269)</f>
        <v>0</v>
      </c>
      <c r="H194" s="196">
        <f t="shared" ref="H194:I194" si="252">SUM(H195,H230,H269)</f>
        <v>0</v>
      </c>
      <c r="I194" s="197">
        <f t="shared" si="252"/>
        <v>0</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2652</v>
      </c>
      <c r="D195" s="201">
        <f>D196+D204</f>
        <v>2652</v>
      </c>
      <c r="E195" s="454">
        <f t="shared" ref="E195:F195" si="255">E196+E204</f>
        <v>0</v>
      </c>
      <c r="F195" s="505">
        <f t="shared" si="255"/>
        <v>2652</v>
      </c>
      <c r="G195" s="201">
        <f>G196+G204</f>
        <v>0</v>
      </c>
      <c r="H195" s="203">
        <f t="shared" ref="H195:I195" si="256">H196+H204</f>
        <v>0</v>
      </c>
      <c r="I195" s="204">
        <f t="shared" si="256"/>
        <v>0</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1">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2652</v>
      </c>
      <c r="D204" s="207">
        <f>D205+D215+D216+D225+D226+D227+D229</f>
        <v>2652</v>
      </c>
      <c r="E204" s="455">
        <f t="shared" ref="E204:F204" si="271">E205+E215+E216+E225+E226+E227+E229</f>
        <v>0</v>
      </c>
      <c r="F204" s="506">
        <f t="shared" si="271"/>
        <v>2652</v>
      </c>
      <c r="G204" s="207">
        <f>G205+G215+G216+G225+G226+G227+G229</f>
        <v>0</v>
      </c>
      <c r="H204" s="84">
        <f t="shared" ref="H204:I204" si="272">H205+H215+H216+H225+H226+H227+H229</f>
        <v>0</v>
      </c>
      <c r="I204" s="208">
        <f t="shared" si="272"/>
        <v>0</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2652</v>
      </c>
      <c r="D216" s="232">
        <f>SUM(D217:D224)</f>
        <v>2652</v>
      </c>
      <c r="E216" s="459">
        <f t="shared" ref="E216:F216" si="284">SUM(E217:E224)</f>
        <v>0</v>
      </c>
      <c r="F216" s="509">
        <f t="shared" si="284"/>
        <v>2652</v>
      </c>
      <c r="G216" s="232">
        <f>SUM(G217:G224)</f>
        <v>0</v>
      </c>
      <c r="H216" s="234">
        <f t="shared" ref="H216:I216" si="285">SUM(H217:H224)</f>
        <v>0</v>
      </c>
      <c r="I216" s="235">
        <f t="shared" si="285"/>
        <v>0</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119">
        <v>5232</v>
      </c>
      <c r="B218" s="98" t="s">
        <v>239</v>
      </c>
      <c r="C218" s="99">
        <f t="shared" si="283"/>
        <v>616</v>
      </c>
      <c r="D218" s="237">
        <f>361+255</f>
        <v>616</v>
      </c>
      <c r="E218" s="458"/>
      <c r="F218" s="509">
        <f t="shared" si="288"/>
        <v>616</v>
      </c>
      <c r="G218" s="237"/>
      <c r="H218" s="104"/>
      <c r="I218" s="235">
        <f t="shared" si="289"/>
        <v>0</v>
      </c>
      <c r="J218" s="104"/>
      <c r="K218" s="105"/>
      <c r="L218" s="235">
        <f t="shared" si="290"/>
        <v>0</v>
      </c>
      <c r="M218" s="238"/>
      <c r="N218" s="105"/>
      <c r="O218" s="235">
        <f t="shared" si="291"/>
        <v>0</v>
      </c>
      <c r="P218" s="236"/>
    </row>
    <row r="219" spans="1:16" hidden="1" x14ac:dyDescent="0.25">
      <c r="A219" s="119">
        <v>5233</v>
      </c>
      <c r="B219" s="98" t="s">
        <v>240</v>
      </c>
      <c r="C219" s="99">
        <f t="shared" si="283"/>
        <v>0</v>
      </c>
      <c r="D219" s="237"/>
      <c r="E219" s="458"/>
      <c r="F219" s="509">
        <f t="shared" si="288"/>
        <v>0</v>
      </c>
      <c r="G219" s="237"/>
      <c r="H219" s="104"/>
      <c r="I219" s="235">
        <f t="shared" si="289"/>
        <v>0</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x14ac:dyDescent="0.25">
      <c r="A223" s="119">
        <v>5238</v>
      </c>
      <c r="B223" s="98" t="s">
        <v>244</v>
      </c>
      <c r="C223" s="99">
        <f t="shared" si="283"/>
        <v>2036</v>
      </c>
      <c r="D223" s="237">
        <f>350+113+1573</f>
        <v>2036</v>
      </c>
      <c r="E223" s="458"/>
      <c r="F223" s="509">
        <f t="shared" si="288"/>
        <v>2036</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1">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1">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1">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1">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x14ac:dyDescent="0.25">
      <c r="A269" s="295">
        <v>7000</v>
      </c>
      <c r="B269" s="295" t="s">
        <v>290</v>
      </c>
      <c r="C269" s="296">
        <f t="shared" si="283"/>
        <v>20492</v>
      </c>
      <c r="D269" s="297">
        <f>SUM(D270,D281)</f>
        <v>20059</v>
      </c>
      <c r="E269" s="468">
        <f t="shared" ref="E269:F269" si="350">SUM(E270,E281)</f>
        <v>433</v>
      </c>
      <c r="F269" s="514">
        <f t="shared" si="350"/>
        <v>20492</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x14ac:dyDescent="0.25">
      <c r="A270" s="75">
        <v>7200</v>
      </c>
      <c r="B270" s="206" t="s">
        <v>291</v>
      </c>
      <c r="C270" s="76">
        <f t="shared" si="283"/>
        <v>20492</v>
      </c>
      <c r="D270" s="207">
        <f>SUM(D271,D272,D275,D276,D280)</f>
        <v>20059</v>
      </c>
      <c r="E270" s="455">
        <f t="shared" ref="E270:F270" si="354">SUM(E271,E272,E275,E276,E280)</f>
        <v>433</v>
      </c>
      <c r="F270" s="506">
        <f t="shared" si="354"/>
        <v>20492</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1">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34.5" customHeight="1" x14ac:dyDescent="0.25">
      <c r="A275" s="231">
        <v>7230</v>
      </c>
      <c r="B275" s="98" t="s">
        <v>296</v>
      </c>
      <c r="C275" s="99">
        <f t="shared" si="283"/>
        <v>20492</v>
      </c>
      <c r="D275" s="237">
        <f>15307+1694+3058</f>
        <v>20059</v>
      </c>
      <c r="E275" s="458">
        <v>433</v>
      </c>
      <c r="F275" s="509">
        <f t="shared" si="362"/>
        <v>20492</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1">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t="6.75"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x14ac:dyDescent="0.25">
      <c r="A283" s="254"/>
      <c r="B283" s="98" t="s">
        <v>304</v>
      </c>
      <c r="C283" s="99">
        <f t="shared" si="368"/>
        <v>28968</v>
      </c>
      <c r="D283" s="232">
        <f>SUM(D284:D285)</f>
        <v>22845</v>
      </c>
      <c r="E283" s="459">
        <f t="shared" ref="E283:F283" si="374">SUM(E284:E285)</f>
        <v>6123</v>
      </c>
      <c r="F283" s="509">
        <f t="shared" si="374"/>
        <v>28968</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x14ac:dyDescent="0.25">
      <c r="A284" s="254" t="s">
        <v>305</v>
      </c>
      <c r="B284" s="119" t="s">
        <v>306</v>
      </c>
      <c r="C284" s="99">
        <f t="shared" si="368"/>
        <v>28968</v>
      </c>
      <c r="D284" s="237">
        <v>22845</v>
      </c>
      <c r="E284" s="458">
        <v>6123</v>
      </c>
      <c r="F284" s="509">
        <f t="shared" ref="F284:F285" si="378">D284+E284</f>
        <v>28968</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81873</v>
      </c>
      <c r="D286" s="313">
        <f t="shared" ref="D286:O286" si="382">SUM(D283,D269,D230,D195,D187,D173,D75,D53)</f>
        <v>74733</v>
      </c>
      <c r="E286" s="471">
        <f t="shared" si="382"/>
        <v>7140</v>
      </c>
      <c r="F286" s="517">
        <f t="shared" si="382"/>
        <v>81873</v>
      </c>
      <c r="G286" s="313">
        <f t="shared" si="382"/>
        <v>0</v>
      </c>
      <c r="H286" s="315">
        <f t="shared" si="382"/>
        <v>0</v>
      </c>
      <c r="I286" s="316">
        <f t="shared" si="382"/>
        <v>0</v>
      </c>
      <c r="J286" s="315">
        <f t="shared" si="382"/>
        <v>0</v>
      </c>
      <c r="K286" s="314">
        <f t="shared" si="382"/>
        <v>0</v>
      </c>
      <c r="L286" s="316">
        <f t="shared" si="382"/>
        <v>0</v>
      </c>
      <c r="M286" s="312">
        <f t="shared" si="382"/>
        <v>0</v>
      </c>
      <c r="N286" s="314">
        <f t="shared" si="382"/>
        <v>0</v>
      </c>
      <c r="O286" s="316">
        <f t="shared" si="382"/>
        <v>0</v>
      </c>
      <c r="P286" s="317"/>
    </row>
    <row r="287" spans="1:16" s="27" customFormat="1" ht="13.5" thickTop="1" thickBot="1" x14ac:dyDescent="0.3">
      <c r="A287" s="1253" t="s">
        <v>310</v>
      </c>
      <c r="B287" s="1254"/>
      <c r="C287" s="318">
        <f t="shared" si="368"/>
        <v>-3725</v>
      </c>
      <c r="D287" s="319">
        <f>SUM(D24,D25,D41)-D51</f>
        <v>-9848</v>
      </c>
      <c r="E287" s="472">
        <f t="shared" ref="E287:F287" si="383">SUM(E24,E25,E41)-E51</f>
        <v>6123</v>
      </c>
      <c r="F287" s="518">
        <f t="shared" si="383"/>
        <v>-3725</v>
      </c>
      <c r="G287" s="319">
        <f>SUM(G24,G25,G41)-G51</f>
        <v>0</v>
      </c>
      <c r="H287" s="321">
        <f t="shared" ref="H287:I287" si="384">SUM(H24,H25,H41)-H51</f>
        <v>0</v>
      </c>
      <c r="I287" s="322">
        <f t="shared" si="384"/>
        <v>0</v>
      </c>
      <c r="J287" s="321">
        <f>(J26+J43)-J51</f>
        <v>0</v>
      </c>
      <c r="K287" s="320">
        <f t="shared" ref="K287:L287" si="385">(K26+K43)-K51</f>
        <v>0</v>
      </c>
      <c r="L287" s="322">
        <f t="shared" si="385"/>
        <v>0</v>
      </c>
      <c r="M287" s="318">
        <f>M45-M51</f>
        <v>0</v>
      </c>
      <c r="N287" s="320">
        <f t="shared" ref="N287:O287" si="386">N45-N51</f>
        <v>0</v>
      </c>
      <c r="O287" s="322">
        <f t="shared" si="386"/>
        <v>0</v>
      </c>
      <c r="P287" s="323"/>
    </row>
    <row r="288" spans="1:16" s="27" customFormat="1" ht="12.75" thickTop="1" x14ac:dyDescent="0.25">
      <c r="A288" s="1255" t="s">
        <v>311</v>
      </c>
      <c r="B288" s="1256"/>
      <c r="C288" s="324">
        <f t="shared" si="368"/>
        <v>3725</v>
      </c>
      <c r="D288" s="325">
        <f t="shared" ref="D288:O288" si="387">SUM(D289,D290)-D297+D298</f>
        <v>9848</v>
      </c>
      <c r="E288" s="473">
        <f t="shared" si="387"/>
        <v>-6123</v>
      </c>
      <c r="F288" s="519">
        <f t="shared" si="387"/>
        <v>3725</v>
      </c>
      <c r="G288" s="325">
        <f t="shared" si="387"/>
        <v>0</v>
      </c>
      <c r="H288" s="327">
        <f t="shared" si="387"/>
        <v>0</v>
      </c>
      <c r="I288" s="328">
        <f t="shared" si="387"/>
        <v>0</v>
      </c>
      <c r="J288" s="327">
        <f t="shared" si="387"/>
        <v>0</v>
      </c>
      <c r="K288" s="326">
        <f t="shared" si="387"/>
        <v>0</v>
      </c>
      <c r="L288" s="328">
        <f t="shared" si="387"/>
        <v>0</v>
      </c>
      <c r="M288" s="324">
        <f t="shared" si="387"/>
        <v>0</v>
      </c>
      <c r="N288" s="326">
        <f t="shared" si="387"/>
        <v>0</v>
      </c>
      <c r="O288" s="328">
        <f t="shared" si="387"/>
        <v>0</v>
      </c>
      <c r="P288" s="329"/>
    </row>
    <row r="289" spans="1:16" s="27" customFormat="1" ht="12.75" thickBot="1" x14ac:dyDescent="0.3">
      <c r="A289" s="177" t="s">
        <v>312</v>
      </c>
      <c r="B289" s="177" t="s">
        <v>313</v>
      </c>
      <c r="C289" s="178">
        <f t="shared" si="368"/>
        <v>3725</v>
      </c>
      <c r="D289" s="179">
        <f t="shared" ref="D289:O289" si="388">D21-D283</f>
        <v>9848</v>
      </c>
      <c r="E289" s="451">
        <f t="shared" si="388"/>
        <v>-6123</v>
      </c>
      <c r="F289" s="502">
        <f t="shared" si="388"/>
        <v>3725</v>
      </c>
      <c r="G289" s="179">
        <f t="shared" si="388"/>
        <v>0</v>
      </c>
      <c r="H289" s="181">
        <f t="shared" si="388"/>
        <v>0</v>
      </c>
      <c r="I289" s="182">
        <f t="shared" si="388"/>
        <v>0</v>
      </c>
      <c r="J289" s="181">
        <f t="shared" si="388"/>
        <v>0</v>
      </c>
      <c r="K289" s="180">
        <f t="shared" si="388"/>
        <v>0</v>
      </c>
      <c r="L289" s="182">
        <f t="shared" si="388"/>
        <v>0</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5ITKb6caqAQRQXJfl08jBiP4omD2QXyNhbVHtMvDBVNVnyBgpwviifbqfbyOH7ucs7KecSLldlpDXXoQMCszPw==" saltValue="5AMnkdcZRO57rNB1vXbbrg==" spinCount="100000" sheet="1" objects="1" scenarios="1" formatCells="0" formatColumns="0" formatRows="0"/>
  <autoFilter ref="A18:P298">
    <filterColumn colId="2">
      <filters blank="1">
        <filter val="1 276"/>
        <filter val="100"/>
        <filter val="193"/>
        <filter val="2 036"/>
        <filter val="2 285"/>
        <filter val="2 652"/>
        <filter val="20 492"/>
        <filter val="23 144"/>
        <filter val="24 220"/>
        <filter val="24 820"/>
        <filter val="28 768"/>
        <filter val="28 968"/>
        <filter val="29 761"/>
        <filter val="299"/>
        <filter val="3 231"/>
        <filter val="3 725"/>
        <filter val="-3 725"/>
        <filter val="32 693"/>
        <filter val="49 180"/>
        <filter val="500"/>
        <filter val="52 905"/>
        <filter val="616"/>
        <filter val="710"/>
        <filter val="717"/>
        <filter val="800"/>
        <filter val="81 873"/>
        <filter val="946"/>
        <filter val="993"/>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Roman,Regular"&amp;9 138.pielikums Jūrmalas pilsētas domes
2019.gada 21.februāra saistošajiem noteikumiem Nr.8
(protokols Nr.2, 34.punkts)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RowHeight="12" outlineLevelCol="1" x14ac:dyDescent="0.25"/>
  <cols>
    <col min="1" max="1" width="10.140625" style="340" customWidth="1"/>
    <col min="2" max="2" width="28" style="340" customWidth="1"/>
    <col min="3" max="3" width="7.7109375" style="340" customWidth="1"/>
    <col min="4" max="5" width="7.7109375" style="340" hidden="1" customWidth="1" outlineLevel="1"/>
    <col min="6" max="6" width="7.7109375" style="340" customWidth="1" collapsed="1"/>
    <col min="7" max="7" width="9.7109375" style="340" hidden="1" customWidth="1" outlineLevel="1"/>
    <col min="8" max="8" width="9.42578125" style="340" hidden="1" customWidth="1" outlineLevel="1"/>
    <col min="9" max="9" width="7.7109375" style="340" customWidth="1" collapsed="1"/>
    <col min="10" max="11" width="7.7109375" style="340" hidden="1" customWidth="1" outlineLevel="1"/>
    <col min="12" max="12" width="7.7109375" style="340" customWidth="1" collapsed="1"/>
    <col min="13" max="13" width="7.7109375" style="340"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869</v>
      </c>
      <c r="P1" s="1"/>
    </row>
    <row r="2" spans="1:17" ht="35.25" customHeight="1" x14ac:dyDescent="0.25">
      <c r="A2" s="1293" t="s">
        <v>1</v>
      </c>
      <c r="B2" s="1294"/>
      <c r="C2" s="1294"/>
      <c r="D2" s="1294"/>
      <c r="E2" s="1294"/>
      <c r="F2" s="1294"/>
      <c r="G2" s="1294"/>
      <c r="H2" s="1294"/>
      <c r="I2" s="1294"/>
      <c r="J2" s="1294"/>
      <c r="K2" s="1294"/>
      <c r="L2" s="1294"/>
      <c r="M2" s="1294"/>
      <c r="N2" s="1294"/>
      <c r="O2" s="1294"/>
      <c r="P2" s="1295"/>
      <c r="Q2" s="525"/>
    </row>
    <row r="3" spans="1:17" ht="12.75" customHeight="1" x14ac:dyDescent="0.25">
      <c r="A3" s="5" t="s">
        <v>2</v>
      </c>
      <c r="B3" s="6"/>
      <c r="C3" s="1296" t="s">
        <v>870</v>
      </c>
      <c r="D3" s="1296"/>
      <c r="E3" s="1296"/>
      <c r="F3" s="1296"/>
      <c r="G3" s="1296"/>
      <c r="H3" s="1296"/>
      <c r="I3" s="1296"/>
      <c r="J3" s="1296"/>
      <c r="K3" s="1296"/>
      <c r="L3" s="1296"/>
      <c r="M3" s="1296"/>
      <c r="N3" s="1296"/>
      <c r="O3" s="1296"/>
      <c r="P3" s="1297"/>
      <c r="Q3" s="525"/>
    </row>
    <row r="4" spans="1:17" ht="12.75" customHeight="1" x14ac:dyDescent="0.25">
      <c r="A4" s="5" t="s">
        <v>4</v>
      </c>
      <c r="B4" s="6"/>
      <c r="C4" s="1296" t="s">
        <v>871</v>
      </c>
      <c r="D4" s="1296"/>
      <c r="E4" s="1296"/>
      <c r="F4" s="1296"/>
      <c r="G4" s="1296"/>
      <c r="H4" s="1296"/>
      <c r="I4" s="1296"/>
      <c r="J4" s="1296"/>
      <c r="K4" s="1296"/>
      <c r="L4" s="1296"/>
      <c r="M4" s="1296"/>
      <c r="N4" s="1296"/>
      <c r="O4" s="1296"/>
      <c r="P4" s="1297"/>
      <c r="Q4" s="525"/>
    </row>
    <row r="5" spans="1:17" ht="12.75" customHeight="1" x14ac:dyDescent="0.25">
      <c r="A5" s="7" t="s">
        <v>6</v>
      </c>
      <c r="B5" s="8"/>
      <c r="C5" s="1291" t="s">
        <v>872</v>
      </c>
      <c r="D5" s="1291"/>
      <c r="E5" s="1291"/>
      <c r="F5" s="1291"/>
      <c r="G5" s="1291"/>
      <c r="H5" s="1291"/>
      <c r="I5" s="1291"/>
      <c r="J5" s="1291"/>
      <c r="K5" s="1291"/>
      <c r="L5" s="1291"/>
      <c r="M5" s="1291"/>
      <c r="N5" s="1291"/>
      <c r="O5" s="1291"/>
      <c r="P5" s="1292"/>
      <c r="Q5" s="525"/>
    </row>
    <row r="6" spans="1:17" ht="12.75" customHeight="1" x14ac:dyDescent="0.25">
      <c r="A6" s="7" t="s">
        <v>8</v>
      </c>
      <c r="B6" s="8"/>
      <c r="C6" s="1291" t="s">
        <v>381</v>
      </c>
      <c r="D6" s="1291"/>
      <c r="E6" s="1291"/>
      <c r="F6" s="1291"/>
      <c r="G6" s="1291"/>
      <c r="H6" s="1291"/>
      <c r="I6" s="1291"/>
      <c r="J6" s="1291"/>
      <c r="K6" s="1291"/>
      <c r="L6" s="1291"/>
      <c r="M6" s="1291"/>
      <c r="N6" s="1291"/>
      <c r="O6" s="1291"/>
      <c r="P6" s="1292"/>
      <c r="Q6" s="525"/>
    </row>
    <row r="7" spans="1:17" ht="26.25" customHeight="1" x14ac:dyDescent="0.25">
      <c r="A7" s="7" t="s">
        <v>10</v>
      </c>
      <c r="B7" s="8"/>
      <c r="C7" s="1296" t="s">
        <v>408</v>
      </c>
      <c r="D7" s="1296"/>
      <c r="E7" s="1296"/>
      <c r="F7" s="1296"/>
      <c r="G7" s="1296"/>
      <c r="H7" s="1296"/>
      <c r="I7" s="1296"/>
      <c r="J7" s="1296"/>
      <c r="K7" s="1296"/>
      <c r="L7" s="1296"/>
      <c r="M7" s="1296"/>
      <c r="N7" s="1296"/>
      <c r="O7" s="1296"/>
      <c r="P7" s="1297"/>
      <c r="Q7" s="525"/>
    </row>
    <row r="8" spans="1:17" ht="12.75" customHeight="1" x14ac:dyDescent="0.25">
      <c r="A8" s="9" t="s">
        <v>12</v>
      </c>
      <c r="B8" s="8"/>
      <c r="C8" s="1298"/>
      <c r="D8" s="1298"/>
      <c r="E8" s="1298"/>
      <c r="F8" s="1298"/>
      <c r="G8" s="1298"/>
      <c r="H8" s="1298"/>
      <c r="I8" s="1298"/>
      <c r="J8" s="1298"/>
      <c r="K8" s="1298"/>
      <c r="L8" s="1298"/>
      <c r="M8" s="1298"/>
      <c r="N8" s="1298"/>
      <c r="O8" s="1298"/>
      <c r="P8" s="1299"/>
      <c r="Q8" s="525"/>
    </row>
    <row r="9" spans="1:17" ht="12.75" customHeight="1" x14ac:dyDescent="0.25">
      <c r="A9" s="7"/>
      <c r="B9" s="8" t="s">
        <v>13</v>
      </c>
      <c r="C9" s="1291" t="s">
        <v>873</v>
      </c>
      <c r="D9" s="1291"/>
      <c r="E9" s="1291"/>
      <c r="F9" s="1291"/>
      <c r="G9" s="1291"/>
      <c r="H9" s="1291"/>
      <c r="I9" s="1291"/>
      <c r="J9" s="1291"/>
      <c r="K9" s="1291"/>
      <c r="L9" s="1291"/>
      <c r="M9" s="1291"/>
      <c r="N9" s="1291"/>
      <c r="O9" s="1291"/>
      <c r="P9" s="1292"/>
      <c r="Q9" s="525"/>
    </row>
    <row r="10" spans="1:17" ht="12.75" customHeight="1" x14ac:dyDescent="0.25">
      <c r="A10" s="7"/>
      <c r="B10" s="8" t="s">
        <v>15</v>
      </c>
      <c r="C10" s="1291" t="s">
        <v>874</v>
      </c>
      <c r="D10" s="1291"/>
      <c r="E10" s="1291"/>
      <c r="F10" s="1291"/>
      <c r="G10" s="1291"/>
      <c r="H10" s="1291"/>
      <c r="I10" s="1291"/>
      <c r="J10" s="1291"/>
      <c r="K10" s="1291"/>
      <c r="L10" s="1291"/>
      <c r="M10" s="1291"/>
      <c r="N10" s="1291"/>
      <c r="O10" s="1291"/>
      <c r="P10" s="1292"/>
      <c r="Q10" s="525"/>
    </row>
    <row r="11" spans="1:17" ht="12.75" customHeight="1" x14ac:dyDescent="0.25">
      <c r="A11" s="7"/>
      <c r="B11" s="8" t="s">
        <v>17</v>
      </c>
      <c r="C11" s="1298"/>
      <c r="D11" s="1298"/>
      <c r="E11" s="1298"/>
      <c r="F11" s="1298"/>
      <c r="G11" s="1298"/>
      <c r="H11" s="1298"/>
      <c r="I11" s="1298"/>
      <c r="J11" s="1298"/>
      <c r="K11" s="1298"/>
      <c r="L11" s="1298"/>
      <c r="M11" s="1298"/>
      <c r="N11" s="1298"/>
      <c r="O11" s="1298"/>
      <c r="P11" s="1299"/>
      <c r="Q11" s="525"/>
    </row>
    <row r="12" spans="1:17" ht="12.75" customHeight="1" x14ac:dyDescent="0.25">
      <c r="A12" s="7"/>
      <c r="B12" s="8" t="s">
        <v>18</v>
      </c>
      <c r="C12" s="1291" t="s">
        <v>875</v>
      </c>
      <c r="D12" s="1291"/>
      <c r="E12" s="1291"/>
      <c r="F12" s="1291"/>
      <c r="G12" s="1291"/>
      <c r="H12" s="1291"/>
      <c r="I12" s="1291"/>
      <c r="J12" s="1291"/>
      <c r="K12" s="1291"/>
      <c r="L12" s="1291"/>
      <c r="M12" s="1291"/>
      <c r="N12" s="1291"/>
      <c r="O12" s="1291"/>
      <c r="P12" s="1292"/>
      <c r="Q12" s="525"/>
    </row>
    <row r="13" spans="1:17" ht="12.75" customHeight="1" x14ac:dyDescent="0.25">
      <c r="A13" s="7"/>
      <c r="B13" s="8" t="s">
        <v>20</v>
      </c>
      <c r="C13" s="1291"/>
      <c r="D13" s="1291"/>
      <c r="E13" s="1291"/>
      <c r="F13" s="1291"/>
      <c r="G13" s="1291"/>
      <c r="H13" s="1291"/>
      <c r="I13" s="1291"/>
      <c r="J13" s="1291"/>
      <c r="K13" s="1291"/>
      <c r="L13" s="1291"/>
      <c r="M13" s="1291"/>
      <c r="N13" s="1291"/>
      <c r="O13" s="1291"/>
      <c r="P13" s="1292"/>
      <c r="Q13" s="525"/>
    </row>
    <row r="14" spans="1:17" ht="12.75" customHeight="1" x14ac:dyDescent="0.25">
      <c r="A14" s="10"/>
      <c r="B14" s="11"/>
      <c r="C14" s="1261"/>
      <c r="D14" s="1261"/>
      <c r="E14" s="1261"/>
      <c r="F14" s="1261"/>
      <c r="G14" s="1261"/>
      <c r="H14" s="1261"/>
      <c r="I14" s="1261"/>
      <c r="J14" s="1261"/>
      <c r="K14" s="1261"/>
      <c r="L14" s="1261"/>
      <c r="M14" s="1261"/>
      <c r="N14" s="1261"/>
      <c r="O14" s="1261"/>
      <c r="P14" s="1262"/>
      <c r="Q14" s="525"/>
    </row>
    <row r="15" spans="1:17" s="12" customFormat="1" ht="12.75" customHeight="1" x14ac:dyDescent="0.25">
      <c r="A15" s="1263" t="s">
        <v>21</v>
      </c>
      <c r="B15" s="1266" t="s">
        <v>22</v>
      </c>
      <c r="C15" s="1268" t="s">
        <v>23</v>
      </c>
      <c r="D15" s="1269"/>
      <c r="E15" s="1269"/>
      <c r="F15" s="1269"/>
      <c r="G15" s="1269"/>
      <c r="H15" s="1269"/>
      <c r="I15" s="1269"/>
      <c r="J15" s="1269"/>
      <c r="K15" s="1269"/>
      <c r="L15" s="1269"/>
      <c r="M15" s="1269"/>
      <c r="N15" s="1269"/>
      <c r="O15" s="1269"/>
      <c r="P15" s="1270"/>
      <c r="Q15" s="526"/>
    </row>
    <row r="16" spans="1:17" s="12" customFormat="1" ht="12.75" customHeight="1" x14ac:dyDescent="0.25">
      <c r="A16" s="1264"/>
      <c r="B16" s="1267"/>
      <c r="C16" s="1271" t="s">
        <v>24</v>
      </c>
      <c r="D16" s="1273" t="s">
        <v>25</v>
      </c>
      <c r="E16" s="1275" t="s">
        <v>26</v>
      </c>
      <c r="F16" s="1277" t="s">
        <v>27</v>
      </c>
      <c r="G16" s="1279" t="s">
        <v>28</v>
      </c>
      <c r="H16" s="1281" t="s">
        <v>29</v>
      </c>
      <c r="I16" s="1257" t="s">
        <v>30</v>
      </c>
      <c r="J16" s="1259" t="s">
        <v>31</v>
      </c>
      <c r="K16" s="1259" t="s">
        <v>32</v>
      </c>
      <c r="L16" s="1283" t="s">
        <v>33</v>
      </c>
      <c r="M16" s="1287" t="s">
        <v>34</v>
      </c>
      <c r="N16" s="1289" t="s">
        <v>35</v>
      </c>
      <c r="O16" s="1283" t="s">
        <v>36</v>
      </c>
      <c r="P16" s="1285" t="s">
        <v>37</v>
      </c>
    </row>
    <row r="17" spans="1:16" s="13" customFormat="1" ht="71.25" customHeight="1" thickBot="1" x14ac:dyDescent="0.3">
      <c r="A17" s="1265"/>
      <c r="B17" s="1267"/>
      <c r="C17" s="1272"/>
      <c r="D17" s="1274"/>
      <c r="E17" s="1276"/>
      <c r="F17" s="1278"/>
      <c r="G17" s="1280"/>
      <c r="H17" s="1282"/>
      <c r="I17" s="1258"/>
      <c r="J17" s="1260"/>
      <c r="K17" s="1260"/>
      <c r="L17" s="1284"/>
      <c r="M17" s="1288"/>
      <c r="N17" s="1290"/>
      <c r="O17" s="1284"/>
      <c r="P17" s="1286"/>
    </row>
    <row r="18" spans="1:16" s="13" customFormat="1" ht="9.75" customHeight="1" thickTop="1" x14ac:dyDescent="0.25">
      <c r="A18" s="14" t="s">
        <v>38</v>
      </c>
      <c r="B18" s="14">
        <v>2</v>
      </c>
      <c r="C18" s="15">
        <v>3</v>
      </c>
      <c r="D18" s="16">
        <v>4</v>
      </c>
      <c r="E18" s="430">
        <v>5</v>
      </c>
      <c r="F18" s="14">
        <v>6</v>
      </c>
      <c r="G18" s="16">
        <v>7</v>
      </c>
      <c r="H18" s="18">
        <v>8</v>
      </c>
      <c r="I18" s="19">
        <v>9</v>
      </c>
      <c r="J18" s="18">
        <v>10</v>
      </c>
      <c r="K18" s="17">
        <v>11</v>
      </c>
      <c r="L18" s="19">
        <v>12</v>
      </c>
      <c r="M18" s="15">
        <v>13</v>
      </c>
      <c r="N18" s="17">
        <v>14</v>
      </c>
      <c r="O18" s="19">
        <v>15</v>
      </c>
      <c r="P18" s="19">
        <v>16</v>
      </c>
    </row>
    <row r="19" spans="1:16" s="27" customFormat="1" x14ac:dyDescent="0.25">
      <c r="A19" s="20"/>
      <c r="B19" s="21" t="s">
        <v>39</v>
      </c>
      <c r="C19" s="22"/>
      <c r="D19" s="23"/>
      <c r="E19" s="431"/>
      <c r="F19" s="192"/>
      <c r="G19" s="23"/>
      <c r="H19" s="25"/>
      <c r="I19" s="26"/>
      <c r="J19" s="25"/>
      <c r="K19" s="24"/>
      <c r="L19" s="26"/>
      <c r="M19" s="28"/>
      <c r="N19" s="24"/>
      <c r="O19" s="26"/>
      <c r="P19" s="29"/>
    </row>
    <row r="20" spans="1:16" s="27" customFormat="1" ht="12.75" thickBot="1" x14ac:dyDescent="0.3">
      <c r="A20" s="30"/>
      <c r="B20" s="31" t="s">
        <v>40</v>
      </c>
      <c r="C20" s="32">
        <f>F20+I20+L20+O20</f>
        <v>904995</v>
      </c>
      <c r="D20" s="33">
        <f>SUM(D21,D24,D25,D41,D43)</f>
        <v>385377</v>
      </c>
      <c r="E20" s="432">
        <f t="shared" ref="E20:F20" si="0">SUM(E21,E24,E25,E41,E43)</f>
        <v>0</v>
      </c>
      <c r="F20" s="483">
        <f t="shared" si="0"/>
        <v>385377</v>
      </c>
      <c r="G20" s="33">
        <f>SUM(G21,G24,G43)</f>
        <v>506797</v>
      </c>
      <c r="H20" s="35">
        <f t="shared" ref="H20:I20" si="1">SUM(H21,H24,H43)</f>
        <v>0</v>
      </c>
      <c r="I20" s="36">
        <f t="shared" si="1"/>
        <v>506797</v>
      </c>
      <c r="J20" s="35">
        <f>SUM(J21,J26,J43)</f>
        <v>12821</v>
      </c>
      <c r="K20" s="34">
        <f t="shared" ref="K20:L20" si="2">SUM(K21,K26,K43)</f>
        <v>0</v>
      </c>
      <c r="L20" s="36">
        <f t="shared" si="2"/>
        <v>12821</v>
      </c>
      <c r="M20" s="32">
        <f>SUM(M21,M45)</f>
        <v>0</v>
      </c>
      <c r="N20" s="34">
        <f t="shared" ref="N20:O20" si="3">SUM(N21,N45)</f>
        <v>0</v>
      </c>
      <c r="O20" s="36">
        <f t="shared" si="3"/>
        <v>0</v>
      </c>
      <c r="P20" s="37"/>
    </row>
    <row r="21" spans="1:16" ht="12.75" thickTop="1" x14ac:dyDescent="0.25">
      <c r="A21" s="38"/>
      <c r="B21" s="39" t="s">
        <v>41</v>
      </c>
      <c r="C21" s="40">
        <f t="shared" ref="C21:C84" si="4">F21+I21+L21+O21</f>
        <v>776</v>
      </c>
      <c r="D21" s="41">
        <f>SUM(D22:D23)</f>
        <v>0</v>
      </c>
      <c r="E21" s="433">
        <f t="shared" ref="E21" si="5">SUM(E22:E23)</f>
        <v>0</v>
      </c>
      <c r="F21" s="484">
        <f>SUM(F22:F23)</f>
        <v>0</v>
      </c>
      <c r="G21" s="41">
        <f>SUM(G22:G23)</f>
        <v>0</v>
      </c>
      <c r="H21" s="43">
        <f t="shared" ref="H21:I21" si="6">SUM(H22:H23)</f>
        <v>0</v>
      </c>
      <c r="I21" s="44">
        <f t="shared" si="6"/>
        <v>0</v>
      </c>
      <c r="J21" s="43">
        <f>SUM(J22:J23)</f>
        <v>776</v>
      </c>
      <c r="K21" s="42">
        <f t="shared" ref="K21:L21" si="7">SUM(K22:K23)</f>
        <v>0</v>
      </c>
      <c r="L21" s="44">
        <f t="shared" si="7"/>
        <v>776</v>
      </c>
      <c r="M21" s="40">
        <f>SUM(M22:M23)</f>
        <v>0</v>
      </c>
      <c r="N21" s="42">
        <f t="shared" ref="N21:O21" si="8">SUM(N22:N23)</f>
        <v>0</v>
      </c>
      <c r="O21" s="44">
        <f t="shared" si="8"/>
        <v>0</v>
      </c>
      <c r="P21" s="45"/>
    </row>
    <row r="22" spans="1:16" hidden="1" x14ac:dyDescent="0.25">
      <c r="A22" s="46"/>
      <c r="B22" s="47" t="s">
        <v>42</v>
      </c>
      <c r="C22" s="48">
        <f t="shared" si="4"/>
        <v>0</v>
      </c>
      <c r="D22" s="49"/>
      <c r="E22" s="434"/>
      <c r="F22" s="485">
        <f>D22+E22</f>
        <v>0</v>
      </c>
      <c r="G22" s="49"/>
      <c r="H22" s="51"/>
      <c r="I22" s="52">
        <f>G22+H22</f>
        <v>0</v>
      </c>
      <c r="J22" s="51"/>
      <c r="K22" s="50"/>
      <c r="L22" s="52">
        <f>J22+K22</f>
        <v>0</v>
      </c>
      <c r="M22" s="53"/>
      <c r="N22" s="50"/>
      <c r="O22" s="52">
        <f>M22+N22</f>
        <v>0</v>
      </c>
      <c r="P22" s="54"/>
    </row>
    <row r="23" spans="1:16" x14ac:dyDescent="0.25">
      <c r="A23" s="97"/>
      <c r="B23" s="119" t="s">
        <v>43</v>
      </c>
      <c r="C23" s="369">
        <f t="shared" si="4"/>
        <v>776</v>
      </c>
      <c r="D23" s="370"/>
      <c r="E23" s="482"/>
      <c r="F23" s="509">
        <f>D23+E23</f>
        <v>0</v>
      </c>
      <c r="G23" s="370"/>
      <c r="H23" s="372"/>
      <c r="I23" s="166">
        <f>G23+H23</f>
        <v>0</v>
      </c>
      <c r="J23" s="372">
        <v>776</v>
      </c>
      <c r="K23" s="371"/>
      <c r="L23" s="166">
        <f>J23+K23</f>
        <v>776</v>
      </c>
      <c r="M23" s="373"/>
      <c r="N23" s="371"/>
      <c r="O23" s="166">
        <f>M23+N23</f>
        <v>0</v>
      </c>
      <c r="P23" s="374"/>
    </row>
    <row r="24" spans="1:16" s="27" customFormat="1" ht="24.75" thickBot="1" x14ac:dyDescent="0.3">
      <c r="A24" s="64">
        <v>19300</v>
      </c>
      <c r="B24" s="64" t="s">
        <v>44</v>
      </c>
      <c r="C24" s="65">
        <f>F24+I24</f>
        <v>892174</v>
      </c>
      <c r="D24" s="66">
        <v>385377</v>
      </c>
      <c r="E24" s="475"/>
      <c r="F24" s="520">
        <f>D24+E24</f>
        <v>385377</v>
      </c>
      <c r="G24" s="66">
        <v>506797</v>
      </c>
      <c r="H24" s="67"/>
      <c r="I24" s="68">
        <f>G24+H24</f>
        <v>506797</v>
      </c>
      <c r="J24" s="69" t="s">
        <v>45</v>
      </c>
      <c r="K24" s="70" t="s">
        <v>45</v>
      </c>
      <c r="L24" s="72" t="s">
        <v>45</v>
      </c>
      <c r="M24" s="71" t="s">
        <v>45</v>
      </c>
      <c r="N24" s="70" t="s">
        <v>45</v>
      </c>
      <c r="O24" s="72" t="s">
        <v>45</v>
      </c>
      <c r="P24" s="375"/>
    </row>
    <row r="25" spans="1:16" s="27" customFormat="1" ht="24.75" hidden="1" thickTop="1" x14ac:dyDescent="0.25">
      <c r="A25" s="74"/>
      <c r="B25" s="75" t="s">
        <v>46</v>
      </c>
      <c r="C25" s="76">
        <f>F25</f>
        <v>0</v>
      </c>
      <c r="D25" s="77"/>
      <c r="E25" s="476"/>
      <c r="F25" s="506">
        <f>D25+E25</f>
        <v>0</v>
      </c>
      <c r="G25" s="78" t="s">
        <v>45</v>
      </c>
      <c r="H25" s="79" t="s">
        <v>45</v>
      </c>
      <c r="I25" s="80" t="s">
        <v>45</v>
      </c>
      <c r="J25" s="79" t="s">
        <v>45</v>
      </c>
      <c r="K25" s="81" t="s">
        <v>45</v>
      </c>
      <c r="L25" s="80" t="s">
        <v>45</v>
      </c>
      <c r="M25" s="82" t="s">
        <v>45</v>
      </c>
      <c r="N25" s="81" t="s">
        <v>45</v>
      </c>
      <c r="O25" s="80" t="s">
        <v>45</v>
      </c>
      <c r="P25" s="83"/>
    </row>
    <row r="26" spans="1:16" s="27" customFormat="1" ht="36.75" thickTop="1" x14ac:dyDescent="0.25">
      <c r="A26" s="75">
        <v>21300</v>
      </c>
      <c r="B26" s="75" t="s">
        <v>47</v>
      </c>
      <c r="C26" s="76">
        <f>L26</f>
        <v>11925</v>
      </c>
      <c r="D26" s="78" t="s">
        <v>45</v>
      </c>
      <c r="E26" s="438" t="s">
        <v>45</v>
      </c>
      <c r="F26" s="489" t="s">
        <v>45</v>
      </c>
      <c r="G26" s="78" t="s">
        <v>45</v>
      </c>
      <c r="H26" s="79" t="s">
        <v>45</v>
      </c>
      <c r="I26" s="385" t="s">
        <v>45</v>
      </c>
      <c r="J26" s="584">
        <f>SUM(J27,J31,J33,J36)</f>
        <v>11925</v>
      </c>
      <c r="K26" s="585">
        <f t="shared" ref="K26:L26" si="9">SUM(K27,K31,K33,K36)</f>
        <v>0</v>
      </c>
      <c r="L26" s="586">
        <f t="shared" si="9"/>
        <v>11925</v>
      </c>
      <c r="M26" s="387" t="s">
        <v>45</v>
      </c>
      <c r="N26" s="386" t="s">
        <v>45</v>
      </c>
      <c r="O26" s="385" t="s">
        <v>45</v>
      </c>
      <c r="P26" s="406"/>
    </row>
    <row r="27" spans="1:16" s="27" customFormat="1" ht="24" hidden="1" x14ac:dyDescent="0.25">
      <c r="A27" s="86">
        <v>21350</v>
      </c>
      <c r="B27" s="75" t="s">
        <v>48</v>
      </c>
      <c r="C27" s="76">
        <f t="shared" ref="C27:C40" si="10">L27</f>
        <v>0</v>
      </c>
      <c r="D27" s="78" t="s">
        <v>45</v>
      </c>
      <c r="E27" s="438" t="s">
        <v>45</v>
      </c>
      <c r="F27" s="489" t="s">
        <v>45</v>
      </c>
      <c r="G27" s="78" t="s">
        <v>45</v>
      </c>
      <c r="H27" s="79" t="s">
        <v>45</v>
      </c>
      <c r="I27" s="385" t="s">
        <v>45</v>
      </c>
      <c r="J27" s="584">
        <f>SUM(J28:J30)</f>
        <v>0</v>
      </c>
      <c r="K27" s="585">
        <f t="shared" ref="K27:L27" si="11">SUM(K28:K30)</f>
        <v>0</v>
      </c>
      <c r="L27" s="586">
        <f t="shared" si="11"/>
        <v>0</v>
      </c>
      <c r="M27" s="387" t="s">
        <v>45</v>
      </c>
      <c r="N27" s="386" t="s">
        <v>45</v>
      </c>
      <c r="O27" s="385" t="s">
        <v>45</v>
      </c>
      <c r="P27" s="406"/>
    </row>
    <row r="28" spans="1:16" hidden="1" x14ac:dyDescent="0.25">
      <c r="A28" s="46">
        <v>21351</v>
      </c>
      <c r="B28" s="87" t="s">
        <v>49</v>
      </c>
      <c r="C28" s="88">
        <f t="shared" si="10"/>
        <v>0</v>
      </c>
      <c r="D28" s="89" t="s">
        <v>45</v>
      </c>
      <c r="E28" s="439" t="s">
        <v>45</v>
      </c>
      <c r="F28" s="490" t="s">
        <v>45</v>
      </c>
      <c r="G28" s="89" t="s">
        <v>45</v>
      </c>
      <c r="H28" s="91" t="s">
        <v>45</v>
      </c>
      <c r="I28" s="1139" t="s">
        <v>45</v>
      </c>
      <c r="J28" s="261"/>
      <c r="K28" s="260"/>
      <c r="L28" s="742">
        <f>J28+K28</f>
        <v>0</v>
      </c>
      <c r="M28" s="1140" t="s">
        <v>45</v>
      </c>
      <c r="N28" s="1141" t="s">
        <v>45</v>
      </c>
      <c r="O28" s="1139" t="s">
        <v>45</v>
      </c>
      <c r="P28" s="1142"/>
    </row>
    <row r="29" spans="1:16" hidden="1" x14ac:dyDescent="0.25">
      <c r="A29" s="97">
        <v>21352</v>
      </c>
      <c r="B29" s="98" t="s">
        <v>50</v>
      </c>
      <c r="C29" s="99">
        <f t="shared" si="10"/>
        <v>0</v>
      </c>
      <c r="D29" s="100" t="s">
        <v>45</v>
      </c>
      <c r="E29" s="440" t="s">
        <v>45</v>
      </c>
      <c r="F29" s="491" t="s">
        <v>45</v>
      </c>
      <c r="G29" s="100" t="s">
        <v>45</v>
      </c>
      <c r="H29" s="102" t="s">
        <v>45</v>
      </c>
      <c r="I29" s="1143" t="s">
        <v>45</v>
      </c>
      <c r="J29" s="227"/>
      <c r="K29" s="226"/>
      <c r="L29" s="61">
        <f>J29+K29</f>
        <v>0</v>
      </c>
      <c r="M29" s="1144" t="s">
        <v>45</v>
      </c>
      <c r="N29" s="1145" t="s">
        <v>45</v>
      </c>
      <c r="O29" s="1143" t="s">
        <v>45</v>
      </c>
      <c r="P29" s="1146"/>
    </row>
    <row r="30" spans="1:16" ht="24" hidden="1" x14ac:dyDescent="0.25">
      <c r="A30" s="97">
        <v>21359</v>
      </c>
      <c r="B30" s="98" t="s">
        <v>51</v>
      </c>
      <c r="C30" s="99">
        <f t="shared" si="10"/>
        <v>0</v>
      </c>
      <c r="D30" s="100" t="s">
        <v>45</v>
      </c>
      <c r="E30" s="440" t="s">
        <v>45</v>
      </c>
      <c r="F30" s="491" t="s">
        <v>45</v>
      </c>
      <c r="G30" s="100" t="s">
        <v>45</v>
      </c>
      <c r="H30" s="102" t="s">
        <v>45</v>
      </c>
      <c r="I30" s="1143" t="s">
        <v>45</v>
      </c>
      <c r="J30" s="227"/>
      <c r="K30" s="226"/>
      <c r="L30" s="61">
        <f>J30+K30</f>
        <v>0</v>
      </c>
      <c r="M30" s="1144" t="s">
        <v>45</v>
      </c>
      <c r="N30" s="1145" t="s">
        <v>45</v>
      </c>
      <c r="O30" s="1143" t="s">
        <v>45</v>
      </c>
      <c r="P30" s="1146"/>
    </row>
    <row r="31" spans="1:16" s="27" customFormat="1" ht="36" hidden="1" x14ac:dyDescent="0.25">
      <c r="A31" s="86">
        <v>21370</v>
      </c>
      <c r="B31" s="75" t="s">
        <v>52</v>
      </c>
      <c r="C31" s="76">
        <f t="shared" si="10"/>
        <v>0</v>
      </c>
      <c r="D31" s="78" t="s">
        <v>45</v>
      </c>
      <c r="E31" s="438" t="s">
        <v>45</v>
      </c>
      <c r="F31" s="489" t="s">
        <v>45</v>
      </c>
      <c r="G31" s="78" t="s">
        <v>45</v>
      </c>
      <c r="H31" s="79" t="s">
        <v>45</v>
      </c>
      <c r="I31" s="385" t="s">
        <v>45</v>
      </c>
      <c r="J31" s="584">
        <f>SUM(J32)</f>
        <v>0</v>
      </c>
      <c r="K31" s="585">
        <f t="shared" ref="K31:L31" si="12">SUM(K32)</f>
        <v>0</v>
      </c>
      <c r="L31" s="586">
        <f t="shared" si="12"/>
        <v>0</v>
      </c>
      <c r="M31" s="387" t="s">
        <v>45</v>
      </c>
      <c r="N31" s="386" t="s">
        <v>45</v>
      </c>
      <c r="O31" s="385" t="s">
        <v>45</v>
      </c>
      <c r="P31" s="406"/>
    </row>
    <row r="32" spans="1:16" ht="36" hidden="1" x14ac:dyDescent="0.25">
      <c r="A32" s="108">
        <v>21379</v>
      </c>
      <c r="B32" s="109" t="s">
        <v>53</v>
      </c>
      <c r="C32" s="110">
        <f t="shared" si="10"/>
        <v>0</v>
      </c>
      <c r="D32" s="111" t="s">
        <v>45</v>
      </c>
      <c r="E32" s="441" t="s">
        <v>45</v>
      </c>
      <c r="F32" s="492" t="s">
        <v>45</v>
      </c>
      <c r="G32" s="111" t="s">
        <v>45</v>
      </c>
      <c r="H32" s="113" t="s">
        <v>45</v>
      </c>
      <c r="I32" s="414" t="s">
        <v>45</v>
      </c>
      <c r="J32" s="784"/>
      <c r="K32" s="785"/>
      <c r="L32" s="411">
        <f>J32+K32</f>
        <v>0</v>
      </c>
      <c r="M32" s="412" t="s">
        <v>45</v>
      </c>
      <c r="N32" s="413" t="s">
        <v>45</v>
      </c>
      <c r="O32" s="414" t="s">
        <v>45</v>
      </c>
      <c r="P32" s="1135"/>
    </row>
    <row r="33" spans="1:16" s="27" customFormat="1" x14ac:dyDescent="0.25">
      <c r="A33" s="86">
        <v>21380</v>
      </c>
      <c r="B33" s="75" t="s">
        <v>54</v>
      </c>
      <c r="C33" s="76">
        <f t="shared" si="10"/>
        <v>7716</v>
      </c>
      <c r="D33" s="78" t="s">
        <v>45</v>
      </c>
      <c r="E33" s="438" t="s">
        <v>45</v>
      </c>
      <c r="F33" s="489" t="s">
        <v>45</v>
      </c>
      <c r="G33" s="78" t="s">
        <v>45</v>
      </c>
      <c r="H33" s="79" t="s">
        <v>45</v>
      </c>
      <c r="I33" s="385" t="s">
        <v>45</v>
      </c>
      <c r="J33" s="584">
        <f>SUM(J34:J35)</f>
        <v>7716</v>
      </c>
      <c r="K33" s="585">
        <f t="shared" ref="K33:L33" si="13">SUM(K34:K35)</f>
        <v>0</v>
      </c>
      <c r="L33" s="586">
        <f t="shared" si="13"/>
        <v>7716</v>
      </c>
      <c r="M33" s="387" t="s">
        <v>45</v>
      </c>
      <c r="N33" s="386" t="s">
        <v>45</v>
      </c>
      <c r="O33" s="385" t="s">
        <v>45</v>
      </c>
      <c r="P33" s="406"/>
    </row>
    <row r="34" spans="1:16" x14ac:dyDescent="0.25">
      <c r="A34" s="108">
        <v>21381</v>
      </c>
      <c r="B34" s="109" t="s">
        <v>55</v>
      </c>
      <c r="C34" s="516">
        <f t="shared" si="10"/>
        <v>7716</v>
      </c>
      <c r="D34" s="89" t="s">
        <v>45</v>
      </c>
      <c r="E34" s="439" t="s">
        <v>45</v>
      </c>
      <c r="F34" s="492" t="s">
        <v>45</v>
      </c>
      <c r="G34" s="89" t="s">
        <v>45</v>
      </c>
      <c r="H34" s="91" t="s">
        <v>45</v>
      </c>
      <c r="I34" s="414" t="s">
        <v>45</v>
      </c>
      <c r="J34" s="261">
        <v>7716</v>
      </c>
      <c r="K34" s="260"/>
      <c r="L34" s="411">
        <f>J34+K34</f>
        <v>7716</v>
      </c>
      <c r="M34" s="1140" t="s">
        <v>45</v>
      </c>
      <c r="N34" s="1141" t="s">
        <v>45</v>
      </c>
      <c r="O34" s="414" t="s">
        <v>45</v>
      </c>
      <c r="P34" s="728"/>
    </row>
    <row r="35" spans="1:16" ht="24" hidden="1" x14ac:dyDescent="0.25">
      <c r="A35" s="119">
        <v>21383</v>
      </c>
      <c r="B35" s="98" t="s">
        <v>56</v>
      </c>
      <c r="C35" s="99">
        <f t="shared" si="10"/>
        <v>0</v>
      </c>
      <c r="D35" s="100" t="s">
        <v>45</v>
      </c>
      <c r="E35" s="440" t="s">
        <v>45</v>
      </c>
      <c r="F35" s="491" t="s">
        <v>45</v>
      </c>
      <c r="G35" s="100" t="s">
        <v>45</v>
      </c>
      <c r="H35" s="102" t="s">
        <v>45</v>
      </c>
      <c r="I35" s="1143" t="s">
        <v>45</v>
      </c>
      <c r="J35" s="227"/>
      <c r="K35" s="226"/>
      <c r="L35" s="61">
        <f>J35+K35</f>
        <v>0</v>
      </c>
      <c r="M35" s="1144" t="s">
        <v>45</v>
      </c>
      <c r="N35" s="1145" t="s">
        <v>45</v>
      </c>
      <c r="O35" s="1143" t="s">
        <v>45</v>
      </c>
      <c r="P35" s="1146"/>
    </row>
    <row r="36" spans="1:16" s="27" customFormat="1" ht="25.5" customHeight="1" x14ac:dyDescent="0.25">
      <c r="A36" s="86">
        <v>21390</v>
      </c>
      <c r="B36" s="75" t="s">
        <v>57</v>
      </c>
      <c r="C36" s="76">
        <f t="shared" si="10"/>
        <v>4209</v>
      </c>
      <c r="D36" s="78" t="s">
        <v>45</v>
      </c>
      <c r="E36" s="438" t="s">
        <v>45</v>
      </c>
      <c r="F36" s="489" t="s">
        <v>45</v>
      </c>
      <c r="G36" s="78" t="s">
        <v>45</v>
      </c>
      <c r="H36" s="79" t="s">
        <v>45</v>
      </c>
      <c r="I36" s="385" t="s">
        <v>45</v>
      </c>
      <c r="J36" s="584">
        <f>SUM(J37:J40)</f>
        <v>4209</v>
      </c>
      <c r="K36" s="585">
        <f t="shared" ref="K36:L36" si="14">SUM(K37:K40)</f>
        <v>0</v>
      </c>
      <c r="L36" s="586">
        <f t="shared" si="14"/>
        <v>4209</v>
      </c>
      <c r="M36" s="387" t="s">
        <v>45</v>
      </c>
      <c r="N36" s="386" t="s">
        <v>45</v>
      </c>
      <c r="O36" s="385" t="s">
        <v>45</v>
      </c>
      <c r="P36" s="406"/>
    </row>
    <row r="37" spans="1:16" ht="24" hidden="1" x14ac:dyDescent="0.25">
      <c r="A37" s="47">
        <v>21391</v>
      </c>
      <c r="B37" s="87" t="s">
        <v>58</v>
      </c>
      <c r="C37" s="88">
        <f t="shared" si="10"/>
        <v>0</v>
      </c>
      <c r="D37" s="89" t="s">
        <v>45</v>
      </c>
      <c r="E37" s="439" t="s">
        <v>45</v>
      </c>
      <c r="F37" s="490" t="s">
        <v>45</v>
      </c>
      <c r="G37" s="89" t="s">
        <v>45</v>
      </c>
      <c r="H37" s="91" t="s">
        <v>45</v>
      </c>
      <c r="I37" s="1139" t="s">
        <v>45</v>
      </c>
      <c r="J37" s="261"/>
      <c r="K37" s="260"/>
      <c r="L37" s="742">
        <f>J37+K37</f>
        <v>0</v>
      </c>
      <c r="M37" s="1140" t="s">
        <v>45</v>
      </c>
      <c r="N37" s="1141" t="s">
        <v>45</v>
      </c>
      <c r="O37" s="1139" t="s">
        <v>45</v>
      </c>
      <c r="P37" s="1142"/>
    </row>
    <row r="38" spans="1:16" hidden="1" x14ac:dyDescent="0.25">
      <c r="A38" s="119">
        <v>21393</v>
      </c>
      <c r="B38" s="98" t="s">
        <v>59</v>
      </c>
      <c r="C38" s="99">
        <f t="shared" si="10"/>
        <v>0</v>
      </c>
      <c r="D38" s="100" t="s">
        <v>45</v>
      </c>
      <c r="E38" s="440" t="s">
        <v>45</v>
      </c>
      <c r="F38" s="491" t="s">
        <v>45</v>
      </c>
      <c r="G38" s="100" t="s">
        <v>45</v>
      </c>
      <c r="H38" s="102" t="s">
        <v>45</v>
      </c>
      <c r="I38" s="1143" t="s">
        <v>45</v>
      </c>
      <c r="J38" s="227"/>
      <c r="K38" s="226"/>
      <c r="L38" s="61">
        <f>J38+K38</f>
        <v>0</v>
      </c>
      <c r="M38" s="1144" t="s">
        <v>45</v>
      </c>
      <c r="N38" s="1145" t="s">
        <v>45</v>
      </c>
      <c r="O38" s="1143" t="s">
        <v>45</v>
      </c>
      <c r="P38" s="1146"/>
    </row>
    <row r="39" spans="1:16" hidden="1" x14ac:dyDescent="0.25">
      <c r="A39" s="119">
        <v>21395</v>
      </c>
      <c r="B39" s="98" t="s">
        <v>60</v>
      </c>
      <c r="C39" s="99">
        <f t="shared" si="10"/>
        <v>0</v>
      </c>
      <c r="D39" s="100" t="s">
        <v>45</v>
      </c>
      <c r="E39" s="440" t="s">
        <v>45</v>
      </c>
      <c r="F39" s="491" t="s">
        <v>45</v>
      </c>
      <c r="G39" s="100" t="s">
        <v>45</v>
      </c>
      <c r="H39" s="102" t="s">
        <v>45</v>
      </c>
      <c r="I39" s="1143" t="s">
        <v>45</v>
      </c>
      <c r="J39" s="227"/>
      <c r="K39" s="226"/>
      <c r="L39" s="61">
        <f>J39+K39</f>
        <v>0</v>
      </c>
      <c r="M39" s="1144" t="s">
        <v>45</v>
      </c>
      <c r="N39" s="1145" t="s">
        <v>45</v>
      </c>
      <c r="O39" s="1143" t="s">
        <v>45</v>
      </c>
      <c r="P39" s="1146"/>
    </row>
    <row r="40" spans="1:16" ht="24" x14ac:dyDescent="0.25">
      <c r="A40" s="120">
        <v>21399</v>
      </c>
      <c r="B40" s="121" t="s">
        <v>61</v>
      </c>
      <c r="C40" s="122">
        <f t="shared" si="10"/>
        <v>4209</v>
      </c>
      <c r="D40" s="123" t="s">
        <v>45</v>
      </c>
      <c r="E40" s="477" t="s">
        <v>45</v>
      </c>
      <c r="F40" s="521" t="s">
        <v>45</v>
      </c>
      <c r="G40" s="123" t="s">
        <v>45</v>
      </c>
      <c r="H40" s="125" t="s">
        <v>45</v>
      </c>
      <c r="I40" s="362" t="s">
        <v>45</v>
      </c>
      <c r="J40" s="363">
        <v>4209</v>
      </c>
      <c r="K40" s="364"/>
      <c r="L40" s="494">
        <f>J40+K40</f>
        <v>4209</v>
      </c>
      <c r="M40" s="365" t="s">
        <v>45</v>
      </c>
      <c r="N40" s="360" t="s">
        <v>45</v>
      </c>
      <c r="O40" s="362" t="s">
        <v>45</v>
      </c>
      <c r="P40" s="1147"/>
    </row>
    <row r="41" spans="1:16" s="27" customFormat="1" ht="26.25" hidden="1" customHeight="1" x14ac:dyDescent="0.25">
      <c r="A41" s="131">
        <v>21420</v>
      </c>
      <c r="B41" s="132" t="s">
        <v>62</v>
      </c>
      <c r="C41" s="133">
        <f>F41</f>
        <v>0</v>
      </c>
      <c r="D41" s="134">
        <f>SUM(D42)</f>
        <v>0</v>
      </c>
      <c r="E41" s="478">
        <f t="shared" ref="E41:F41" si="15">SUM(E42)</f>
        <v>0</v>
      </c>
      <c r="F41" s="523">
        <f t="shared" si="15"/>
        <v>0</v>
      </c>
      <c r="G41" s="135" t="s">
        <v>45</v>
      </c>
      <c r="H41" s="136" t="s">
        <v>45</v>
      </c>
      <c r="I41" s="394" t="s">
        <v>45</v>
      </c>
      <c r="J41" s="393" t="s">
        <v>45</v>
      </c>
      <c r="K41" s="395" t="s">
        <v>45</v>
      </c>
      <c r="L41" s="394" t="s">
        <v>45</v>
      </c>
      <c r="M41" s="396" t="s">
        <v>45</v>
      </c>
      <c r="N41" s="395" t="s">
        <v>45</v>
      </c>
      <c r="O41" s="394" t="s">
        <v>45</v>
      </c>
      <c r="P41" s="397"/>
    </row>
    <row r="42" spans="1:16" s="27" customFormat="1" ht="26.25" hidden="1" customHeight="1" x14ac:dyDescent="0.25">
      <c r="A42" s="120">
        <v>21429</v>
      </c>
      <c r="B42" s="121" t="s">
        <v>63</v>
      </c>
      <c r="C42" s="122">
        <f>F42</f>
        <v>0</v>
      </c>
      <c r="D42" s="141"/>
      <c r="E42" s="479"/>
      <c r="F42" s="515">
        <f>D42+E42</f>
        <v>0</v>
      </c>
      <c r="G42" s="123" t="s">
        <v>45</v>
      </c>
      <c r="H42" s="125" t="s">
        <v>45</v>
      </c>
      <c r="I42" s="126" t="s">
        <v>45</v>
      </c>
      <c r="J42" s="125" t="s">
        <v>45</v>
      </c>
      <c r="K42" s="124" t="s">
        <v>45</v>
      </c>
      <c r="L42" s="126" t="s">
        <v>45</v>
      </c>
      <c r="M42" s="129" t="s">
        <v>45</v>
      </c>
      <c r="N42" s="124" t="s">
        <v>45</v>
      </c>
      <c r="O42" s="126" t="s">
        <v>45</v>
      </c>
      <c r="P42" s="130"/>
    </row>
    <row r="43" spans="1:16" s="27" customFormat="1" ht="24" x14ac:dyDescent="0.25">
      <c r="A43" s="86">
        <v>21490</v>
      </c>
      <c r="B43" s="75" t="s">
        <v>64</v>
      </c>
      <c r="C43" s="143">
        <f>F43+I43+L43</f>
        <v>120</v>
      </c>
      <c r="D43" s="144">
        <f>D44</f>
        <v>0</v>
      </c>
      <c r="E43" s="480">
        <f t="shared" ref="E43:L43" si="16">E44</f>
        <v>0</v>
      </c>
      <c r="F43" s="524">
        <f t="shared" si="16"/>
        <v>0</v>
      </c>
      <c r="G43" s="144">
        <f t="shared" si="16"/>
        <v>0</v>
      </c>
      <c r="H43" s="146">
        <f t="shared" si="16"/>
        <v>0</v>
      </c>
      <c r="I43" s="147">
        <f t="shared" si="16"/>
        <v>0</v>
      </c>
      <c r="J43" s="146">
        <f t="shared" si="16"/>
        <v>120</v>
      </c>
      <c r="K43" s="145">
        <f t="shared" si="16"/>
        <v>0</v>
      </c>
      <c r="L43" s="147">
        <f t="shared" si="16"/>
        <v>120</v>
      </c>
      <c r="M43" s="82" t="s">
        <v>45</v>
      </c>
      <c r="N43" s="81" t="s">
        <v>45</v>
      </c>
      <c r="O43" s="80" t="s">
        <v>45</v>
      </c>
      <c r="P43" s="83"/>
    </row>
    <row r="44" spans="1:16" s="27" customFormat="1" ht="24" x14ac:dyDescent="0.25">
      <c r="A44" s="119">
        <v>21499</v>
      </c>
      <c r="B44" s="98" t="s">
        <v>65</v>
      </c>
      <c r="C44" s="148">
        <f>F44+I44+L44</f>
        <v>120</v>
      </c>
      <c r="D44" s="149"/>
      <c r="E44" s="481"/>
      <c r="F44" s="516">
        <f>D44+E44</f>
        <v>0</v>
      </c>
      <c r="G44" s="149"/>
      <c r="H44" s="151"/>
      <c r="I44" s="152">
        <f>G44+H44</f>
        <v>0</v>
      </c>
      <c r="J44" s="151">
        <v>120</v>
      </c>
      <c r="K44" s="150"/>
      <c r="L44" s="152">
        <f>J44+K44</f>
        <v>120</v>
      </c>
      <c r="M44" s="117" t="s">
        <v>45</v>
      </c>
      <c r="N44" s="112" t="s">
        <v>45</v>
      </c>
      <c r="O44" s="114" t="s">
        <v>45</v>
      </c>
      <c r="P44" s="118"/>
    </row>
    <row r="45" spans="1:16" ht="12.75" hidden="1" customHeight="1" x14ac:dyDescent="0.25">
      <c r="A45" s="153">
        <v>23000</v>
      </c>
      <c r="B45" s="154" t="s">
        <v>66</v>
      </c>
      <c r="C45" s="143">
        <f>O45</f>
        <v>0</v>
      </c>
      <c r="D45" s="78" t="s">
        <v>45</v>
      </c>
      <c r="E45" s="438" t="s">
        <v>45</v>
      </c>
      <c r="F45" s="489" t="s">
        <v>45</v>
      </c>
      <c r="G45" s="78" t="s">
        <v>45</v>
      </c>
      <c r="H45" s="79" t="s">
        <v>45</v>
      </c>
      <c r="I45" s="80" t="s">
        <v>45</v>
      </c>
      <c r="J45" s="79" t="s">
        <v>45</v>
      </c>
      <c r="K45" s="81" t="s">
        <v>45</v>
      </c>
      <c r="L45" s="80" t="s">
        <v>45</v>
      </c>
      <c r="M45" s="143">
        <f>SUM(M46:M47)</f>
        <v>0</v>
      </c>
      <c r="N45" s="145">
        <f t="shared" ref="N45:O45" si="17">SUM(N46:N47)</f>
        <v>0</v>
      </c>
      <c r="O45" s="147">
        <f t="shared" si="17"/>
        <v>0</v>
      </c>
      <c r="P45" s="155"/>
    </row>
    <row r="46" spans="1:16" ht="24" hidden="1" x14ac:dyDescent="0.25">
      <c r="A46" s="156">
        <v>23410</v>
      </c>
      <c r="B46" s="157" t="s">
        <v>67</v>
      </c>
      <c r="C46" s="133">
        <f t="shared" ref="C46:C47" si="18">O46</f>
        <v>0</v>
      </c>
      <c r="D46" s="135" t="s">
        <v>45</v>
      </c>
      <c r="E46" s="448" t="s">
        <v>45</v>
      </c>
      <c r="F46" s="500" t="s">
        <v>45</v>
      </c>
      <c r="G46" s="135" t="s">
        <v>45</v>
      </c>
      <c r="H46" s="136" t="s">
        <v>45</v>
      </c>
      <c r="I46" s="137" t="s">
        <v>45</v>
      </c>
      <c r="J46" s="136" t="s">
        <v>45</v>
      </c>
      <c r="K46" s="138" t="s">
        <v>45</v>
      </c>
      <c r="L46" s="137" t="s">
        <v>45</v>
      </c>
      <c r="M46" s="158"/>
      <c r="N46" s="159"/>
      <c r="O46" s="160">
        <f>M46+N46</f>
        <v>0</v>
      </c>
      <c r="P46" s="161"/>
    </row>
    <row r="47" spans="1:16" ht="24" hidden="1" x14ac:dyDescent="0.25">
      <c r="A47" s="156">
        <v>23510</v>
      </c>
      <c r="B47" s="157" t="s">
        <v>68</v>
      </c>
      <c r="C47" s="133">
        <f t="shared" si="18"/>
        <v>0</v>
      </c>
      <c r="D47" s="135" t="s">
        <v>45</v>
      </c>
      <c r="E47" s="448" t="s">
        <v>45</v>
      </c>
      <c r="F47" s="500" t="s">
        <v>45</v>
      </c>
      <c r="G47" s="135" t="s">
        <v>45</v>
      </c>
      <c r="H47" s="136" t="s">
        <v>45</v>
      </c>
      <c r="I47" s="137" t="s">
        <v>45</v>
      </c>
      <c r="J47" s="136" t="s">
        <v>45</v>
      </c>
      <c r="K47" s="138" t="s">
        <v>45</v>
      </c>
      <c r="L47" s="137" t="s">
        <v>45</v>
      </c>
      <c r="M47" s="158"/>
      <c r="N47" s="159"/>
      <c r="O47" s="160">
        <f>M47+N47</f>
        <v>0</v>
      </c>
      <c r="P47" s="161"/>
    </row>
    <row r="48" spans="1:16" x14ac:dyDescent="0.25">
      <c r="A48" s="162"/>
      <c r="B48" s="157"/>
      <c r="C48" s="163"/>
      <c r="D48" s="164"/>
      <c r="E48" s="449"/>
      <c r="F48" s="500"/>
      <c r="G48" s="164"/>
      <c r="H48" s="165"/>
      <c r="I48" s="166"/>
      <c r="J48" s="167"/>
      <c r="K48" s="159"/>
      <c r="L48" s="160"/>
      <c r="M48" s="158"/>
      <c r="N48" s="159"/>
      <c r="O48" s="160"/>
      <c r="P48" s="161"/>
    </row>
    <row r="49" spans="1:16" s="27" customFormat="1" x14ac:dyDescent="0.25">
      <c r="A49" s="168"/>
      <c r="B49" s="169" t="s">
        <v>69</v>
      </c>
      <c r="C49" s="170"/>
      <c r="D49" s="171"/>
      <c r="E49" s="450"/>
      <c r="F49" s="501"/>
      <c r="G49" s="171"/>
      <c r="H49" s="173"/>
      <c r="I49" s="174"/>
      <c r="J49" s="173"/>
      <c r="K49" s="172"/>
      <c r="L49" s="174"/>
      <c r="M49" s="175"/>
      <c r="N49" s="172"/>
      <c r="O49" s="174"/>
      <c r="P49" s="176"/>
    </row>
    <row r="50" spans="1:16" s="27" customFormat="1" ht="12.75" thickBot="1" x14ac:dyDescent="0.3">
      <c r="A50" s="177"/>
      <c r="B50" s="30" t="s">
        <v>70</v>
      </c>
      <c r="C50" s="178">
        <f t="shared" si="4"/>
        <v>904995</v>
      </c>
      <c r="D50" s="179">
        <f>SUM(D51,D283)</f>
        <v>385377</v>
      </c>
      <c r="E50" s="451">
        <f t="shared" ref="E50:F50" si="19">SUM(E51,E283)</f>
        <v>0</v>
      </c>
      <c r="F50" s="502">
        <f t="shared" si="19"/>
        <v>385377</v>
      </c>
      <c r="G50" s="179">
        <f>SUM(G51,G283)</f>
        <v>506797</v>
      </c>
      <c r="H50" s="181">
        <f t="shared" ref="H50:I50" si="20">SUM(H51,H283)</f>
        <v>0</v>
      </c>
      <c r="I50" s="182">
        <f t="shared" si="20"/>
        <v>506797</v>
      </c>
      <c r="J50" s="181">
        <f>SUM(J51,J283)</f>
        <v>12821</v>
      </c>
      <c r="K50" s="180">
        <f t="shared" ref="K50:L50" si="21">SUM(K51,K283)</f>
        <v>0</v>
      </c>
      <c r="L50" s="182">
        <f t="shared" si="21"/>
        <v>12821</v>
      </c>
      <c r="M50" s="178">
        <f>SUM(M51,M283)</f>
        <v>0</v>
      </c>
      <c r="N50" s="180">
        <f t="shared" ref="N50:O50" si="22">SUM(N51,N283)</f>
        <v>0</v>
      </c>
      <c r="O50" s="182">
        <f t="shared" si="22"/>
        <v>0</v>
      </c>
      <c r="P50" s="183"/>
    </row>
    <row r="51" spans="1:16" s="27" customFormat="1" ht="36.75" thickTop="1" x14ac:dyDescent="0.25">
      <c r="A51" s="184"/>
      <c r="B51" s="185" t="s">
        <v>71</v>
      </c>
      <c r="C51" s="186">
        <f t="shared" si="4"/>
        <v>904995</v>
      </c>
      <c r="D51" s="187">
        <f>SUM(D52,D194)</f>
        <v>385377</v>
      </c>
      <c r="E51" s="452">
        <f t="shared" ref="E51:F51" si="23">SUM(E52,E194)</f>
        <v>0</v>
      </c>
      <c r="F51" s="503">
        <f t="shared" si="23"/>
        <v>385377</v>
      </c>
      <c r="G51" s="187">
        <f>SUM(G52,G194)</f>
        <v>506797</v>
      </c>
      <c r="H51" s="189">
        <f t="shared" ref="H51:I51" si="24">SUM(H52,H194)</f>
        <v>0</v>
      </c>
      <c r="I51" s="190">
        <f t="shared" si="24"/>
        <v>506797</v>
      </c>
      <c r="J51" s="189">
        <f>SUM(J52,J194)</f>
        <v>12821</v>
      </c>
      <c r="K51" s="188">
        <f t="shared" ref="K51:L51" si="25">SUM(K52,K194)</f>
        <v>0</v>
      </c>
      <c r="L51" s="190">
        <f t="shared" si="25"/>
        <v>12821</v>
      </c>
      <c r="M51" s="186">
        <f>SUM(M52,M194)</f>
        <v>0</v>
      </c>
      <c r="N51" s="188">
        <f t="shared" ref="N51:O51" si="26">SUM(N52,N194)</f>
        <v>0</v>
      </c>
      <c r="O51" s="190">
        <f t="shared" si="26"/>
        <v>0</v>
      </c>
      <c r="P51" s="191"/>
    </row>
    <row r="52" spans="1:16" s="27" customFormat="1" ht="24" x14ac:dyDescent="0.25">
      <c r="A52" s="192"/>
      <c r="B52" s="20" t="s">
        <v>72</v>
      </c>
      <c r="C52" s="193">
        <f t="shared" si="4"/>
        <v>895552</v>
      </c>
      <c r="D52" s="194">
        <f>SUM(D53,D75,D173,D187)</f>
        <v>378075</v>
      </c>
      <c r="E52" s="453">
        <f t="shared" ref="E52:F52" si="27">SUM(E53,E75,E173,E187)</f>
        <v>0</v>
      </c>
      <c r="F52" s="504">
        <f t="shared" si="27"/>
        <v>378075</v>
      </c>
      <c r="G52" s="194">
        <f>SUM(G53,G75,G173,G187)</f>
        <v>504656</v>
      </c>
      <c r="H52" s="196">
        <f t="shared" ref="H52:I52" si="28">SUM(H53,H75,H173,H187)</f>
        <v>0</v>
      </c>
      <c r="I52" s="197">
        <f t="shared" si="28"/>
        <v>504656</v>
      </c>
      <c r="J52" s="196">
        <f>SUM(J53,J75,J173,J187)</f>
        <v>12821</v>
      </c>
      <c r="K52" s="195">
        <f t="shared" ref="K52:L52" si="29">SUM(K53,K75,K173,K187)</f>
        <v>0</v>
      </c>
      <c r="L52" s="197">
        <f t="shared" si="29"/>
        <v>12821</v>
      </c>
      <c r="M52" s="193">
        <f>SUM(M53,M75,M173,M187)</f>
        <v>0</v>
      </c>
      <c r="N52" s="195">
        <f t="shared" ref="N52:O52" si="30">SUM(N53,N75,N173,N187)</f>
        <v>0</v>
      </c>
      <c r="O52" s="197">
        <f t="shared" si="30"/>
        <v>0</v>
      </c>
      <c r="P52" s="198"/>
    </row>
    <row r="53" spans="1:16" s="27" customFormat="1" x14ac:dyDescent="0.25">
      <c r="A53" s="199">
        <v>1000</v>
      </c>
      <c r="B53" s="199" t="s">
        <v>73</v>
      </c>
      <c r="C53" s="200">
        <f t="shared" si="4"/>
        <v>799939</v>
      </c>
      <c r="D53" s="201">
        <f>SUM(D54,D67)</f>
        <v>301250</v>
      </c>
      <c r="E53" s="454">
        <f t="shared" ref="E53:F53" si="31">SUM(E54,E67)</f>
        <v>0</v>
      </c>
      <c r="F53" s="505">
        <f t="shared" si="31"/>
        <v>301250</v>
      </c>
      <c r="G53" s="201">
        <f>SUM(G54,G67)</f>
        <v>498689</v>
      </c>
      <c r="H53" s="203">
        <f t="shared" ref="H53:I53" si="32">SUM(H54,H67)</f>
        <v>0</v>
      </c>
      <c r="I53" s="204">
        <f t="shared" si="32"/>
        <v>498689</v>
      </c>
      <c r="J53" s="203">
        <f>SUM(J54,J67)</f>
        <v>0</v>
      </c>
      <c r="K53" s="202">
        <f t="shared" ref="K53:L53" si="33">SUM(K54,K67)</f>
        <v>0</v>
      </c>
      <c r="L53" s="204">
        <f t="shared" si="33"/>
        <v>0</v>
      </c>
      <c r="M53" s="200">
        <f>SUM(M54,M67)</f>
        <v>0</v>
      </c>
      <c r="N53" s="202">
        <f t="shared" ref="N53:O53" si="34">SUM(N54,N67)</f>
        <v>0</v>
      </c>
      <c r="O53" s="204">
        <f t="shared" si="34"/>
        <v>0</v>
      </c>
      <c r="P53" s="205"/>
    </row>
    <row r="54" spans="1:16" x14ac:dyDescent="0.25">
      <c r="A54" s="75">
        <v>1100</v>
      </c>
      <c r="B54" s="206" t="s">
        <v>74</v>
      </c>
      <c r="C54" s="76">
        <f t="shared" si="4"/>
        <v>605630</v>
      </c>
      <c r="D54" s="207">
        <f>SUM(D55,D58,D66)</f>
        <v>208510</v>
      </c>
      <c r="E54" s="455">
        <f t="shared" ref="E54:F54" si="35">SUM(E55,E58,E66)</f>
        <v>0</v>
      </c>
      <c r="F54" s="506">
        <f t="shared" si="35"/>
        <v>208510</v>
      </c>
      <c r="G54" s="207">
        <f>SUM(G55,G58,G66)</f>
        <v>397120</v>
      </c>
      <c r="H54" s="84">
        <f t="shared" ref="H54:I54" si="36">SUM(H55,H58,H66)</f>
        <v>0</v>
      </c>
      <c r="I54" s="208">
        <f t="shared" si="36"/>
        <v>397120</v>
      </c>
      <c r="J54" s="84">
        <f>SUM(J55,J58,J66)</f>
        <v>0</v>
      </c>
      <c r="K54" s="85">
        <f t="shared" ref="K54:L54" si="37">SUM(K55,K58,K66)</f>
        <v>0</v>
      </c>
      <c r="L54" s="208">
        <f t="shared" si="37"/>
        <v>0</v>
      </c>
      <c r="M54" s="209">
        <f>SUM(M55,M58,M66)</f>
        <v>0</v>
      </c>
      <c r="N54" s="210">
        <f t="shared" ref="N54:O54" si="38">SUM(N55,N58,N66)</f>
        <v>0</v>
      </c>
      <c r="O54" s="211">
        <f t="shared" si="38"/>
        <v>0</v>
      </c>
      <c r="P54" s="212"/>
    </row>
    <row r="55" spans="1:16" x14ac:dyDescent="0.25">
      <c r="A55" s="213">
        <v>1110</v>
      </c>
      <c r="B55" s="157" t="s">
        <v>75</v>
      </c>
      <c r="C55" s="163">
        <f t="shared" si="4"/>
        <v>516281</v>
      </c>
      <c r="D55" s="214">
        <f>SUM(D56:D57)</f>
        <v>167550</v>
      </c>
      <c r="E55" s="456">
        <f t="shared" ref="E55:F55" si="39">SUM(E56:E57)</f>
        <v>0</v>
      </c>
      <c r="F55" s="507">
        <f t="shared" si="39"/>
        <v>167550</v>
      </c>
      <c r="G55" s="214">
        <f>SUM(G56:G57)</f>
        <v>343235</v>
      </c>
      <c r="H55" s="216">
        <f t="shared" ref="H55:I55" si="40">SUM(H56:H57)</f>
        <v>5496</v>
      </c>
      <c r="I55" s="217">
        <f t="shared" si="40"/>
        <v>348731</v>
      </c>
      <c r="J55" s="216">
        <f>SUM(J56:J57)</f>
        <v>0</v>
      </c>
      <c r="K55" s="215">
        <f t="shared" ref="K55:L55" si="41">SUM(K56:K57)</f>
        <v>0</v>
      </c>
      <c r="L55" s="217">
        <f t="shared" si="41"/>
        <v>0</v>
      </c>
      <c r="M55" s="163">
        <f>SUM(M56:M57)</f>
        <v>0</v>
      </c>
      <c r="N55" s="215">
        <f t="shared" ref="N55:O55" si="42">SUM(N56:N57)</f>
        <v>0</v>
      </c>
      <c r="O55" s="217">
        <f t="shared" si="42"/>
        <v>0</v>
      </c>
      <c r="P55" s="218"/>
    </row>
    <row r="56" spans="1:16" hidden="1" x14ac:dyDescent="0.25">
      <c r="A56" s="47">
        <v>1111</v>
      </c>
      <c r="B56" s="87" t="s">
        <v>76</v>
      </c>
      <c r="C56" s="88">
        <f t="shared" si="4"/>
        <v>0</v>
      </c>
      <c r="D56" s="219"/>
      <c r="E56" s="457"/>
      <c r="F56" s="508">
        <f t="shared" ref="F56:F57" si="43">D56+E56</f>
        <v>0</v>
      </c>
      <c r="G56" s="219"/>
      <c r="H56" s="93"/>
      <c r="I56" s="220">
        <f t="shared" ref="I56:I57" si="44">G56+H56</f>
        <v>0</v>
      </c>
      <c r="J56" s="93"/>
      <c r="K56" s="94"/>
      <c r="L56" s="220">
        <f t="shared" ref="L56:L57" si="45">J56+K56</f>
        <v>0</v>
      </c>
      <c r="M56" s="221"/>
      <c r="N56" s="94"/>
      <c r="O56" s="220">
        <f>M56+N56</f>
        <v>0</v>
      </c>
      <c r="P56" s="222"/>
    </row>
    <row r="57" spans="1:16" ht="36" x14ac:dyDescent="0.25">
      <c r="A57" s="119">
        <v>1119</v>
      </c>
      <c r="B57" s="98" t="s">
        <v>77</v>
      </c>
      <c r="C57" s="99">
        <f t="shared" si="4"/>
        <v>516281</v>
      </c>
      <c r="D57" s="237">
        <v>167550</v>
      </c>
      <c r="E57" s="458"/>
      <c r="F57" s="509">
        <f t="shared" si="43"/>
        <v>167550</v>
      </c>
      <c r="G57" s="225">
        <v>343235</v>
      </c>
      <c r="H57" s="227">
        <v>5496</v>
      </c>
      <c r="I57" s="228">
        <f t="shared" si="44"/>
        <v>348731</v>
      </c>
      <c r="J57" s="227"/>
      <c r="K57" s="226"/>
      <c r="L57" s="228">
        <f t="shared" si="45"/>
        <v>0</v>
      </c>
      <c r="M57" s="229"/>
      <c r="N57" s="226"/>
      <c r="O57" s="228">
        <f>M57+N57</f>
        <v>0</v>
      </c>
      <c r="P57" s="230" t="s">
        <v>876</v>
      </c>
    </row>
    <row r="58" spans="1:16" x14ac:dyDescent="0.25">
      <c r="A58" s="231">
        <v>1140</v>
      </c>
      <c r="B58" s="98" t="s">
        <v>78</v>
      </c>
      <c r="C58" s="99">
        <f t="shared" si="4"/>
        <v>86334</v>
      </c>
      <c r="D58" s="232">
        <f>SUM(D59:D65)</f>
        <v>37945</v>
      </c>
      <c r="E58" s="459">
        <f t="shared" ref="E58:F58" si="46">SUM(E59:E65)</f>
        <v>0</v>
      </c>
      <c r="F58" s="509">
        <f t="shared" si="46"/>
        <v>37945</v>
      </c>
      <c r="G58" s="232">
        <f>SUM(G59:G65)</f>
        <v>53885</v>
      </c>
      <c r="H58" s="234">
        <f t="shared" ref="H58:I58" si="47">SUM(H59:H65)</f>
        <v>-5496</v>
      </c>
      <c r="I58" s="235">
        <f t="shared" si="47"/>
        <v>48389</v>
      </c>
      <c r="J58" s="234">
        <f>SUM(J59:J65)</f>
        <v>0</v>
      </c>
      <c r="K58" s="233">
        <f t="shared" ref="K58:L58" si="48">SUM(K59:K65)</f>
        <v>0</v>
      </c>
      <c r="L58" s="235">
        <f t="shared" si="48"/>
        <v>0</v>
      </c>
      <c r="M58" s="99">
        <f>SUM(M59:M65)</f>
        <v>0</v>
      </c>
      <c r="N58" s="233">
        <f t="shared" ref="N58:O58" si="49">SUM(N59:N65)</f>
        <v>0</v>
      </c>
      <c r="O58" s="235">
        <f t="shared" si="49"/>
        <v>0</v>
      </c>
      <c r="P58" s="236"/>
    </row>
    <row r="59" spans="1:16" x14ac:dyDescent="0.25">
      <c r="A59" s="119">
        <v>1141</v>
      </c>
      <c r="B59" s="98" t="s">
        <v>79</v>
      </c>
      <c r="C59" s="99">
        <f t="shared" si="4"/>
        <v>4153</v>
      </c>
      <c r="D59" s="237">
        <v>4153</v>
      </c>
      <c r="E59" s="458"/>
      <c r="F59" s="509">
        <f t="shared" ref="F59:F66" si="50">D59+E59</f>
        <v>4153</v>
      </c>
      <c r="G59" s="237"/>
      <c r="H59" s="104"/>
      <c r="I59" s="235">
        <f t="shared" ref="I59:I66" si="51">G59+H59</f>
        <v>0</v>
      </c>
      <c r="J59" s="104"/>
      <c r="K59" s="105"/>
      <c r="L59" s="235">
        <f t="shared" ref="L59:L66" si="52">J59+K59</f>
        <v>0</v>
      </c>
      <c r="M59" s="238"/>
      <c r="N59" s="105"/>
      <c r="O59" s="235">
        <f t="shared" ref="O59:O66" si="53">M59+N59</f>
        <v>0</v>
      </c>
      <c r="P59" s="236"/>
    </row>
    <row r="60" spans="1:16" ht="24.75" customHeight="1" x14ac:dyDescent="0.25">
      <c r="A60" s="119">
        <v>1142</v>
      </c>
      <c r="B60" s="98" t="s">
        <v>80</v>
      </c>
      <c r="C60" s="99">
        <f t="shared" si="4"/>
        <v>1142</v>
      </c>
      <c r="D60" s="237">
        <v>1142</v>
      </c>
      <c r="E60" s="458"/>
      <c r="F60" s="509">
        <f t="shared" si="50"/>
        <v>1142</v>
      </c>
      <c r="G60" s="237"/>
      <c r="H60" s="104"/>
      <c r="I60" s="235">
        <f t="shared" si="51"/>
        <v>0</v>
      </c>
      <c r="J60" s="104"/>
      <c r="K60" s="105"/>
      <c r="L60" s="235">
        <f>J60+K60</f>
        <v>0</v>
      </c>
      <c r="M60" s="238"/>
      <c r="N60" s="105"/>
      <c r="O60" s="235">
        <f t="shared" si="53"/>
        <v>0</v>
      </c>
      <c r="P60" s="236"/>
    </row>
    <row r="61" spans="1:16" ht="24" hidden="1" x14ac:dyDescent="0.25">
      <c r="A61" s="119">
        <v>1145</v>
      </c>
      <c r="B61" s="98" t="s">
        <v>81</v>
      </c>
      <c r="C61" s="99">
        <f t="shared" si="4"/>
        <v>0</v>
      </c>
      <c r="D61" s="237"/>
      <c r="E61" s="458"/>
      <c r="F61" s="509">
        <f t="shared" si="50"/>
        <v>0</v>
      </c>
      <c r="G61" s="237"/>
      <c r="H61" s="104"/>
      <c r="I61" s="235">
        <f t="shared" si="51"/>
        <v>0</v>
      </c>
      <c r="J61" s="104"/>
      <c r="K61" s="105"/>
      <c r="L61" s="235">
        <f t="shared" si="52"/>
        <v>0</v>
      </c>
      <c r="M61" s="238"/>
      <c r="N61" s="105"/>
      <c r="O61" s="235">
        <f>M61+N61</f>
        <v>0</v>
      </c>
      <c r="P61" s="236"/>
    </row>
    <row r="62" spans="1:16" ht="27.75" hidden="1" customHeight="1" x14ac:dyDescent="0.25">
      <c r="A62" s="119">
        <v>1146</v>
      </c>
      <c r="B62" s="98" t="s">
        <v>82</v>
      </c>
      <c r="C62" s="99">
        <f t="shared" si="4"/>
        <v>0</v>
      </c>
      <c r="D62" s="237"/>
      <c r="E62" s="458"/>
      <c r="F62" s="509">
        <f t="shared" si="50"/>
        <v>0</v>
      </c>
      <c r="G62" s="237"/>
      <c r="H62" s="104"/>
      <c r="I62" s="235">
        <f t="shared" si="51"/>
        <v>0</v>
      </c>
      <c r="J62" s="104"/>
      <c r="K62" s="105"/>
      <c r="L62" s="235">
        <f t="shared" si="52"/>
        <v>0</v>
      </c>
      <c r="M62" s="238"/>
      <c r="N62" s="105"/>
      <c r="O62" s="235">
        <f t="shared" si="53"/>
        <v>0</v>
      </c>
      <c r="P62" s="236"/>
    </row>
    <row r="63" spans="1:16" x14ac:dyDescent="0.25">
      <c r="A63" s="119">
        <v>1147</v>
      </c>
      <c r="B63" s="98" t="s">
        <v>83</v>
      </c>
      <c r="C63" s="99">
        <f t="shared" si="4"/>
        <v>3081</v>
      </c>
      <c r="D63" s="237">
        <v>3081</v>
      </c>
      <c r="E63" s="458"/>
      <c r="F63" s="509">
        <f t="shared" si="50"/>
        <v>3081</v>
      </c>
      <c r="G63" s="237"/>
      <c r="H63" s="104"/>
      <c r="I63" s="235">
        <f t="shared" si="51"/>
        <v>0</v>
      </c>
      <c r="J63" s="104"/>
      <c r="K63" s="105"/>
      <c r="L63" s="235">
        <f t="shared" si="52"/>
        <v>0</v>
      </c>
      <c r="M63" s="238"/>
      <c r="N63" s="105"/>
      <c r="O63" s="235">
        <f t="shared" si="53"/>
        <v>0</v>
      </c>
      <c r="P63" s="236"/>
    </row>
    <row r="64" spans="1:16" x14ac:dyDescent="0.25">
      <c r="A64" s="119">
        <v>1148</v>
      </c>
      <c r="B64" s="98" t="s">
        <v>84</v>
      </c>
      <c r="C64" s="99">
        <f t="shared" si="4"/>
        <v>29329</v>
      </c>
      <c r="D64" s="237">
        <v>29329</v>
      </c>
      <c r="E64" s="458"/>
      <c r="F64" s="509">
        <f t="shared" si="50"/>
        <v>29329</v>
      </c>
      <c r="G64" s="237"/>
      <c r="H64" s="104"/>
      <c r="I64" s="235">
        <f t="shared" si="51"/>
        <v>0</v>
      </c>
      <c r="J64" s="104"/>
      <c r="K64" s="105"/>
      <c r="L64" s="235">
        <f t="shared" si="52"/>
        <v>0</v>
      </c>
      <c r="M64" s="238"/>
      <c r="N64" s="105"/>
      <c r="O64" s="235">
        <f t="shared" si="53"/>
        <v>0</v>
      </c>
      <c r="P64" s="236"/>
    </row>
    <row r="65" spans="1:16" ht="72" x14ac:dyDescent="0.25">
      <c r="A65" s="119">
        <v>1149</v>
      </c>
      <c r="B65" s="98" t="s">
        <v>85</v>
      </c>
      <c r="C65" s="99">
        <f>F65+I65+L65+O65</f>
        <v>48629</v>
      </c>
      <c r="D65" s="237">
        <v>240</v>
      </c>
      <c r="E65" s="458"/>
      <c r="F65" s="509">
        <f t="shared" si="50"/>
        <v>240</v>
      </c>
      <c r="G65" s="237">
        <v>53885</v>
      </c>
      <c r="H65" s="104">
        <v>-5496</v>
      </c>
      <c r="I65" s="235">
        <f t="shared" si="51"/>
        <v>48389</v>
      </c>
      <c r="J65" s="104"/>
      <c r="K65" s="105"/>
      <c r="L65" s="235">
        <f t="shared" si="52"/>
        <v>0</v>
      </c>
      <c r="M65" s="238"/>
      <c r="N65" s="105"/>
      <c r="O65" s="235">
        <f t="shared" si="53"/>
        <v>0</v>
      </c>
      <c r="P65" s="230" t="s">
        <v>877</v>
      </c>
    </row>
    <row r="66" spans="1:16" ht="36" x14ac:dyDescent="0.25">
      <c r="A66" s="213">
        <v>1150</v>
      </c>
      <c r="B66" s="157" t="s">
        <v>87</v>
      </c>
      <c r="C66" s="163">
        <f>F66+I66+L66+O66</f>
        <v>3015</v>
      </c>
      <c r="D66" s="239">
        <v>3015</v>
      </c>
      <c r="E66" s="464"/>
      <c r="F66" s="507">
        <f t="shared" si="50"/>
        <v>3015</v>
      </c>
      <c r="G66" s="239"/>
      <c r="H66" s="241"/>
      <c r="I66" s="217">
        <f t="shared" si="51"/>
        <v>0</v>
      </c>
      <c r="J66" s="241"/>
      <c r="K66" s="240"/>
      <c r="L66" s="217">
        <f t="shared" si="52"/>
        <v>0</v>
      </c>
      <c r="M66" s="242"/>
      <c r="N66" s="240"/>
      <c r="O66" s="217">
        <f t="shared" si="53"/>
        <v>0</v>
      </c>
      <c r="P66" s="218"/>
    </row>
    <row r="67" spans="1:16" ht="24" x14ac:dyDescent="0.25">
      <c r="A67" s="75">
        <v>1200</v>
      </c>
      <c r="B67" s="206" t="s">
        <v>88</v>
      </c>
      <c r="C67" s="76">
        <f t="shared" si="4"/>
        <v>194309</v>
      </c>
      <c r="D67" s="207">
        <f>SUM(D68:D69)</f>
        <v>92740</v>
      </c>
      <c r="E67" s="455">
        <f t="shared" ref="E67:F67" si="54">SUM(E68:E69)</f>
        <v>0</v>
      </c>
      <c r="F67" s="506">
        <f t="shared" si="54"/>
        <v>92740</v>
      </c>
      <c r="G67" s="207">
        <f>SUM(G68:G69)</f>
        <v>101569</v>
      </c>
      <c r="H67" s="84">
        <f t="shared" ref="H67:I67" si="55">SUM(H68:H69)</f>
        <v>0</v>
      </c>
      <c r="I67" s="208">
        <f t="shared" si="55"/>
        <v>101569</v>
      </c>
      <c r="J67" s="84">
        <f>SUM(J68:J69)</f>
        <v>0</v>
      </c>
      <c r="K67" s="85">
        <f t="shared" ref="K67:L67" si="56">SUM(K68:K69)</f>
        <v>0</v>
      </c>
      <c r="L67" s="208">
        <f t="shared" si="56"/>
        <v>0</v>
      </c>
      <c r="M67" s="76">
        <f>SUM(M68:M69)</f>
        <v>0</v>
      </c>
      <c r="N67" s="85">
        <f t="shared" ref="N67:O67" si="57">SUM(N68:N69)</f>
        <v>0</v>
      </c>
      <c r="O67" s="208">
        <f t="shared" si="57"/>
        <v>0</v>
      </c>
      <c r="P67" s="243"/>
    </row>
    <row r="68" spans="1:16" ht="24" x14ac:dyDescent="0.25">
      <c r="A68" s="342">
        <v>1210</v>
      </c>
      <c r="B68" s="87" t="s">
        <v>89</v>
      </c>
      <c r="C68" s="88">
        <f t="shared" si="4"/>
        <v>152850</v>
      </c>
      <c r="D68" s="219">
        <v>56031</v>
      </c>
      <c r="E68" s="457"/>
      <c r="F68" s="508">
        <f>D68+E68</f>
        <v>56031</v>
      </c>
      <c r="G68" s="219">
        <v>96819</v>
      </c>
      <c r="H68" s="93"/>
      <c r="I68" s="220">
        <f>G68+H68</f>
        <v>96819</v>
      </c>
      <c r="J68" s="93"/>
      <c r="K68" s="94"/>
      <c r="L68" s="220">
        <f>J68+K68</f>
        <v>0</v>
      </c>
      <c r="M68" s="221"/>
      <c r="N68" s="94"/>
      <c r="O68" s="220">
        <f>M68+N68</f>
        <v>0</v>
      </c>
      <c r="P68" s="222"/>
    </row>
    <row r="69" spans="1:16" ht="24" x14ac:dyDescent="0.25">
      <c r="A69" s="231">
        <v>1220</v>
      </c>
      <c r="B69" s="98" t="s">
        <v>90</v>
      </c>
      <c r="C69" s="99">
        <f t="shared" si="4"/>
        <v>41459</v>
      </c>
      <c r="D69" s="232">
        <f>SUM(D70:D74)</f>
        <v>36709</v>
      </c>
      <c r="E69" s="459">
        <f t="shared" ref="E69:F69" si="58">SUM(E70:E74)</f>
        <v>0</v>
      </c>
      <c r="F69" s="509">
        <f t="shared" si="58"/>
        <v>36709</v>
      </c>
      <c r="G69" s="232">
        <f>SUM(G70:G74)</f>
        <v>4750</v>
      </c>
      <c r="H69" s="234">
        <f t="shared" ref="H69:I69" si="59">SUM(H70:H74)</f>
        <v>0</v>
      </c>
      <c r="I69" s="235">
        <f t="shared" si="59"/>
        <v>4750</v>
      </c>
      <c r="J69" s="234">
        <f>SUM(J70:J74)</f>
        <v>0</v>
      </c>
      <c r="K69" s="233">
        <f t="shared" ref="K69:L69" si="60">SUM(K70:K74)</f>
        <v>0</v>
      </c>
      <c r="L69" s="235">
        <f t="shared" si="60"/>
        <v>0</v>
      </c>
      <c r="M69" s="99">
        <f>SUM(M70:M74)</f>
        <v>0</v>
      </c>
      <c r="N69" s="233">
        <f t="shared" ref="N69:O69" si="61">SUM(N70:N74)</f>
        <v>0</v>
      </c>
      <c r="O69" s="235">
        <f t="shared" si="61"/>
        <v>0</v>
      </c>
      <c r="P69" s="236"/>
    </row>
    <row r="70" spans="1:16" ht="48" x14ac:dyDescent="0.25">
      <c r="A70" s="119">
        <v>1221</v>
      </c>
      <c r="B70" s="98" t="s">
        <v>91</v>
      </c>
      <c r="C70" s="99">
        <f t="shared" si="4"/>
        <v>28033</v>
      </c>
      <c r="D70" s="237">
        <v>23283</v>
      </c>
      <c r="E70" s="460"/>
      <c r="F70" s="486">
        <f t="shared" ref="F70:F74" si="62">D70+E70</f>
        <v>23283</v>
      </c>
      <c r="G70" s="225">
        <v>4750</v>
      </c>
      <c r="H70" s="227"/>
      <c r="I70" s="228">
        <f t="shared" ref="I70:I74" si="63">G70+H70</f>
        <v>4750</v>
      </c>
      <c r="J70" s="227"/>
      <c r="K70" s="226"/>
      <c r="L70" s="228">
        <f t="shared" ref="L70:L74" si="64">J70+K70</f>
        <v>0</v>
      </c>
      <c r="M70" s="229"/>
      <c r="N70" s="226"/>
      <c r="O70" s="228">
        <f t="shared" ref="O70:O74" si="65">M70+N70</f>
        <v>0</v>
      </c>
      <c r="P70" s="230"/>
    </row>
    <row r="71" spans="1:16" ht="24" hidden="1" x14ac:dyDescent="0.25">
      <c r="A71" s="119">
        <v>1223</v>
      </c>
      <c r="B71" s="98" t="s">
        <v>92</v>
      </c>
      <c r="C71" s="99">
        <f t="shared" si="4"/>
        <v>0</v>
      </c>
      <c r="D71" s="237"/>
      <c r="E71" s="458"/>
      <c r="F71" s="509">
        <f t="shared" si="62"/>
        <v>0</v>
      </c>
      <c r="G71" s="237"/>
      <c r="H71" s="104"/>
      <c r="I71" s="235">
        <f t="shared" si="63"/>
        <v>0</v>
      </c>
      <c r="J71" s="104"/>
      <c r="K71" s="105"/>
      <c r="L71" s="235">
        <f t="shared" si="64"/>
        <v>0</v>
      </c>
      <c r="M71" s="238"/>
      <c r="N71" s="105"/>
      <c r="O71" s="235">
        <f t="shared" si="65"/>
        <v>0</v>
      </c>
      <c r="P71" s="245" t="s">
        <v>878</v>
      </c>
    </row>
    <row r="72" spans="1:16" ht="24" hidden="1" x14ac:dyDescent="0.25">
      <c r="A72" s="119">
        <v>1225</v>
      </c>
      <c r="B72" s="98" t="s">
        <v>93</v>
      </c>
      <c r="C72" s="99">
        <f t="shared" si="4"/>
        <v>0</v>
      </c>
      <c r="D72" s="237"/>
      <c r="E72" s="458"/>
      <c r="F72" s="509">
        <f t="shared" si="62"/>
        <v>0</v>
      </c>
      <c r="G72" s="237"/>
      <c r="H72" s="104"/>
      <c r="I72" s="235">
        <f t="shared" si="63"/>
        <v>0</v>
      </c>
      <c r="J72" s="104"/>
      <c r="K72" s="105"/>
      <c r="L72" s="235">
        <f t="shared" si="64"/>
        <v>0</v>
      </c>
      <c r="M72" s="238"/>
      <c r="N72" s="105"/>
      <c r="O72" s="235">
        <f t="shared" si="65"/>
        <v>0</v>
      </c>
      <c r="P72" s="245" t="s">
        <v>878</v>
      </c>
    </row>
    <row r="73" spans="1:16" ht="36" x14ac:dyDescent="0.25">
      <c r="A73" s="119">
        <v>1227</v>
      </c>
      <c r="B73" s="98" t="s">
        <v>94</v>
      </c>
      <c r="C73" s="99">
        <f t="shared" si="4"/>
        <v>12806</v>
      </c>
      <c r="D73" s="237">
        <v>12806</v>
      </c>
      <c r="E73" s="458"/>
      <c r="F73" s="509">
        <f t="shared" si="62"/>
        <v>12806</v>
      </c>
      <c r="G73" s="237"/>
      <c r="H73" s="104"/>
      <c r="I73" s="235">
        <f t="shared" si="63"/>
        <v>0</v>
      </c>
      <c r="J73" s="104"/>
      <c r="K73" s="105"/>
      <c r="L73" s="235">
        <f t="shared" si="64"/>
        <v>0</v>
      </c>
      <c r="M73" s="238"/>
      <c r="N73" s="105"/>
      <c r="O73" s="235">
        <f t="shared" si="65"/>
        <v>0</v>
      </c>
      <c r="P73" s="245"/>
    </row>
    <row r="74" spans="1:16" ht="48" x14ac:dyDescent="0.25">
      <c r="A74" s="119">
        <v>1228</v>
      </c>
      <c r="B74" s="98" t="s">
        <v>96</v>
      </c>
      <c r="C74" s="99">
        <f t="shared" si="4"/>
        <v>620</v>
      </c>
      <c r="D74" s="237">
        <v>620</v>
      </c>
      <c r="E74" s="458"/>
      <c r="F74" s="509">
        <f t="shared" si="62"/>
        <v>620</v>
      </c>
      <c r="G74" s="237"/>
      <c r="H74" s="104"/>
      <c r="I74" s="235">
        <f t="shared" si="63"/>
        <v>0</v>
      </c>
      <c r="J74" s="104"/>
      <c r="K74" s="105"/>
      <c r="L74" s="235">
        <f t="shared" si="64"/>
        <v>0</v>
      </c>
      <c r="M74" s="238"/>
      <c r="N74" s="105"/>
      <c r="O74" s="235">
        <f t="shared" si="65"/>
        <v>0</v>
      </c>
      <c r="P74" s="236"/>
    </row>
    <row r="75" spans="1:16" x14ac:dyDescent="0.25">
      <c r="A75" s="199">
        <v>2000</v>
      </c>
      <c r="B75" s="199" t="s">
        <v>97</v>
      </c>
      <c r="C75" s="200">
        <f t="shared" si="4"/>
        <v>95613</v>
      </c>
      <c r="D75" s="201">
        <f>SUM(D76,D83,D130,D164,D165,D172)</f>
        <v>76825</v>
      </c>
      <c r="E75" s="454">
        <f t="shared" ref="E75:F75" si="66">SUM(E76,E83,E130,E164,E165,E172)</f>
        <v>0</v>
      </c>
      <c r="F75" s="505">
        <f t="shared" si="66"/>
        <v>76825</v>
      </c>
      <c r="G75" s="201">
        <f>SUM(G76,G83,G130,G164,G165,G172)</f>
        <v>5967</v>
      </c>
      <c r="H75" s="203">
        <f t="shared" ref="H75:I75" si="67">SUM(H76,H83,H130,H164,H165,H172)</f>
        <v>0</v>
      </c>
      <c r="I75" s="204">
        <f t="shared" si="67"/>
        <v>5967</v>
      </c>
      <c r="J75" s="203">
        <f>SUM(J76,J83,J130,J164,J165,J172)</f>
        <v>12821</v>
      </c>
      <c r="K75" s="202">
        <f t="shared" ref="K75:L75" si="68">SUM(K76,K83,K130,K164,K165,K172)</f>
        <v>0</v>
      </c>
      <c r="L75" s="204">
        <f t="shared" si="68"/>
        <v>12821</v>
      </c>
      <c r="M75" s="200">
        <f>SUM(M76,M83,M130,M164,M165,M172)</f>
        <v>0</v>
      </c>
      <c r="N75" s="202">
        <f t="shared" ref="N75:O75" si="69">SUM(N76,N83,N130,N164,N165,N172)</f>
        <v>0</v>
      </c>
      <c r="O75" s="204">
        <f t="shared" si="69"/>
        <v>0</v>
      </c>
      <c r="P75" s="205"/>
    </row>
    <row r="76" spans="1:16" ht="24" x14ac:dyDescent="0.25">
      <c r="A76" s="75">
        <v>2100</v>
      </c>
      <c r="B76" s="206" t="s">
        <v>98</v>
      </c>
      <c r="C76" s="76">
        <f t="shared" si="4"/>
        <v>383</v>
      </c>
      <c r="D76" s="207">
        <f>SUM(D77,D80)</f>
        <v>272</v>
      </c>
      <c r="E76" s="455">
        <f t="shared" ref="E76:F76" si="70">SUM(E77,E80)</f>
        <v>0</v>
      </c>
      <c r="F76" s="506">
        <f t="shared" si="70"/>
        <v>272</v>
      </c>
      <c r="G76" s="207">
        <f>SUM(G77,G80)</f>
        <v>0</v>
      </c>
      <c r="H76" s="84">
        <f t="shared" ref="H76:I76" si="71">SUM(H77,H80)</f>
        <v>0</v>
      </c>
      <c r="I76" s="208">
        <f t="shared" si="71"/>
        <v>0</v>
      </c>
      <c r="J76" s="84">
        <f>SUM(J77,J80)</f>
        <v>111</v>
      </c>
      <c r="K76" s="85">
        <f t="shared" ref="K76:L76" si="72">SUM(K77,K80)</f>
        <v>0</v>
      </c>
      <c r="L76" s="208">
        <f t="shared" si="72"/>
        <v>111</v>
      </c>
      <c r="M76" s="76">
        <f>SUM(M77,M80)</f>
        <v>0</v>
      </c>
      <c r="N76" s="85">
        <f t="shared" ref="N76:O76" si="73">SUM(N77,N80)</f>
        <v>0</v>
      </c>
      <c r="O76" s="208">
        <f t="shared" si="73"/>
        <v>0</v>
      </c>
      <c r="P76" s="243"/>
    </row>
    <row r="77" spans="1:16" ht="24" x14ac:dyDescent="0.25">
      <c r="A77" s="342">
        <v>2110</v>
      </c>
      <c r="B77" s="87" t="s">
        <v>99</v>
      </c>
      <c r="C77" s="88">
        <f t="shared" si="4"/>
        <v>223</v>
      </c>
      <c r="D77" s="246">
        <f>SUM(D78:D79)</f>
        <v>112</v>
      </c>
      <c r="E77" s="463">
        <f t="shared" ref="E77:F77" si="74">SUM(E78:E79)</f>
        <v>0</v>
      </c>
      <c r="F77" s="508">
        <f t="shared" si="74"/>
        <v>112</v>
      </c>
      <c r="G77" s="246">
        <f>SUM(G78:G79)</f>
        <v>0</v>
      </c>
      <c r="H77" s="248">
        <f t="shared" ref="H77:I77" si="75">SUM(H78:H79)</f>
        <v>0</v>
      </c>
      <c r="I77" s="220">
        <f t="shared" si="75"/>
        <v>0</v>
      </c>
      <c r="J77" s="248">
        <f>SUM(J78:J79)</f>
        <v>111</v>
      </c>
      <c r="K77" s="247">
        <f t="shared" ref="K77:L77" si="76">SUM(K78:K79)</f>
        <v>0</v>
      </c>
      <c r="L77" s="220">
        <f t="shared" si="76"/>
        <v>111</v>
      </c>
      <c r="M77" s="88">
        <f>SUM(M78:M79)</f>
        <v>0</v>
      </c>
      <c r="N77" s="247">
        <f t="shared" ref="N77:O77" si="77">SUM(N78:N79)</f>
        <v>0</v>
      </c>
      <c r="O77" s="220">
        <f t="shared" si="77"/>
        <v>0</v>
      </c>
      <c r="P77" s="222"/>
    </row>
    <row r="78" spans="1:16" x14ac:dyDescent="0.25">
      <c r="A78" s="119">
        <v>2111</v>
      </c>
      <c r="B78" s="98" t="s">
        <v>100</v>
      </c>
      <c r="C78" s="99">
        <f t="shared" si="4"/>
        <v>24</v>
      </c>
      <c r="D78" s="237">
        <v>12</v>
      </c>
      <c r="E78" s="458"/>
      <c r="F78" s="509">
        <f t="shared" ref="F78:F79" si="78">D78+E78</f>
        <v>12</v>
      </c>
      <c r="G78" s="237"/>
      <c r="H78" s="104"/>
      <c r="I78" s="235">
        <f t="shared" ref="I78:I79" si="79">G78+H78</f>
        <v>0</v>
      </c>
      <c r="J78" s="104">
        <v>12</v>
      </c>
      <c r="K78" s="105"/>
      <c r="L78" s="235">
        <f t="shared" ref="L78:L79" si="80">J78+K78</f>
        <v>12</v>
      </c>
      <c r="M78" s="238"/>
      <c r="N78" s="105"/>
      <c r="O78" s="235">
        <f t="shared" ref="O78:O79" si="81">M78+N78</f>
        <v>0</v>
      </c>
      <c r="P78" s="236"/>
    </row>
    <row r="79" spans="1:16" ht="24" x14ac:dyDescent="0.25">
      <c r="A79" s="119">
        <v>2112</v>
      </c>
      <c r="B79" s="98" t="s">
        <v>101</v>
      </c>
      <c r="C79" s="99">
        <f t="shared" si="4"/>
        <v>199</v>
      </c>
      <c r="D79" s="237">
        <v>100</v>
      </c>
      <c r="E79" s="458"/>
      <c r="F79" s="509">
        <f t="shared" si="78"/>
        <v>100</v>
      </c>
      <c r="G79" s="237"/>
      <c r="H79" s="104"/>
      <c r="I79" s="235">
        <f t="shared" si="79"/>
        <v>0</v>
      </c>
      <c r="J79" s="104">
        <v>99</v>
      </c>
      <c r="K79" s="105"/>
      <c r="L79" s="235">
        <f t="shared" si="80"/>
        <v>99</v>
      </c>
      <c r="M79" s="238"/>
      <c r="N79" s="105"/>
      <c r="O79" s="235">
        <f t="shared" si="81"/>
        <v>0</v>
      </c>
      <c r="P79" s="236"/>
    </row>
    <row r="80" spans="1:16" ht="24" x14ac:dyDescent="0.25">
      <c r="A80" s="231">
        <v>2120</v>
      </c>
      <c r="B80" s="98" t="s">
        <v>102</v>
      </c>
      <c r="C80" s="99">
        <f t="shared" si="4"/>
        <v>160</v>
      </c>
      <c r="D80" s="232">
        <f>SUM(D81:D82)</f>
        <v>160</v>
      </c>
      <c r="E80" s="459">
        <f t="shared" ref="E80:F80" si="82">SUM(E81:E82)</f>
        <v>0</v>
      </c>
      <c r="F80" s="509">
        <f t="shared" si="82"/>
        <v>160</v>
      </c>
      <c r="G80" s="232">
        <f>SUM(G81:G82)</f>
        <v>0</v>
      </c>
      <c r="H80" s="234">
        <f t="shared" ref="H80:I80" si="83">SUM(H81:H82)</f>
        <v>0</v>
      </c>
      <c r="I80" s="235">
        <f t="shared" si="83"/>
        <v>0</v>
      </c>
      <c r="J80" s="234">
        <f>SUM(J81:J82)</f>
        <v>0</v>
      </c>
      <c r="K80" s="233">
        <f t="shared" ref="K80:L80" si="84">SUM(K81:K82)</f>
        <v>0</v>
      </c>
      <c r="L80" s="235">
        <f t="shared" si="84"/>
        <v>0</v>
      </c>
      <c r="M80" s="99">
        <f>SUM(M81:M82)</f>
        <v>0</v>
      </c>
      <c r="N80" s="233">
        <f t="shared" ref="N80:O80" si="85">SUM(N81:N82)</f>
        <v>0</v>
      </c>
      <c r="O80" s="235">
        <f t="shared" si="85"/>
        <v>0</v>
      </c>
      <c r="P80" s="236"/>
    </row>
    <row r="81" spans="1:16" x14ac:dyDescent="0.25">
      <c r="A81" s="119">
        <v>2121</v>
      </c>
      <c r="B81" s="98" t="s">
        <v>100</v>
      </c>
      <c r="C81" s="99">
        <f t="shared" si="4"/>
        <v>160</v>
      </c>
      <c r="D81" s="237">
        <v>160</v>
      </c>
      <c r="E81" s="460"/>
      <c r="F81" s="486">
        <f t="shared" ref="F81:F82" si="86">D81+E81</f>
        <v>160</v>
      </c>
      <c r="G81" s="237"/>
      <c r="H81" s="104"/>
      <c r="I81" s="235">
        <f t="shared" ref="I81:I82" si="87">G81+H81</f>
        <v>0</v>
      </c>
      <c r="J81" s="104"/>
      <c r="K81" s="105"/>
      <c r="L81" s="235">
        <f t="shared" ref="L81:L82" si="88">J81+K81</f>
        <v>0</v>
      </c>
      <c r="M81" s="238"/>
      <c r="N81" s="105"/>
      <c r="O81" s="235">
        <f t="shared" ref="O81:O82" si="89">M81+N81</f>
        <v>0</v>
      </c>
      <c r="P81" s="245"/>
    </row>
    <row r="82" spans="1:16" ht="24" hidden="1" x14ac:dyDescent="0.25">
      <c r="A82" s="119">
        <v>2122</v>
      </c>
      <c r="B82" s="98" t="s">
        <v>101</v>
      </c>
      <c r="C82" s="99">
        <f t="shared" si="4"/>
        <v>0</v>
      </c>
      <c r="D82" s="237"/>
      <c r="E82" s="460"/>
      <c r="F82" s="486">
        <f t="shared" si="86"/>
        <v>0</v>
      </c>
      <c r="G82" s="237"/>
      <c r="H82" s="104"/>
      <c r="I82" s="235">
        <f t="shared" si="87"/>
        <v>0</v>
      </c>
      <c r="J82" s="104"/>
      <c r="K82" s="105"/>
      <c r="L82" s="235">
        <f t="shared" si="88"/>
        <v>0</v>
      </c>
      <c r="M82" s="238"/>
      <c r="N82" s="105"/>
      <c r="O82" s="235">
        <f t="shared" si="89"/>
        <v>0</v>
      </c>
      <c r="P82" s="236"/>
    </row>
    <row r="83" spans="1:16" x14ac:dyDescent="0.25">
      <c r="A83" s="75">
        <v>2200</v>
      </c>
      <c r="B83" s="206" t="s">
        <v>103</v>
      </c>
      <c r="C83" s="76">
        <f t="shared" si="4"/>
        <v>70364</v>
      </c>
      <c r="D83" s="207">
        <f>SUM(D84,D89,D95,D103,D112,D116,D122,D128)</f>
        <v>57571</v>
      </c>
      <c r="E83" s="582">
        <f t="shared" ref="E83:F83" si="90">SUM(E84,E89,E95,E103,E112,E116,E122,E128)</f>
        <v>0</v>
      </c>
      <c r="F83" s="488">
        <f t="shared" si="90"/>
        <v>57571</v>
      </c>
      <c r="G83" s="207">
        <f>SUM(G84,G89,G95,G103,G112,G116,G122,G128)</f>
        <v>2212</v>
      </c>
      <c r="H83" s="84">
        <f t="shared" ref="H83:I83" si="91">SUM(H84,H89,H95,H103,H112,H116,H122,H128)</f>
        <v>0</v>
      </c>
      <c r="I83" s="208">
        <f t="shared" si="91"/>
        <v>2212</v>
      </c>
      <c r="J83" s="84">
        <f>SUM(J84,J89,J95,J103,J112,J116,J122,J128)</f>
        <v>10581</v>
      </c>
      <c r="K83" s="85">
        <f t="shared" ref="K83:L83" si="92">SUM(K84,K89,K95,K103,K112,K116,K122,K128)</f>
        <v>0</v>
      </c>
      <c r="L83" s="208">
        <f t="shared" si="92"/>
        <v>10581</v>
      </c>
      <c r="M83" s="122">
        <f>SUM(M84,M89,M95,M103,M112,M116,M122,M128)</f>
        <v>0</v>
      </c>
      <c r="N83" s="249">
        <f t="shared" ref="N83:O83" si="93">SUM(N84,N89,N95,N103,N112,N116,N122,N128)</f>
        <v>0</v>
      </c>
      <c r="O83" s="250">
        <f t="shared" si="93"/>
        <v>0</v>
      </c>
      <c r="P83" s="251"/>
    </row>
    <row r="84" spans="1:16" ht="24" x14ac:dyDescent="0.25">
      <c r="A84" s="213">
        <v>2210</v>
      </c>
      <c r="B84" s="157" t="s">
        <v>104</v>
      </c>
      <c r="C84" s="163">
        <f t="shared" si="4"/>
        <v>1796</v>
      </c>
      <c r="D84" s="214">
        <f>SUM(D85:D88)</f>
        <v>1676</v>
      </c>
      <c r="E84" s="597">
        <f t="shared" ref="E84:F84" si="94">SUM(E85:E88)</f>
        <v>0</v>
      </c>
      <c r="F84" s="510">
        <f t="shared" si="94"/>
        <v>1676</v>
      </c>
      <c r="G84" s="214">
        <f>SUM(G85:G88)</f>
        <v>0</v>
      </c>
      <c r="H84" s="216">
        <f t="shared" ref="H84:I84" si="95">SUM(H85:H88)</f>
        <v>0</v>
      </c>
      <c r="I84" s="217">
        <f t="shared" si="95"/>
        <v>0</v>
      </c>
      <c r="J84" s="216">
        <f>SUM(J85:J88)</f>
        <v>120</v>
      </c>
      <c r="K84" s="215">
        <f t="shared" ref="K84:L84" si="96">SUM(K85:K88)</f>
        <v>0</v>
      </c>
      <c r="L84" s="217">
        <f t="shared" si="96"/>
        <v>120</v>
      </c>
      <c r="M84" s="163">
        <f>SUM(M85:M88)</f>
        <v>0</v>
      </c>
      <c r="N84" s="215">
        <f t="shared" ref="N84:O84" si="97">SUM(N85:N88)</f>
        <v>0</v>
      </c>
      <c r="O84" s="217">
        <f t="shared" si="97"/>
        <v>0</v>
      </c>
      <c r="P84" s="218"/>
    </row>
    <row r="85" spans="1:16" ht="24" hidden="1" x14ac:dyDescent="0.25">
      <c r="A85" s="47">
        <v>2211</v>
      </c>
      <c r="B85" s="87" t="s">
        <v>105</v>
      </c>
      <c r="C85" s="88">
        <f t="shared" ref="C85:C148" si="98">F85+I85+L85+O85</f>
        <v>0</v>
      </c>
      <c r="D85" s="219"/>
      <c r="E85" s="462"/>
      <c r="F85" s="511">
        <f t="shared" ref="F85:F88" si="99">D85+E85</f>
        <v>0</v>
      </c>
      <c r="G85" s="219"/>
      <c r="H85" s="93"/>
      <c r="I85" s="220">
        <f t="shared" ref="I85:I88" si="100">G85+H85</f>
        <v>0</v>
      </c>
      <c r="J85" s="93"/>
      <c r="K85" s="94"/>
      <c r="L85" s="220">
        <f t="shared" ref="L85:L88" si="101">J85+K85</f>
        <v>0</v>
      </c>
      <c r="M85" s="221"/>
      <c r="N85" s="94"/>
      <c r="O85" s="220">
        <f t="shared" ref="O85:O88" si="102">M85+N85</f>
        <v>0</v>
      </c>
      <c r="P85" s="222"/>
    </row>
    <row r="86" spans="1:16" ht="36" x14ac:dyDescent="0.25">
      <c r="A86" s="119">
        <v>2212</v>
      </c>
      <c r="B86" s="98" t="s">
        <v>106</v>
      </c>
      <c r="C86" s="99">
        <f t="shared" si="98"/>
        <v>1361</v>
      </c>
      <c r="D86" s="237">
        <v>1341</v>
      </c>
      <c r="E86" s="460"/>
      <c r="F86" s="486">
        <f t="shared" si="99"/>
        <v>1341</v>
      </c>
      <c r="G86" s="237"/>
      <c r="H86" s="104"/>
      <c r="I86" s="228">
        <f t="shared" si="100"/>
        <v>0</v>
      </c>
      <c r="J86" s="227">
        <v>20</v>
      </c>
      <c r="K86" s="226"/>
      <c r="L86" s="228">
        <f t="shared" si="101"/>
        <v>20</v>
      </c>
      <c r="M86" s="229"/>
      <c r="N86" s="226"/>
      <c r="O86" s="228">
        <f t="shared" si="102"/>
        <v>0</v>
      </c>
      <c r="P86" s="377"/>
    </row>
    <row r="87" spans="1:16" ht="24" x14ac:dyDescent="0.25">
      <c r="A87" s="119">
        <v>2214</v>
      </c>
      <c r="B87" s="98" t="s">
        <v>107</v>
      </c>
      <c r="C87" s="99">
        <f t="shared" si="98"/>
        <v>393</v>
      </c>
      <c r="D87" s="237">
        <v>293</v>
      </c>
      <c r="E87" s="460"/>
      <c r="F87" s="486">
        <f t="shared" si="99"/>
        <v>293</v>
      </c>
      <c r="G87" s="237"/>
      <c r="H87" s="104"/>
      <c r="I87" s="228">
        <f t="shared" si="100"/>
        <v>0</v>
      </c>
      <c r="J87" s="227">
        <v>100</v>
      </c>
      <c r="K87" s="226"/>
      <c r="L87" s="228">
        <f t="shared" si="101"/>
        <v>100</v>
      </c>
      <c r="M87" s="229"/>
      <c r="N87" s="226"/>
      <c r="O87" s="228">
        <f t="shared" si="102"/>
        <v>0</v>
      </c>
      <c r="P87" s="377"/>
    </row>
    <row r="88" spans="1:16" x14ac:dyDescent="0.25">
      <c r="A88" s="119">
        <v>2219</v>
      </c>
      <c r="B88" s="98" t="s">
        <v>108</v>
      </c>
      <c r="C88" s="99">
        <f t="shared" si="98"/>
        <v>42</v>
      </c>
      <c r="D88" s="237">
        <v>42</v>
      </c>
      <c r="E88" s="460"/>
      <c r="F88" s="486">
        <f t="shared" si="99"/>
        <v>42</v>
      </c>
      <c r="G88" s="237"/>
      <c r="H88" s="104"/>
      <c r="I88" s="228">
        <f t="shared" si="100"/>
        <v>0</v>
      </c>
      <c r="J88" s="227"/>
      <c r="K88" s="226"/>
      <c r="L88" s="228">
        <f t="shared" si="101"/>
        <v>0</v>
      </c>
      <c r="M88" s="229"/>
      <c r="N88" s="226"/>
      <c r="O88" s="228">
        <f t="shared" si="102"/>
        <v>0</v>
      </c>
      <c r="P88" s="253"/>
    </row>
    <row r="89" spans="1:16" ht="24" x14ac:dyDescent="0.25">
      <c r="A89" s="231">
        <v>2220</v>
      </c>
      <c r="B89" s="98" t="s">
        <v>109</v>
      </c>
      <c r="C89" s="99">
        <f t="shared" si="98"/>
        <v>56779</v>
      </c>
      <c r="D89" s="232">
        <f>SUM(D90:D94)</f>
        <v>47076</v>
      </c>
      <c r="E89" s="573">
        <f t="shared" ref="E89:F89" si="103">SUM(E90:E94)</f>
        <v>0</v>
      </c>
      <c r="F89" s="486">
        <f t="shared" si="103"/>
        <v>47076</v>
      </c>
      <c r="G89" s="232">
        <f>SUM(G90:G94)</f>
        <v>0</v>
      </c>
      <c r="H89" s="234">
        <f t="shared" ref="H89:I89" si="104">SUM(H90:H94)</f>
        <v>0</v>
      </c>
      <c r="I89" s="228">
        <f t="shared" si="104"/>
        <v>0</v>
      </c>
      <c r="J89" s="575">
        <f>SUM(J90:J94)</f>
        <v>9703</v>
      </c>
      <c r="K89" s="576">
        <f t="shared" ref="K89:L89" si="105">SUM(K90:K94)</f>
        <v>0</v>
      </c>
      <c r="L89" s="228">
        <f t="shared" si="105"/>
        <v>9703</v>
      </c>
      <c r="M89" s="224">
        <f>SUM(M90:M94)</f>
        <v>0</v>
      </c>
      <c r="N89" s="576">
        <f t="shared" ref="N89:O89" si="106">SUM(N90:N94)</f>
        <v>0</v>
      </c>
      <c r="O89" s="228">
        <f t="shared" si="106"/>
        <v>0</v>
      </c>
      <c r="P89" s="253"/>
    </row>
    <row r="90" spans="1:16" ht="24" x14ac:dyDescent="0.25">
      <c r="A90" s="119">
        <v>2221</v>
      </c>
      <c r="B90" s="98" t="s">
        <v>110</v>
      </c>
      <c r="C90" s="99">
        <f t="shared" si="98"/>
        <v>37950</v>
      </c>
      <c r="D90" s="237">
        <v>34662</v>
      </c>
      <c r="E90" s="460"/>
      <c r="F90" s="486">
        <f t="shared" ref="F90:F94" si="107">D90+E90</f>
        <v>34662</v>
      </c>
      <c r="G90" s="237"/>
      <c r="H90" s="104"/>
      <c r="I90" s="228">
        <f t="shared" ref="I90:I94" si="108">G90+H90</f>
        <v>0</v>
      </c>
      <c r="J90" s="227">
        <v>3288</v>
      </c>
      <c r="K90" s="226"/>
      <c r="L90" s="228">
        <f t="shared" ref="L90:L94" si="109">J90+K90</f>
        <v>3288</v>
      </c>
      <c r="M90" s="229"/>
      <c r="N90" s="226"/>
      <c r="O90" s="228">
        <f t="shared" ref="O90:O94" si="110">M90+N90</f>
        <v>0</v>
      </c>
      <c r="P90" s="230"/>
    </row>
    <row r="91" spans="1:16" x14ac:dyDescent="0.25">
      <c r="A91" s="119">
        <v>2222</v>
      </c>
      <c r="B91" s="98" t="s">
        <v>112</v>
      </c>
      <c r="C91" s="99">
        <f t="shared" si="98"/>
        <v>3134</v>
      </c>
      <c r="D91" s="237">
        <v>1479</v>
      </c>
      <c r="E91" s="460"/>
      <c r="F91" s="486">
        <f t="shared" si="107"/>
        <v>1479</v>
      </c>
      <c r="G91" s="237"/>
      <c r="H91" s="104"/>
      <c r="I91" s="228">
        <f t="shared" si="108"/>
        <v>0</v>
      </c>
      <c r="J91" s="227">
        <v>1655</v>
      </c>
      <c r="K91" s="226"/>
      <c r="L91" s="228">
        <f t="shared" si="109"/>
        <v>1655</v>
      </c>
      <c r="M91" s="229"/>
      <c r="N91" s="226"/>
      <c r="O91" s="228">
        <f t="shared" si="110"/>
        <v>0</v>
      </c>
      <c r="P91" s="377"/>
    </row>
    <row r="92" spans="1:16" x14ac:dyDescent="0.25">
      <c r="A92" s="119">
        <v>2223</v>
      </c>
      <c r="B92" s="98" t="s">
        <v>113</v>
      </c>
      <c r="C92" s="99">
        <f t="shared" si="98"/>
        <v>14849</v>
      </c>
      <c r="D92" s="237">
        <v>10262</v>
      </c>
      <c r="E92" s="460"/>
      <c r="F92" s="486">
        <f t="shared" si="107"/>
        <v>10262</v>
      </c>
      <c r="G92" s="237"/>
      <c r="H92" s="104"/>
      <c r="I92" s="228">
        <f t="shared" si="108"/>
        <v>0</v>
      </c>
      <c r="J92" s="227">
        <v>4587</v>
      </c>
      <c r="K92" s="226"/>
      <c r="L92" s="228">
        <f t="shared" si="109"/>
        <v>4587</v>
      </c>
      <c r="M92" s="229"/>
      <c r="N92" s="226"/>
      <c r="O92" s="228">
        <f t="shared" si="110"/>
        <v>0</v>
      </c>
      <c r="P92" s="377"/>
    </row>
    <row r="93" spans="1:16" ht="48" x14ac:dyDescent="0.25">
      <c r="A93" s="119">
        <v>2224</v>
      </c>
      <c r="B93" s="98" t="s">
        <v>114</v>
      </c>
      <c r="C93" s="99">
        <f t="shared" si="98"/>
        <v>846</v>
      </c>
      <c r="D93" s="237">
        <v>673</v>
      </c>
      <c r="E93" s="460"/>
      <c r="F93" s="486">
        <f t="shared" si="107"/>
        <v>673</v>
      </c>
      <c r="G93" s="237"/>
      <c r="H93" s="104"/>
      <c r="I93" s="235">
        <f t="shared" si="108"/>
        <v>0</v>
      </c>
      <c r="J93" s="104">
        <v>173</v>
      </c>
      <c r="K93" s="105"/>
      <c r="L93" s="235">
        <f t="shared" si="109"/>
        <v>173</v>
      </c>
      <c r="M93" s="238"/>
      <c r="N93" s="105"/>
      <c r="O93" s="235">
        <f t="shared" si="110"/>
        <v>0</v>
      </c>
      <c r="P93" s="236"/>
    </row>
    <row r="94" spans="1:16" ht="24" hidden="1" x14ac:dyDescent="0.25">
      <c r="A94" s="119">
        <v>2229</v>
      </c>
      <c r="B94" s="98" t="s">
        <v>115</v>
      </c>
      <c r="C94" s="99">
        <f t="shared" si="98"/>
        <v>0</v>
      </c>
      <c r="D94" s="237"/>
      <c r="E94" s="458"/>
      <c r="F94" s="509">
        <f t="shared" si="107"/>
        <v>0</v>
      </c>
      <c r="G94" s="237"/>
      <c r="H94" s="104"/>
      <c r="I94" s="235">
        <f t="shared" si="108"/>
        <v>0</v>
      </c>
      <c r="J94" s="104"/>
      <c r="K94" s="105"/>
      <c r="L94" s="235">
        <f t="shared" si="109"/>
        <v>0</v>
      </c>
      <c r="M94" s="238"/>
      <c r="N94" s="105"/>
      <c r="O94" s="235">
        <f t="shared" si="110"/>
        <v>0</v>
      </c>
      <c r="P94" s="236"/>
    </row>
    <row r="95" spans="1:16" ht="36" x14ac:dyDescent="0.25">
      <c r="A95" s="231">
        <v>2230</v>
      </c>
      <c r="B95" s="98" t="s">
        <v>116</v>
      </c>
      <c r="C95" s="99">
        <f t="shared" si="98"/>
        <v>1270</v>
      </c>
      <c r="D95" s="232">
        <f>SUM(D96:D102)</f>
        <v>1270</v>
      </c>
      <c r="E95" s="459">
        <f t="shared" ref="E95:F95" si="111">SUM(E96:E102)</f>
        <v>0</v>
      </c>
      <c r="F95" s="509">
        <f t="shared" si="111"/>
        <v>1270</v>
      </c>
      <c r="G95" s="232">
        <f>SUM(G96:G102)</f>
        <v>0</v>
      </c>
      <c r="H95" s="234">
        <f t="shared" ref="H95:I95" si="112">SUM(H96:H102)</f>
        <v>0</v>
      </c>
      <c r="I95" s="235">
        <f t="shared" si="112"/>
        <v>0</v>
      </c>
      <c r="J95" s="234">
        <f>SUM(J96:J102)</f>
        <v>0</v>
      </c>
      <c r="K95" s="233">
        <f t="shared" ref="K95:L95" si="113">SUM(K96:K102)</f>
        <v>0</v>
      </c>
      <c r="L95" s="235">
        <f t="shared" si="113"/>
        <v>0</v>
      </c>
      <c r="M95" s="99">
        <f>SUM(M96:M102)</f>
        <v>0</v>
      </c>
      <c r="N95" s="233">
        <f t="shared" ref="N95:O95" si="114">SUM(N96:N102)</f>
        <v>0</v>
      </c>
      <c r="O95" s="235">
        <f t="shared" si="114"/>
        <v>0</v>
      </c>
      <c r="P95" s="236"/>
    </row>
    <row r="96" spans="1:16" ht="24" hidden="1" x14ac:dyDescent="0.25">
      <c r="A96" s="119">
        <v>2231</v>
      </c>
      <c r="B96" s="98" t="s">
        <v>117</v>
      </c>
      <c r="C96" s="99">
        <f t="shared" si="98"/>
        <v>0</v>
      </c>
      <c r="D96" s="237"/>
      <c r="E96" s="458"/>
      <c r="F96" s="509">
        <f t="shared" ref="F96:F102" si="115">D96+E96</f>
        <v>0</v>
      </c>
      <c r="G96" s="237"/>
      <c r="H96" s="104"/>
      <c r="I96" s="235">
        <f t="shared" ref="I96:I102" si="116">G96+H96</f>
        <v>0</v>
      </c>
      <c r="J96" s="104"/>
      <c r="K96" s="105"/>
      <c r="L96" s="235">
        <f t="shared" ref="L96:L102" si="117">J96+K96</f>
        <v>0</v>
      </c>
      <c r="M96" s="238"/>
      <c r="N96" s="105"/>
      <c r="O96" s="235">
        <f t="shared" ref="O96:O102" si="118">M96+N96</f>
        <v>0</v>
      </c>
      <c r="P96" s="236"/>
    </row>
    <row r="97" spans="1:16" ht="24.75" hidden="1" customHeight="1" x14ac:dyDescent="0.25">
      <c r="A97" s="119">
        <v>2232</v>
      </c>
      <c r="B97" s="98" t="s">
        <v>118</v>
      </c>
      <c r="C97" s="99">
        <f t="shared" si="98"/>
        <v>0</v>
      </c>
      <c r="D97" s="237"/>
      <c r="E97" s="458"/>
      <c r="F97" s="509">
        <f t="shared" si="115"/>
        <v>0</v>
      </c>
      <c r="G97" s="237"/>
      <c r="H97" s="104"/>
      <c r="I97" s="235">
        <f t="shared" si="116"/>
        <v>0</v>
      </c>
      <c r="J97" s="104"/>
      <c r="K97" s="105"/>
      <c r="L97" s="235">
        <f t="shared" si="117"/>
        <v>0</v>
      </c>
      <c r="M97" s="238"/>
      <c r="N97" s="105"/>
      <c r="O97" s="235">
        <f t="shared" si="118"/>
        <v>0</v>
      </c>
      <c r="P97" s="236"/>
    </row>
    <row r="98" spans="1:16" ht="24" hidden="1" x14ac:dyDescent="0.25">
      <c r="A98" s="47">
        <v>2233</v>
      </c>
      <c r="B98" s="87" t="s">
        <v>119</v>
      </c>
      <c r="C98" s="88">
        <f t="shared" si="98"/>
        <v>0</v>
      </c>
      <c r="D98" s="219"/>
      <c r="E98" s="457"/>
      <c r="F98" s="508">
        <f t="shared" si="115"/>
        <v>0</v>
      </c>
      <c r="G98" s="219"/>
      <c r="H98" s="93"/>
      <c r="I98" s="220">
        <f t="shared" si="116"/>
        <v>0</v>
      </c>
      <c r="J98" s="93"/>
      <c r="K98" s="94"/>
      <c r="L98" s="220">
        <f t="shared" si="117"/>
        <v>0</v>
      </c>
      <c r="M98" s="221"/>
      <c r="N98" s="94"/>
      <c r="O98" s="220">
        <f t="shared" si="118"/>
        <v>0</v>
      </c>
      <c r="P98" s="222"/>
    </row>
    <row r="99" spans="1:16" ht="36" hidden="1" x14ac:dyDescent="0.25">
      <c r="A99" s="119">
        <v>2234</v>
      </c>
      <c r="B99" s="98" t="s">
        <v>120</v>
      </c>
      <c r="C99" s="99">
        <f t="shared" si="98"/>
        <v>0</v>
      </c>
      <c r="D99" s="237"/>
      <c r="E99" s="458"/>
      <c r="F99" s="509">
        <f t="shared" si="115"/>
        <v>0</v>
      </c>
      <c r="G99" s="237"/>
      <c r="H99" s="104"/>
      <c r="I99" s="235">
        <f t="shared" si="116"/>
        <v>0</v>
      </c>
      <c r="J99" s="104"/>
      <c r="K99" s="105"/>
      <c r="L99" s="235">
        <f t="shared" si="117"/>
        <v>0</v>
      </c>
      <c r="M99" s="238"/>
      <c r="N99" s="105"/>
      <c r="O99" s="235">
        <f t="shared" si="118"/>
        <v>0</v>
      </c>
      <c r="P99" s="236"/>
    </row>
    <row r="100" spans="1:16" ht="24" hidden="1" x14ac:dyDescent="0.25">
      <c r="A100" s="119">
        <v>2235</v>
      </c>
      <c r="B100" s="98" t="s">
        <v>121</v>
      </c>
      <c r="C100" s="99">
        <f t="shared" si="98"/>
        <v>0</v>
      </c>
      <c r="D100" s="237"/>
      <c r="E100" s="458"/>
      <c r="F100" s="509">
        <f t="shared" si="115"/>
        <v>0</v>
      </c>
      <c r="G100" s="237"/>
      <c r="H100" s="104"/>
      <c r="I100" s="235">
        <f t="shared" si="116"/>
        <v>0</v>
      </c>
      <c r="J100" s="104"/>
      <c r="K100" s="105"/>
      <c r="L100" s="235">
        <f t="shared" si="117"/>
        <v>0</v>
      </c>
      <c r="M100" s="238"/>
      <c r="N100" s="105"/>
      <c r="O100" s="235">
        <f t="shared" si="118"/>
        <v>0</v>
      </c>
      <c r="P100" s="236"/>
    </row>
    <row r="101" spans="1:16" hidden="1" x14ac:dyDescent="0.25">
      <c r="A101" s="119">
        <v>2236</v>
      </c>
      <c r="B101" s="98" t="s">
        <v>122</v>
      </c>
      <c r="C101" s="99">
        <f t="shared" si="98"/>
        <v>0</v>
      </c>
      <c r="D101" s="237"/>
      <c r="E101" s="458"/>
      <c r="F101" s="509">
        <f t="shared" si="115"/>
        <v>0</v>
      </c>
      <c r="G101" s="237"/>
      <c r="H101" s="104"/>
      <c r="I101" s="235">
        <f t="shared" si="116"/>
        <v>0</v>
      </c>
      <c r="J101" s="104"/>
      <c r="K101" s="105"/>
      <c r="L101" s="235">
        <f t="shared" si="117"/>
        <v>0</v>
      </c>
      <c r="M101" s="238"/>
      <c r="N101" s="105"/>
      <c r="O101" s="235">
        <f t="shared" si="118"/>
        <v>0</v>
      </c>
      <c r="P101" s="236"/>
    </row>
    <row r="102" spans="1:16" ht="24" x14ac:dyDescent="0.25">
      <c r="A102" s="119">
        <v>2239</v>
      </c>
      <c r="B102" s="98" t="s">
        <v>123</v>
      </c>
      <c r="C102" s="99">
        <f t="shared" si="98"/>
        <v>1270</v>
      </c>
      <c r="D102" s="237">
        <v>1270</v>
      </c>
      <c r="E102" s="458"/>
      <c r="F102" s="509">
        <f t="shared" si="115"/>
        <v>1270</v>
      </c>
      <c r="G102" s="237"/>
      <c r="H102" s="104"/>
      <c r="I102" s="235">
        <f t="shared" si="116"/>
        <v>0</v>
      </c>
      <c r="J102" s="104"/>
      <c r="K102" s="105"/>
      <c r="L102" s="235">
        <f t="shared" si="117"/>
        <v>0</v>
      </c>
      <c r="M102" s="238"/>
      <c r="N102" s="105"/>
      <c r="O102" s="235">
        <f t="shared" si="118"/>
        <v>0</v>
      </c>
      <c r="P102" s="245"/>
    </row>
    <row r="103" spans="1:16" ht="36" x14ac:dyDescent="0.25">
      <c r="A103" s="231">
        <v>2240</v>
      </c>
      <c r="B103" s="98" t="s">
        <v>124</v>
      </c>
      <c r="C103" s="99">
        <f t="shared" si="98"/>
        <v>7506</v>
      </c>
      <c r="D103" s="232">
        <f>SUM(D104:D111)</f>
        <v>6748</v>
      </c>
      <c r="E103" s="459">
        <f t="shared" ref="E103:F103" si="119">SUM(E104:E111)</f>
        <v>0</v>
      </c>
      <c r="F103" s="509">
        <f t="shared" si="119"/>
        <v>6748</v>
      </c>
      <c r="G103" s="232">
        <f>SUM(G104:G111)</f>
        <v>0</v>
      </c>
      <c r="H103" s="234">
        <f t="shared" ref="H103:I103" si="120">SUM(H104:H111)</f>
        <v>0</v>
      </c>
      <c r="I103" s="235">
        <f t="shared" si="120"/>
        <v>0</v>
      </c>
      <c r="J103" s="234">
        <f>SUM(J104:J111)</f>
        <v>758</v>
      </c>
      <c r="K103" s="233">
        <f t="shared" ref="K103:L103" si="121">SUM(K104:K111)</f>
        <v>0</v>
      </c>
      <c r="L103" s="235">
        <f t="shared" si="121"/>
        <v>758</v>
      </c>
      <c r="M103" s="99">
        <f>SUM(M104:M111)</f>
        <v>0</v>
      </c>
      <c r="N103" s="233">
        <f t="shared" ref="N103:O103" si="122">SUM(N104:N111)</f>
        <v>0</v>
      </c>
      <c r="O103" s="235">
        <f t="shared" si="122"/>
        <v>0</v>
      </c>
      <c r="P103" s="236"/>
    </row>
    <row r="104" spans="1:16" hidden="1" x14ac:dyDescent="0.25">
      <c r="A104" s="119">
        <v>2241</v>
      </c>
      <c r="B104" s="98" t="s">
        <v>125</v>
      </c>
      <c r="C104" s="99">
        <f t="shared" si="98"/>
        <v>0</v>
      </c>
      <c r="D104" s="237"/>
      <c r="E104" s="458"/>
      <c r="F104" s="509">
        <f t="shared" ref="F104:F111" si="123">D104+E104</f>
        <v>0</v>
      </c>
      <c r="G104" s="237"/>
      <c r="H104" s="104"/>
      <c r="I104" s="235">
        <f t="shared" ref="I104:I111" si="124">G104+H104</f>
        <v>0</v>
      </c>
      <c r="J104" s="104"/>
      <c r="K104" s="105"/>
      <c r="L104" s="235">
        <f t="shared" ref="L104:L111" si="125">J104+K104</f>
        <v>0</v>
      </c>
      <c r="M104" s="238"/>
      <c r="N104" s="105"/>
      <c r="O104" s="235">
        <f t="shared" ref="O104:O111" si="126">M104+N104</f>
        <v>0</v>
      </c>
      <c r="P104" s="236"/>
    </row>
    <row r="105" spans="1:16" ht="24" x14ac:dyDescent="0.25">
      <c r="A105" s="119">
        <v>2242</v>
      </c>
      <c r="B105" s="98" t="s">
        <v>126</v>
      </c>
      <c r="C105" s="99">
        <f t="shared" si="98"/>
        <v>1729</v>
      </c>
      <c r="D105" s="237">
        <v>971</v>
      </c>
      <c r="E105" s="458"/>
      <c r="F105" s="509">
        <f t="shared" si="123"/>
        <v>971</v>
      </c>
      <c r="G105" s="237"/>
      <c r="H105" s="104"/>
      <c r="I105" s="235">
        <f t="shared" si="124"/>
        <v>0</v>
      </c>
      <c r="J105" s="104">
        <v>758</v>
      </c>
      <c r="K105" s="105"/>
      <c r="L105" s="235">
        <f t="shared" si="125"/>
        <v>758</v>
      </c>
      <c r="M105" s="238"/>
      <c r="N105" s="105"/>
      <c r="O105" s="235">
        <f t="shared" si="126"/>
        <v>0</v>
      </c>
      <c r="P105" s="245"/>
    </row>
    <row r="106" spans="1:16" ht="24" x14ac:dyDescent="0.25">
      <c r="A106" s="119">
        <v>2243</v>
      </c>
      <c r="B106" s="98" t="s">
        <v>127</v>
      </c>
      <c r="C106" s="99">
        <f t="shared" si="98"/>
        <v>944</v>
      </c>
      <c r="D106" s="237">
        <v>944</v>
      </c>
      <c r="E106" s="460"/>
      <c r="F106" s="509">
        <f t="shared" si="123"/>
        <v>944</v>
      </c>
      <c r="G106" s="237"/>
      <c r="H106" s="104"/>
      <c r="I106" s="235">
        <f t="shared" si="124"/>
        <v>0</v>
      </c>
      <c r="J106" s="104"/>
      <c r="K106" s="105"/>
      <c r="L106" s="235">
        <f t="shared" si="125"/>
        <v>0</v>
      </c>
      <c r="M106" s="238"/>
      <c r="N106" s="105"/>
      <c r="O106" s="235">
        <f t="shared" si="126"/>
        <v>0</v>
      </c>
      <c r="P106" s="236"/>
    </row>
    <row r="107" spans="1:16" x14ac:dyDescent="0.25">
      <c r="A107" s="119">
        <v>2244</v>
      </c>
      <c r="B107" s="98" t="s">
        <v>128</v>
      </c>
      <c r="C107" s="99">
        <f t="shared" si="98"/>
        <v>4388</v>
      </c>
      <c r="D107" s="237">
        <v>4388</v>
      </c>
      <c r="E107" s="460"/>
      <c r="F107" s="509">
        <f t="shared" si="123"/>
        <v>4388</v>
      </c>
      <c r="G107" s="237"/>
      <c r="H107" s="104"/>
      <c r="I107" s="235">
        <f t="shared" si="124"/>
        <v>0</v>
      </c>
      <c r="J107" s="104"/>
      <c r="K107" s="105"/>
      <c r="L107" s="235">
        <f t="shared" si="125"/>
        <v>0</v>
      </c>
      <c r="M107" s="238"/>
      <c r="N107" s="105"/>
      <c r="O107" s="235">
        <f t="shared" si="126"/>
        <v>0</v>
      </c>
      <c r="P107" s="236"/>
    </row>
    <row r="108" spans="1:16" ht="24" hidden="1" x14ac:dyDescent="0.25">
      <c r="A108" s="119">
        <v>2246</v>
      </c>
      <c r="B108" s="98" t="s">
        <v>129</v>
      </c>
      <c r="C108" s="99">
        <f t="shared" si="98"/>
        <v>0</v>
      </c>
      <c r="D108" s="237"/>
      <c r="E108" s="460"/>
      <c r="F108" s="509">
        <f t="shared" si="123"/>
        <v>0</v>
      </c>
      <c r="G108" s="237"/>
      <c r="H108" s="104"/>
      <c r="I108" s="235">
        <f t="shared" si="124"/>
        <v>0</v>
      </c>
      <c r="J108" s="104"/>
      <c r="K108" s="105"/>
      <c r="L108" s="235">
        <f t="shared" si="125"/>
        <v>0</v>
      </c>
      <c r="M108" s="238"/>
      <c r="N108" s="105"/>
      <c r="O108" s="235">
        <f t="shared" si="126"/>
        <v>0</v>
      </c>
      <c r="P108" s="236"/>
    </row>
    <row r="109" spans="1:16" x14ac:dyDescent="0.25">
      <c r="A109" s="119">
        <v>2247</v>
      </c>
      <c r="B109" s="98" t="s">
        <v>130</v>
      </c>
      <c r="C109" s="99">
        <f t="shared" si="98"/>
        <v>445</v>
      </c>
      <c r="D109" s="237">
        <v>445</v>
      </c>
      <c r="E109" s="460"/>
      <c r="F109" s="509">
        <f t="shared" si="123"/>
        <v>445</v>
      </c>
      <c r="G109" s="237"/>
      <c r="H109" s="104"/>
      <c r="I109" s="235">
        <f t="shared" si="124"/>
        <v>0</v>
      </c>
      <c r="J109" s="104"/>
      <c r="K109" s="105"/>
      <c r="L109" s="235">
        <f t="shared" si="125"/>
        <v>0</v>
      </c>
      <c r="M109" s="238"/>
      <c r="N109" s="105"/>
      <c r="O109" s="235">
        <f t="shared" si="126"/>
        <v>0</v>
      </c>
      <c r="P109" s="377"/>
    </row>
    <row r="110" spans="1:16" ht="24" hidden="1" x14ac:dyDescent="0.25">
      <c r="A110" s="119">
        <v>2248</v>
      </c>
      <c r="B110" s="98" t="s">
        <v>131</v>
      </c>
      <c r="C110" s="99">
        <f t="shared" si="98"/>
        <v>0</v>
      </c>
      <c r="D110" s="237"/>
      <c r="E110" s="460"/>
      <c r="F110" s="509">
        <f t="shared" si="123"/>
        <v>0</v>
      </c>
      <c r="G110" s="237"/>
      <c r="H110" s="104"/>
      <c r="I110" s="235">
        <f t="shared" si="124"/>
        <v>0</v>
      </c>
      <c r="J110" s="104"/>
      <c r="K110" s="105"/>
      <c r="L110" s="235">
        <f t="shared" si="125"/>
        <v>0</v>
      </c>
      <c r="M110" s="238"/>
      <c r="N110" s="105"/>
      <c r="O110" s="235">
        <f t="shared" si="126"/>
        <v>0</v>
      </c>
      <c r="P110" s="236"/>
    </row>
    <row r="111" spans="1:16" ht="24" hidden="1" x14ac:dyDescent="0.25">
      <c r="A111" s="119">
        <v>2249</v>
      </c>
      <c r="B111" s="98" t="s">
        <v>132</v>
      </c>
      <c r="C111" s="99">
        <f t="shared" si="98"/>
        <v>0</v>
      </c>
      <c r="D111" s="237"/>
      <c r="E111" s="460"/>
      <c r="F111" s="509">
        <f t="shared" si="123"/>
        <v>0</v>
      </c>
      <c r="G111" s="237"/>
      <c r="H111" s="104"/>
      <c r="I111" s="235">
        <f t="shared" si="124"/>
        <v>0</v>
      </c>
      <c r="J111" s="104"/>
      <c r="K111" s="105"/>
      <c r="L111" s="235">
        <f t="shared" si="125"/>
        <v>0</v>
      </c>
      <c r="M111" s="238"/>
      <c r="N111" s="105"/>
      <c r="O111" s="235">
        <f t="shared" si="126"/>
        <v>0</v>
      </c>
      <c r="P111" s="236"/>
    </row>
    <row r="112" spans="1:16" x14ac:dyDescent="0.25">
      <c r="A112" s="231">
        <v>2250</v>
      </c>
      <c r="B112" s="98" t="s">
        <v>133</v>
      </c>
      <c r="C112" s="99">
        <f t="shared" si="98"/>
        <v>667</v>
      </c>
      <c r="D112" s="232">
        <f>SUM(D113:D115)</f>
        <v>667</v>
      </c>
      <c r="E112" s="573">
        <f t="shared" ref="E112:F112" si="127">SUM(E113:E115)</f>
        <v>0</v>
      </c>
      <c r="F112" s="509">
        <f t="shared" si="127"/>
        <v>667</v>
      </c>
      <c r="G112" s="232">
        <f>SUM(G113:G115)</f>
        <v>0</v>
      </c>
      <c r="H112" s="234">
        <f t="shared" ref="H112:I112" si="128">SUM(H113:H115)</f>
        <v>0</v>
      </c>
      <c r="I112" s="235">
        <f t="shared" si="128"/>
        <v>0</v>
      </c>
      <c r="J112" s="234">
        <f>SUM(J113:J115)</f>
        <v>0</v>
      </c>
      <c r="K112" s="233">
        <f t="shared" ref="K112:L112" si="129">SUM(K113:K115)</f>
        <v>0</v>
      </c>
      <c r="L112" s="235">
        <f t="shared" si="129"/>
        <v>0</v>
      </c>
      <c r="M112" s="99">
        <f>SUM(M113:M115)</f>
        <v>0</v>
      </c>
      <c r="N112" s="233">
        <f t="shared" ref="N112:O112" si="130">SUM(N113:N115)</f>
        <v>0</v>
      </c>
      <c r="O112" s="235">
        <f t="shared" si="130"/>
        <v>0</v>
      </c>
      <c r="P112" s="236"/>
    </row>
    <row r="113" spans="1:16" x14ac:dyDescent="0.25">
      <c r="A113" s="119">
        <v>2251</v>
      </c>
      <c r="B113" s="98" t="s">
        <v>134</v>
      </c>
      <c r="C113" s="99">
        <f t="shared" si="98"/>
        <v>85</v>
      </c>
      <c r="D113" s="237">
        <v>85</v>
      </c>
      <c r="E113" s="460"/>
      <c r="F113" s="509">
        <f t="shared" ref="F113:F115" si="131">D113+E113</f>
        <v>85</v>
      </c>
      <c r="G113" s="237"/>
      <c r="H113" s="104"/>
      <c r="I113" s="235">
        <f t="shared" ref="I113:I115" si="132">G113+H113</f>
        <v>0</v>
      </c>
      <c r="J113" s="104"/>
      <c r="K113" s="105"/>
      <c r="L113" s="235">
        <f t="shared" ref="L113:L115" si="133">J113+K113</f>
        <v>0</v>
      </c>
      <c r="M113" s="238"/>
      <c r="N113" s="105"/>
      <c r="O113" s="235">
        <f t="shared" ref="O113:O115" si="134">M113+N113</f>
        <v>0</v>
      </c>
      <c r="P113" s="236"/>
    </row>
    <row r="114" spans="1:16" ht="24" hidden="1" x14ac:dyDescent="0.25">
      <c r="A114" s="119">
        <v>2252</v>
      </c>
      <c r="B114" s="98" t="s">
        <v>135</v>
      </c>
      <c r="C114" s="99">
        <f t="shared" si="98"/>
        <v>0</v>
      </c>
      <c r="D114" s="237"/>
      <c r="E114" s="460"/>
      <c r="F114" s="509">
        <f t="shared" si="131"/>
        <v>0</v>
      </c>
      <c r="G114" s="237"/>
      <c r="H114" s="104"/>
      <c r="I114" s="235">
        <f t="shared" si="132"/>
        <v>0</v>
      </c>
      <c r="J114" s="104"/>
      <c r="K114" s="105"/>
      <c r="L114" s="235">
        <f t="shared" si="133"/>
        <v>0</v>
      </c>
      <c r="M114" s="238"/>
      <c r="N114" s="105"/>
      <c r="O114" s="235">
        <f t="shared" si="134"/>
        <v>0</v>
      </c>
      <c r="P114" s="236"/>
    </row>
    <row r="115" spans="1:16" ht="24" x14ac:dyDescent="0.25">
      <c r="A115" s="119">
        <v>2259</v>
      </c>
      <c r="B115" s="98" t="s">
        <v>136</v>
      </c>
      <c r="C115" s="99">
        <f t="shared" si="98"/>
        <v>582</v>
      </c>
      <c r="D115" s="237">
        <v>582</v>
      </c>
      <c r="E115" s="460"/>
      <c r="F115" s="509">
        <f t="shared" si="131"/>
        <v>582</v>
      </c>
      <c r="G115" s="237"/>
      <c r="H115" s="104"/>
      <c r="I115" s="235">
        <f t="shared" si="132"/>
        <v>0</v>
      </c>
      <c r="J115" s="104"/>
      <c r="K115" s="105"/>
      <c r="L115" s="235">
        <f t="shared" si="133"/>
        <v>0</v>
      </c>
      <c r="M115" s="238"/>
      <c r="N115" s="105"/>
      <c r="O115" s="235">
        <f t="shared" si="134"/>
        <v>0</v>
      </c>
      <c r="P115" s="236"/>
    </row>
    <row r="116" spans="1:16" x14ac:dyDescent="0.25">
      <c r="A116" s="231">
        <v>2260</v>
      </c>
      <c r="B116" s="98" t="s">
        <v>137</v>
      </c>
      <c r="C116" s="99">
        <f t="shared" si="98"/>
        <v>677</v>
      </c>
      <c r="D116" s="232">
        <f>SUM(D117:D121)</f>
        <v>52</v>
      </c>
      <c r="E116" s="573">
        <f t="shared" ref="E116:F116" si="135">SUM(E117:E121)</f>
        <v>0</v>
      </c>
      <c r="F116" s="509">
        <f t="shared" si="135"/>
        <v>52</v>
      </c>
      <c r="G116" s="232">
        <f>SUM(G117:G121)</f>
        <v>625</v>
      </c>
      <c r="H116" s="234">
        <f t="shared" ref="H116:I116" si="136">SUM(H117:H121)</f>
        <v>0</v>
      </c>
      <c r="I116" s="235">
        <f t="shared" si="136"/>
        <v>625</v>
      </c>
      <c r="J116" s="234">
        <f>SUM(J117:J121)</f>
        <v>0</v>
      </c>
      <c r="K116" s="233">
        <f t="shared" ref="K116:L116" si="137">SUM(K117:K121)</f>
        <v>0</v>
      </c>
      <c r="L116" s="235">
        <f t="shared" si="137"/>
        <v>0</v>
      </c>
      <c r="M116" s="99">
        <f>SUM(M117:M121)</f>
        <v>0</v>
      </c>
      <c r="N116" s="233">
        <f t="shared" ref="N116:O116" si="138">SUM(N117:N121)</f>
        <v>0</v>
      </c>
      <c r="O116" s="235">
        <f t="shared" si="138"/>
        <v>0</v>
      </c>
      <c r="P116" s="236"/>
    </row>
    <row r="117" spans="1:16" hidden="1" x14ac:dyDescent="0.25">
      <c r="A117" s="119">
        <v>2261</v>
      </c>
      <c r="B117" s="98" t="s">
        <v>138</v>
      </c>
      <c r="C117" s="99">
        <f t="shared" si="98"/>
        <v>0</v>
      </c>
      <c r="D117" s="237"/>
      <c r="E117" s="460"/>
      <c r="F117" s="509">
        <f t="shared" ref="F117:F121" si="139">D117+E117</f>
        <v>0</v>
      </c>
      <c r="G117" s="237"/>
      <c r="H117" s="104"/>
      <c r="I117" s="235">
        <f t="shared" ref="I117:I121" si="140">G117+H117</f>
        <v>0</v>
      </c>
      <c r="J117" s="104"/>
      <c r="K117" s="105"/>
      <c r="L117" s="235">
        <f t="shared" ref="L117:L121" si="141">J117+K117</f>
        <v>0</v>
      </c>
      <c r="M117" s="238"/>
      <c r="N117" s="105"/>
      <c r="O117" s="235">
        <f t="shared" ref="O117:O121" si="142">M117+N117</f>
        <v>0</v>
      </c>
      <c r="P117" s="236"/>
    </row>
    <row r="118" spans="1:16" x14ac:dyDescent="0.25">
      <c r="A118" s="119">
        <v>2262</v>
      </c>
      <c r="B118" s="98" t="s">
        <v>139</v>
      </c>
      <c r="C118" s="99">
        <f t="shared" si="98"/>
        <v>625</v>
      </c>
      <c r="D118" s="237"/>
      <c r="E118" s="460"/>
      <c r="F118" s="509">
        <f t="shared" si="139"/>
        <v>0</v>
      </c>
      <c r="G118" s="237">
        <v>625</v>
      </c>
      <c r="H118" s="104"/>
      <c r="I118" s="235">
        <f t="shared" si="140"/>
        <v>625</v>
      </c>
      <c r="J118" s="104"/>
      <c r="K118" s="105"/>
      <c r="L118" s="235">
        <f t="shared" si="141"/>
        <v>0</v>
      </c>
      <c r="M118" s="238"/>
      <c r="N118" s="105"/>
      <c r="O118" s="235">
        <f t="shared" si="142"/>
        <v>0</v>
      </c>
      <c r="P118" s="236"/>
    </row>
    <row r="119" spans="1:16" hidden="1" x14ac:dyDescent="0.25">
      <c r="A119" s="119">
        <v>2263</v>
      </c>
      <c r="B119" s="98" t="s">
        <v>140</v>
      </c>
      <c r="C119" s="99">
        <f t="shared" si="98"/>
        <v>0</v>
      </c>
      <c r="D119" s="237"/>
      <c r="E119" s="458"/>
      <c r="F119" s="509">
        <f t="shared" si="139"/>
        <v>0</v>
      </c>
      <c r="G119" s="237"/>
      <c r="H119" s="104"/>
      <c r="I119" s="235">
        <f t="shared" si="140"/>
        <v>0</v>
      </c>
      <c r="J119" s="104"/>
      <c r="K119" s="105"/>
      <c r="L119" s="235">
        <f t="shared" si="141"/>
        <v>0</v>
      </c>
      <c r="M119" s="238"/>
      <c r="N119" s="105"/>
      <c r="O119" s="235">
        <f t="shared" si="142"/>
        <v>0</v>
      </c>
      <c r="P119" s="236"/>
    </row>
    <row r="120" spans="1:16" ht="24" hidden="1" x14ac:dyDescent="0.25">
      <c r="A120" s="119">
        <v>2264</v>
      </c>
      <c r="B120" s="98" t="s">
        <v>141</v>
      </c>
      <c r="C120" s="99">
        <f t="shared" si="98"/>
        <v>0</v>
      </c>
      <c r="D120" s="237"/>
      <c r="E120" s="458"/>
      <c r="F120" s="509">
        <f t="shared" si="139"/>
        <v>0</v>
      </c>
      <c r="G120" s="237"/>
      <c r="H120" s="104"/>
      <c r="I120" s="235">
        <f t="shared" si="140"/>
        <v>0</v>
      </c>
      <c r="J120" s="104"/>
      <c r="K120" s="105"/>
      <c r="L120" s="235">
        <f t="shared" si="141"/>
        <v>0</v>
      </c>
      <c r="M120" s="238"/>
      <c r="N120" s="105"/>
      <c r="O120" s="235">
        <f t="shared" si="142"/>
        <v>0</v>
      </c>
      <c r="P120" s="236"/>
    </row>
    <row r="121" spans="1:16" x14ac:dyDescent="0.25">
      <c r="A121" s="119">
        <v>2269</v>
      </c>
      <c r="B121" s="98" t="s">
        <v>142</v>
      </c>
      <c r="C121" s="99">
        <f t="shared" si="98"/>
        <v>52</v>
      </c>
      <c r="D121" s="237">
        <v>52</v>
      </c>
      <c r="E121" s="458"/>
      <c r="F121" s="509">
        <f t="shared" si="139"/>
        <v>52</v>
      </c>
      <c r="G121" s="237"/>
      <c r="H121" s="104"/>
      <c r="I121" s="235">
        <f t="shared" si="140"/>
        <v>0</v>
      </c>
      <c r="J121" s="104"/>
      <c r="K121" s="105"/>
      <c r="L121" s="235">
        <f t="shared" si="141"/>
        <v>0</v>
      </c>
      <c r="M121" s="238"/>
      <c r="N121" s="105"/>
      <c r="O121" s="235">
        <f t="shared" si="142"/>
        <v>0</v>
      </c>
      <c r="P121" s="236"/>
    </row>
    <row r="122" spans="1:16" x14ac:dyDescent="0.25">
      <c r="A122" s="231">
        <v>2270</v>
      </c>
      <c r="B122" s="98" t="s">
        <v>143</v>
      </c>
      <c r="C122" s="99">
        <f t="shared" si="98"/>
        <v>1669</v>
      </c>
      <c r="D122" s="232">
        <f>SUM(D123:D127)</f>
        <v>82</v>
      </c>
      <c r="E122" s="459">
        <f t="shared" ref="E122:F122" si="143">SUM(E123:E127)</f>
        <v>0</v>
      </c>
      <c r="F122" s="509">
        <f t="shared" si="143"/>
        <v>82</v>
      </c>
      <c r="G122" s="232">
        <f>SUM(G123:G127)</f>
        <v>1587</v>
      </c>
      <c r="H122" s="234">
        <f t="shared" ref="H122:I122" si="144">SUM(H123:H127)</f>
        <v>0</v>
      </c>
      <c r="I122" s="235">
        <f t="shared" si="144"/>
        <v>1587</v>
      </c>
      <c r="J122" s="234">
        <f>SUM(J123:J127)</f>
        <v>0</v>
      </c>
      <c r="K122" s="233">
        <f t="shared" ref="K122:L122" si="145">SUM(K123:K127)</f>
        <v>0</v>
      </c>
      <c r="L122" s="235">
        <f t="shared" si="145"/>
        <v>0</v>
      </c>
      <c r="M122" s="99">
        <f>SUM(M123:M127)</f>
        <v>0</v>
      </c>
      <c r="N122" s="233">
        <f t="shared" ref="N122:O122" si="146">SUM(N123:N127)</f>
        <v>0</v>
      </c>
      <c r="O122" s="235">
        <f t="shared" si="146"/>
        <v>0</v>
      </c>
      <c r="P122" s="236"/>
    </row>
    <row r="123" spans="1:16" hidden="1" x14ac:dyDescent="0.25">
      <c r="A123" s="119">
        <v>2272</v>
      </c>
      <c r="B123" s="254" t="s">
        <v>144</v>
      </c>
      <c r="C123" s="99">
        <f t="shared" si="98"/>
        <v>0</v>
      </c>
      <c r="D123" s="237"/>
      <c r="E123" s="458"/>
      <c r="F123" s="509">
        <f t="shared" ref="F123:F127" si="147">D123+E123</f>
        <v>0</v>
      </c>
      <c r="G123" s="237"/>
      <c r="H123" s="104"/>
      <c r="I123" s="235">
        <f t="shared" ref="I123:I127" si="148">G123+H123</f>
        <v>0</v>
      </c>
      <c r="J123" s="104"/>
      <c r="K123" s="105"/>
      <c r="L123" s="235">
        <f t="shared" ref="L123:L127" si="149">J123+K123</f>
        <v>0</v>
      </c>
      <c r="M123" s="238"/>
      <c r="N123" s="105"/>
      <c r="O123" s="235">
        <f t="shared" ref="O123:O127" si="150">M123+N123</f>
        <v>0</v>
      </c>
      <c r="P123" s="236"/>
    </row>
    <row r="124" spans="1:16" ht="24" hidden="1" x14ac:dyDescent="0.25">
      <c r="A124" s="119">
        <v>2274</v>
      </c>
      <c r="B124" s="255" t="s">
        <v>145</v>
      </c>
      <c r="C124" s="99">
        <f t="shared" si="98"/>
        <v>0</v>
      </c>
      <c r="D124" s="237"/>
      <c r="E124" s="458"/>
      <c r="F124" s="509">
        <f t="shared" si="147"/>
        <v>0</v>
      </c>
      <c r="G124" s="237"/>
      <c r="H124" s="104"/>
      <c r="I124" s="235">
        <f t="shared" si="148"/>
        <v>0</v>
      </c>
      <c r="J124" s="104"/>
      <c r="K124" s="105"/>
      <c r="L124" s="235">
        <f t="shared" si="149"/>
        <v>0</v>
      </c>
      <c r="M124" s="238"/>
      <c r="N124" s="105"/>
      <c r="O124" s="235">
        <f t="shared" si="150"/>
        <v>0</v>
      </c>
      <c r="P124" s="236"/>
    </row>
    <row r="125" spans="1:16" ht="24" hidden="1" x14ac:dyDescent="0.25">
      <c r="A125" s="119">
        <v>2275</v>
      </c>
      <c r="B125" s="98" t="s">
        <v>146</v>
      </c>
      <c r="C125" s="99">
        <f t="shared" si="98"/>
        <v>0</v>
      </c>
      <c r="D125" s="237"/>
      <c r="E125" s="458"/>
      <c r="F125" s="509">
        <f t="shared" si="147"/>
        <v>0</v>
      </c>
      <c r="G125" s="237"/>
      <c r="H125" s="104"/>
      <c r="I125" s="235">
        <f t="shared" si="148"/>
        <v>0</v>
      </c>
      <c r="J125" s="104"/>
      <c r="K125" s="105"/>
      <c r="L125" s="235">
        <f t="shared" si="149"/>
        <v>0</v>
      </c>
      <c r="M125" s="238"/>
      <c r="N125" s="105"/>
      <c r="O125" s="235">
        <f t="shared" si="150"/>
        <v>0</v>
      </c>
      <c r="P125" s="245"/>
    </row>
    <row r="126" spans="1:16" ht="36" hidden="1" x14ac:dyDescent="0.25">
      <c r="A126" s="119">
        <v>2276</v>
      </c>
      <c r="B126" s="98" t="s">
        <v>147</v>
      </c>
      <c r="C126" s="99">
        <f t="shared" si="98"/>
        <v>0</v>
      </c>
      <c r="D126" s="237"/>
      <c r="E126" s="458"/>
      <c r="F126" s="509">
        <f t="shared" si="147"/>
        <v>0</v>
      </c>
      <c r="G126" s="237"/>
      <c r="H126" s="104"/>
      <c r="I126" s="235">
        <f t="shared" si="148"/>
        <v>0</v>
      </c>
      <c r="J126" s="104"/>
      <c r="K126" s="105"/>
      <c r="L126" s="235">
        <f t="shared" si="149"/>
        <v>0</v>
      </c>
      <c r="M126" s="238"/>
      <c r="N126" s="105"/>
      <c r="O126" s="235">
        <f t="shared" si="150"/>
        <v>0</v>
      </c>
      <c r="P126" s="236"/>
    </row>
    <row r="127" spans="1:16" ht="24" x14ac:dyDescent="0.25">
      <c r="A127" s="119">
        <v>2279</v>
      </c>
      <c r="B127" s="98" t="s">
        <v>148</v>
      </c>
      <c r="C127" s="99">
        <f t="shared" si="98"/>
        <v>1669</v>
      </c>
      <c r="D127" s="237">
        <v>82</v>
      </c>
      <c r="E127" s="458"/>
      <c r="F127" s="509">
        <f t="shared" si="147"/>
        <v>82</v>
      </c>
      <c r="G127" s="237">
        <v>1587</v>
      </c>
      <c r="H127" s="104"/>
      <c r="I127" s="235">
        <f t="shared" si="148"/>
        <v>1587</v>
      </c>
      <c r="J127" s="104"/>
      <c r="K127" s="105"/>
      <c r="L127" s="235">
        <f t="shared" si="149"/>
        <v>0</v>
      </c>
      <c r="M127" s="238"/>
      <c r="N127" s="105"/>
      <c r="O127" s="235">
        <f t="shared" si="150"/>
        <v>0</v>
      </c>
      <c r="P127" s="245"/>
    </row>
    <row r="128" spans="1:16" ht="24" hidden="1" x14ac:dyDescent="0.25">
      <c r="A128" s="342">
        <v>2280</v>
      </c>
      <c r="B128" s="87" t="s">
        <v>149</v>
      </c>
      <c r="C128" s="88">
        <f t="shared" si="98"/>
        <v>0</v>
      </c>
      <c r="D128" s="246">
        <f t="shared" ref="D128:O128" si="151">SUM(D129)</f>
        <v>0</v>
      </c>
      <c r="E128" s="463">
        <f t="shared" si="151"/>
        <v>0</v>
      </c>
      <c r="F128" s="508">
        <f t="shared" si="151"/>
        <v>0</v>
      </c>
      <c r="G128" s="246">
        <f t="shared" si="151"/>
        <v>0</v>
      </c>
      <c r="H128" s="248">
        <f t="shared" si="151"/>
        <v>0</v>
      </c>
      <c r="I128" s="220">
        <f t="shared" si="151"/>
        <v>0</v>
      </c>
      <c r="J128" s="248">
        <f t="shared" si="151"/>
        <v>0</v>
      </c>
      <c r="K128" s="247">
        <f t="shared" si="151"/>
        <v>0</v>
      </c>
      <c r="L128" s="220">
        <f t="shared" si="151"/>
        <v>0</v>
      </c>
      <c r="M128" s="99">
        <f t="shared" si="151"/>
        <v>0</v>
      </c>
      <c r="N128" s="233">
        <f t="shared" si="151"/>
        <v>0</v>
      </c>
      <c r="O128" s="235">
        <f t="shared" si="151"/>
        <v>0</v>
      </c>
      <c r="P128" s="236"/>
    </row>
    <row r="129" spans="1:16" ht="24" hidden="1" x14ac:dyDescent="0.25">
      <c r="A129" s="119">
        <v>2283</v>
      </c>
      <c r="B129" s="98" t="s">
        <v>150</v>
      </c>
      <c r="C129" s="99">
        <f t="shared" si="98"/>
        <v>0</v>
      </c>
      <c r="D129" s="237"/>
      <c r="E129" s="458"/>
      <c r="F129" s="509">
        <f>D129+E129</f>
        <v>0</v>
      </c>
      <c r="G129" s="237"/>
      <c r="H129" s="104"/>
      <c r="I129" s="235">
        <f>G129+H129</f>
        <v>0</v>
      </c>
      <c r="J129" s="104"/>
      <c r="K129" s="105"/>
      <c r="L129" s="235">
        <f>J129+K129</f>
        <v>0</v>
      </c>
      <c r="M129" s="238"/>
      <c r="N129" s="105"/>
      <c r="O129" s="235">
        <f>M129+N129</f>
        <v>0</v>
      </c>
      <c r="P129" s="236"/>
    </row>
    <row r="130" spans="1:16" ht="38.25" customHeight="1" x14ac:dyDescent="0.25">
      <c r="A130" s="75">
        <v>2300</v>
      </c>
      <c r="B130" s="206" t="s">
        <v>151</v>
      </c>
      <c r="C130" s="76">
        <f t="shared" si="98"/>
        <v>24579</v>
      </c>
      <c r="D130" s="207">
        <f>SUM(D131,D136,D140,D141,D144,D151,D159,D160,D163)</f>
        <v>18695</v>
      </c>
      <c r="E130" s="455">
        <f t="shared" ref="E130:F130" si="152">SUM(E131,E136,E140,E141,E144,E151,E159,E160,E163)</f>
        <v>0</v>
      </c>
      <c r="F130" s="506">
        <f t="shared" si="152"/>
        <v>18695</v>
      </c>
      <c r="G130" s="207">
        <f>SUM(G131,G136,G140,G141,G144,G151,G159,G160,G163)</f>
        <v>3755</v>
      </c>
      <c r="H130" s="84">
        <f t="shared" ref="H130:I130" si="153">SUM(H131,H136,H140,H141,H144,H151,H159,H160,H163)</f>
        <v>0</v>
      </c>
      <c r="I130" s="208">
        <f t="shared" si="153"/>
        <v>3755</v>
      </c>
      <c r="J130" s="84">
        <f>SUM(J131,J136,J140,J141,J144,J151,J159,J160,J163)</f>
        <v>2129</v>
      </c>
      <c r="K130" s="85">
        <f t="shared" ref="K130:L130" si="154">SUM(K131,K136,K140,K141,K144,K151,K159,K160,K163)</f>
        <v>0</v>
      </c>
      <c r="L130" s="208">
        <f t="shared" si="154"/>
        <v>2129</v>
      </c>
      <c r="M130" s="76">
        <f>SUM(M131,M136,M140,M141,M144,M151,M159,M160,M163)</f>
        <v>0</v>
      </c>
      <c r="N130" s="85">
        <f t="shared" ref="N130:O130" si="155">SUM(N131,N136,N140,N141,N144,N151,N159,N160,N163)</f>
        <v>0</v>
      </c>
      <c r="O130" s="208">
        <f t="shared" si="155"/>
        <v>0</v>
      </c>
      <c r="P130" s="243"/>
    </row>
    <row r="131" spans="1:16" ht="24" x14ac:dyDescent="0.25">
      <c r="A131" s="342">
        <v>2310</v>
      </c>
      <c r="B131" s="87" t="s">
        <v>152</v>
      </c>
      <c r="C131" s="88">
        <f t="shared" si="98"/>
        <v>8990</v>
      </c>
      <c r="D131" s="246">
        <f t="shared" ref="D131:O131" si="156">SUM(D132:D135)</f>
        <v>8854</v>
      </c>
      <c r="E131" s="463">
        <f t="shared" si="156"/>
        <v>0</v>
      </c>
      <c r="F131" s="508">
        <f t="shared" si="156"/>
        <v>8854</v>
      </c>
      <c r="G131" s="246">
        <f t="shared" si="156"/>
        <v>0</v>
      </c>
      <c r="H131" s="248">
        <f t="shared" si="156"/>
        <v>0</v>
      </c>
      <c r="I131" s="220">
        <f t="shared" si="156"/>
        <v>0</v>
      </c>
      <c r="J131" s="248">
        <f t="shared" si="156"/>
        <v>136</v>
      </c>
      <c r="K131" s="247">
        <f t="shared" si="156"/>
        <v>0</v>
      </c>
      <c r="L131" s="220">
        <f t="shared" si="156"/>
        <v>136</v>
      </c>
      <c r="M131" s="88">
        <f t="shared" si="156"/>
        <v>0</v>
      </c>
      <c r="N131" s="247">
        <f t="shared" si="156"/>
        <v>0</v>
      </c>
      <c r="O131" s="220">
        <f t="shared" si="156"/>
        <v>0</v>
      </c>
      <c r="P131" s="222"/>
    </row>
    <row r="132" spans="1:16" x14ac:dyDescent="0.25">
      <c r="A132" s="119">
        <v>2311</v>
      </c>
      <c r="B132" s="98" t="s">
        <v>153</v>
      </c>
      <c r="C132" s="99">
        <f t="shared" si="98"/>
        <v>1614</v>
      </c>
      <c r="D132" s="237">
        <v>1614</v>
      </c>
      <c r="E132" s="458"/>
      <c r="F132" s="509">
        <f t="shared" ref="F132:F135" si="157">D132+E132</f>
        <v>1614</v>
      </c>
      <c r="G132" s="237"/>
      <c r="H132" s="104"/>
      <c r="I132" s="235">
        <f t="shared" ref="I132:I135" si="158">G132+H132</f>
        <v>0</v>
      </c>
      <c r="J132" s="104"/>
      <c r="K132" s="105"/>
      <c r="L132" s="235">
        <f t="shared" ref="L132:L135" si="159">J132+K132</f>
        <v>0</v>
      </c>
      <c r="M132" s="238"/>
      <c r="N132" s="105"/>
      <c r="O132" s="235">
        <f t="shared" ref="O132:O135" si="160">M132+N132</f>
        <v>0</v>
      </c>
      <c r="P132" s="236"/>
    </row>
    <row r="133" spans="1:16" x14ac:dyDescent="0.25">
      <c r="A133" s="119">
        <v>2312</v>
      </c>
      <c r="B133" s="98" t="s">
        <v>154</v>
      </c>
      <c r="C133" s="99">
        <f t="shared" si="98"/>
        <v>7000</v>
      </c>
      <c r="D133" s="237">
        <v>7000</v>
      </c>
      <c r="E133" s="458"/>
      <c r="F133" s="509">
        <f t="shared" si="157"/>
        <v>7000</v>
      </c>
      <c r="G133" s="237"/>
      <c r="H133" s="104"/>
      <c r="I133" s="235">
        <f t="shared" si="158"/>
        <v>0</v>
      </c>
      <c r="J133" s="104"/>
      <c r="K133" s="105"/>
      <c r="L133" s="235">
        <f t="shared" si="159"/>
        <v>0</v>
      </c>
      <c r="M133" s="238"/>
      <c r="N133" s="105"/>
      <c r="O133" s="235">
        <f t="shared" si="160"/>
        <v>0</v>
      </c>
      <c r="P133" s="236"/>
    </row>
    <row r="134" spans="1:16" hidden="1" x14ac:dyDescent="0.25">
      <c r="A134" s="119">
        <v>2313</v>
      </c>
      <c r="B134" s="98" t="s">
        <v>155</v>
      </c>
      <c r="C134" s="99">
        <f t="shared" si="98"/>
        <v>0</v>
      </c>
      <c r="D134" s="237"/>
      <c r="E134" s="458"/>
      <c r="F134" s="509">
        <f t="shared" si="157"/>
        <v>0</v>
      </c>
      <c r="G134" s="237"/>
      <c r="H134" s="104"/>
      <c r="I134" s="235">
        <f t="shared" si="158"/>
        <v>0</v>
      </c>
      <c r="J134" s="104"/>
      <c r="K134" s="105"/>
      <c r="L134" s="235">
        <f t="shared" si="159"/>
        <v>0</v>
      </c>
      <c r="M134" s="238"/>
      <c r="N134" s="105"/>
      <c r="O134" s="235">
        <f t="shared" si="160"/>
        <v>0</v>
      </c>
      <c r="P134" s="236"/>
    </row>
    <row r="135" spans="1:16" ht="36" customHeight="1" x14ac:dyDescent="0.25">
      <c r="A135" s="119">
        <v>2314</v>
      </c>
      <c r="B135" s="98" t="s">
        <v>156</v>
      </c>
      <c r="C135" s="99">
        <f t="shared" si="98"/>
        <v>376</v>
      </c>
      <c r="D135" s="237">
        <v>240</v>
      </c>
      <c r="E135" s="458"/>
      <c r="F135" s="509">
        <f t="shared" si="157"/>
        <v>240</v>
      </c>
      <c r="G135" s="237"/>
      <c r="H135" s="104"/>
      <c r="I135" s="235">
        <f t="shared" si="158"/>
        <v>0</v>
      </c>
      <c r="J135" s="104">
        <v>136</v>
      </c>
      <c r="K135" s="105"/>
      <c r="L135" s="235">
        <f t="shared" si="159"/>
        <v>136</v>
      </c>
      <c r="M135" s="238"/>
      <c r="N135" s="105"/>
      <c r="O135" s="235">
        <f t="shared" si="160"/>
        <v>0</v>
      </c>
      <c r="P135" s="236"/>
    </row>
    <row r="136" spans="1:16" x14ac:dyDescent="0.25">
      <c r="A136" s="231">
        <v>2320</v>
      </c>
      <c r="B136" s="98" t="s">
        <v>157</v>
      </c>
      <c r="C136" s="99">
        <f t="shared" si="98"/>
        <v>4079</v>
      </c>
      <c r="D136" s="232">
        <f>SUM(D137:D139)</f>
        <v>2406</v>
      </c>
      <c r="E136" s="459">
        <f t="shared" ref="E136:F136" si="161">SUM(E137:E139)</f>
        <v>0</v>
      </c>
      <c r="F136" s="509">
        <f t="shared" si="161"/>
        <v>2406</v>
      </c>
      <c r="G136" s="232">
        <f>SUM(G137:G139)</f>
        <v>0</v>
      </c>
      <c r="H136" s="234">
        <f t="shared" ref="H136:I136" si="162">SUM(H137:H139)</f>
        <v>0</v>
      </c>
      <c r="I136" s="235">
        <f t="shared" si="162"/>
        <v>0</v>
      </c>
      <c r="J136" s="234">
        <f>SUM(J137:J139)</f>
        <v>1673</v>
      </c>
      <c r="K136" s="233">
        <f t="shared" ref="K136:L136" si="163">SUM(K137:K139)</f>
        <v>0</v>
      </c>
      <c r="L136" s="235">
        <f t="shared" si="163"/>
        <v>1673</v>
      </c>
      <c r="M136" s="99">
        <f>SUM(M137:M139)</f>
        <v>0</v>
      </c>
      <c r="N136" s="233">
        <f t="shared" ref="N136:O136" si="164">SUM(N137:N139)</f>
        <v>0</v>
      </c>
      <c r="O136" s="235">
        <f t="shared" si="164"/>
        <v>0</v>
      </c>
      <c r="P136" s="236"/>
    </row>
    <row r="137" spans="1:16" hidden="1" x14ac:dyDescent="0.25">
      <c r="A137" s="119">
        <v>2321</v>
      </c>
      <c r="B137" s="98" t="s">
        <v>158</v>
      </c>
      <c r="C137" s="99">
        <f t="shared" si="98"/>
        <v>0</v>
      </c>
      <c r="D137" s="237"/>
      <c r="E137" s="458"/>
      <c r="F137" s="509">
        <f t="shared" ref="F137:F140" si="165">D137+E137</f>
        <v>0</v>
      </c>
      <c r="G137" s="237"/>
      <c r="H137" s="104"/>
      <c r="I137" s="235">
        <f t="shared" ref="I137:I140" si="166">G137+H137</f>
        <v>0</v>
      </c>
      <c r="J137" s="104"/>
      <c r="K137" s="105"/>
      <c r="L137" s="235">
        <f t="shared" ref="L137:L140" si="167">J137+K137</f>
        <v>0</v>
      </c>
      <c r="M137" s="238"/>
      <c r="N137" s="105"/>
      <c r="O137" s="235">
        <f t="shared" ref="O137:O140" si="168">M137+N137</f>
        <v>0</v>
      </c>
      <c r="P137" s="236"/>
    </row>
    <row r="138" spans="1:16" x14ac:dyDescent="0.25">
      <c r="A138" s="119">
        <v>2322</v>
      </c>
      <c r="B138" s="98" t="s">
        <v>159</v>
      </c>
      <c r="C138" s="99">
        <f t="shared" si="98"/>
        <v>4079</v>
      </c>
      <c r="D138" s="237">
        <v>2406</v>
      </c>
      <c r="E138" s="458"/>
      <c r="F138" s="509">
        <f t="shared" si="165"/>
        <v>2406</v>
      </c>
      <c r="G138" s="237"/>
      <c r="H138" s="104"/>
      <c r="I138" s="235">
        <f t="shared" si="166"/>
        <v>0</v>
      </c>
      <c r="J138" s="104">
        <v>1673</v>
      </c>
      <c r="K138" s="105"/>
      <c r="L138" s="235">
        <f t="shared" si="167"/>
        <v>1673</v>
      </c>
      <c r="M138" s="238"/>
      <c r="N138" s="105"/>
      <c r="O138" s="235">
        <f t="shared" si="168"/>
        <v>0</v>
      </c>
      <c r="P138" s="236"/>
    </row>
    <row r="139" spans="1:16" ht="10.5" hidden="1" customHeight="1" x14ac:dyDescent="0.25">
      <c r="A139" s="119">
        <v>2329</v>
      </c>
      <c r="B139" s="98" t="s">
        <v>160</v>
      </c>
      <c r="C139" s="99">
        <f t="shared" si="98"/>
        <v>0</v>
      </c>
      <c r="D139" s="237"/>
      <c r="E139" s="458"/>
      <c r="F139" s="509">
        <f t="shared" si="165"/>
        <v>0</v>
      </c>
      <c r="G139" s="237"/>
      <c r="H139" s="104"/>
      <c r="I139" s="235">
        <f t="shared" si="166"/>
        <v>0</v>
      </c>
      <c r="J139" s="104"/>
      <c r="K139" s="105"/>
      <c r="L139" s="235">
        <f t="shared" si="167"/>
        <v>0</v>
      </c>
      <c r="M139" s="238"/>
      <c r="N139" s="105"/>
      <c r="O139" s="235">
        <f t="shared" si="168"/>
        <v>0</v>
      </c>
      <c r="P139" s="236"/>
    </row>
    <row r="140" spans="1:16" hidden="1" x14ac:dyDescent="0.25">
      <c r="A140" s="231">
        <v>2330</v>
      </c>
      <c r="B140" s="98" t="s">
        <v>161</v>
      </c>
      <c r="C140" s="99">
        <f t="shared" si="98"/>
        <v>0</v>
      </c>
      <c r="D140" s="237"/>
      <c r="E140" s="458"/>
      <c r="F140" s="509">
        <f t="shared" si="165"/>
        <v>0</v>
      </c>
      <c r="G140" s="237"/>
      <c r="H140" s="104"/>
      <c r="I140" s="235">
        <f t="shared" si="166"/>
        <v>0</v>
      </c>
      <c r="J140" s="104"/>
      <c r="K140" s="105"/>
      <c r="L140" s="235">
        <f t="shared" si="167"/>
        <v>0</v>
      </c>
      <c r="M140" s="238"/>
      <c r="N140" s="105"/>
      <c r="O140" s="235">
        <f t="shared" si="168"/>
        <v>0</v>
      </c>
      <c r="P140" s="236"/>
    </row>
    <row r="141" spans="1:16" ht="48" x14ac:dyDescent="0.25">
      <c r="A141" s="231">
        <v>2340</v>
      </c>
      <c r="B141" s="98" t="s">
        <v>162</v>
      </c>
      <c r="C141" s="99">
        <f t="shared" si="98"/>
        <v>305</v>
      </c>
      <c r="D141" s="232">
        <f>SUM(D142:D143)</f>
        <v>305</v>
      </c>
      <c r="E141" s="459">
        <f t="shared" ref="E141:F141" si="169">SUM(E142:E143)</f>
        <v>0</v>
      </c>
      <c r="F141" s="509">
        <f t="shared" si="169"/>
        <v>305</v>
      </c>
      <c r="G141" s="232">
        <f>SUM(G142:G143)</f>
        <v>0</v>
      </c>
      <c r="H141" s="234">
        <f t="shared" ref="H141:I141" si="170">SUM(H142:H143)</f>
        <v>0</v>
      </c>
      <c r="I141" s="235">
        <f t="shared" si="170"/>
        <v>0</v>
      </c>
      <c r="J141" s="234">
        <f>SUM(J142:J143)</f>
        <v>0</v>
      </c>
      <c r="K141" s="233">
        <f t="shared" ref="K141:L141" si="171">SUM(K142:K143)</f>
        <v>0</v>
      </c>
      <c r="L141" s="235">
        <f t="shared" si="171"/>
        <v>0</v>
      </c>
      <c r="M141" s="99">
        <f>SUM(M142:M143)</f>
        <v>0</v>
      </c>
      <c r="N141" s="233">
        <f t="shared" ref="N141:O141" si="172">SUM(N142:N143)</f>
        <v>0</v>
      </c>
      <c r="O141" s="235">
        <f t="shared" si="172"/>
        <v>0</v>
      </c>
      <c r="P141" s="236"/>
    </row>
    <row r="142" spans="1:16" x14ac:dyDescent="0.25">
      <c r="A142" s="119">
        <v>2341</v>
      </c>
      <c r="B142" s="98" t="s">
        <v>163</v>
      </c>
      <c r="C142" s="99">
        <f t="shared" si="98"/>
        <v>305</v>
      </c>
      <c r="D142" s="237">
        <v>305</v>
      </c>
      <c r="E142" s="458"/>
      <c r="F142" s="509">
        <f t="shared" ref="F142:F143" si="173">D142+E142</f>
        <v>305</v>
      </c>
      <c r="G142" s="237"/>
      <c r="H142" s="104"/>
      <c r="I142" s="235">
        <f t="shared" ref="I142:I143" si="174">G142+H142</f>
        <v>0</v>
      </c>
      <c r="J142" s="104"/>
      <c r="K142" s="105"/>
      <c r="L142" s="235">
        <f t="shared" ref="L142:L143" si="175">J142+K142</f>
        <v>0</v>
      </c>
      <c r="M142" s="238"/>
      <c r="N142" s="105"/>
      <c r="O142" s="235">
        <f t="shared" ref="O142:O143" si="176">M142+N142</f>
        <v>0</v>
      </c>
      <c r="P142" s="236"/>
    </row>
    <row r="143" spans="1:16" ht="24" hidden="1" x14ac:dyDescent="0.25">
      <c r="A143" s="119">
        <v>2344</v>
      </c>
      <c r="B143" s="98" t="s">
        <v>164</v>
      </c>
      <c r="C143" s="99">
        <f t="shared" si="98"/>
        <v>0</v>
      </c>
      <c r="D143" s="237"/>
      <c r="E143" s="458"/>
      <c r="F143" s="509">
        <f t="shared" si="173"/>
        <v>0</v>
      </c>
      <c r="G143" s="237"/>
      <c r="H143" s="104"/>
      <c r="I143" s="235">
        <f t="shared" si="174"/>
        <v>0</v>
      </c>
      <c r="J143" s="104"/>
      <c r="K143" s="105"/>
      <c r="L143" s="235">
        <f t="shared" si="175"/>
        <v>0</v>
      </c>
      <c r="M143" s="238"/>
      <c r="N143" s="105"/>
      <c r="O143" s="235">
        <f t="shared" si="176"/>
        <v>0</v>
      </c>
      <c r="P143" s="236"/>
    </row>
    <row r="144" spans="1:16" ht="24" x14ac:dyDescent="0.25">
      <c r="A144" s="213">
        <v>2350</v>
      </c>
      <c r="B144" s="157" t="s">
        <v>165</v>
      </c>
      <c r="C144" s="163">
        <f t="shared" si="98"/>
        <v>3130</v>
      </c>
      <c r="D144" s="214">
        <f>SUM(D145:D150)</f>
        <v>2810</v>
      </c>
      <c r="E144" s="456">
        <f t="shared" ref="E144:F144" si="177">SUM(E145:E150)</f>
        <v>0</v>
      </c>
      <c r="F144" s="507">
        <f t="shared" si="177"/>
        <v>2810</v>
      </c>
      <c r="G144" s="214">
        <f>SUM(G145:G150)</f>
        <v>0</v>
      </c>
      <c r="H144" s="216">
        <f t="shared" ref="H144:I144" si="178">SUM(H145:H150)</f>
        <v>0</v>
      </c>
      <c r="I144" s="217">
        <f t="shared" si="178"/>
        <v>0</v>
      </c>
      <c r="J144" s="216">
        <f>SUM(J145:J150)</f>
        <v>320</v>
      </c>
      <c r="K144" s="215">
        <f t="shared" ref="K144:L144" si="179">SUM(K145:K150)</f>
        <v>0</v>
      </c>
      <c r="L144" s="217">
        <f t="shared" si="179"/>
        <v>320</v>
      </c>
      <c r="M144" s="163">
        <f>SUM(M145:M150)</f>
        <v>0</v>
      </c>
      <c r="N144" s="215">
        <f t="shared" ref="N144:O144" si="180">SUM(N145:N150)</f>
        <v>0</v>
      </c>
      <c r="O144" s="217">
        <f t="shared" si="180"/>
        <v>0</v>
      </c>
      <c r="P144" s="218"/>
    </row>
    <row r="145" spans="1:16" x14ac:dyDescent="0.25">
      <c r="A145" s="47">
        <v>2351</v>
      </c>
      <c r="B145" s="87" t="s">
        <v>166</v>
      </c>
      <c r="C145" s="88">
        <f t="shared" si="98"/>
        <v>650</v>
      </c>
      <c r="D145" s="219">
        <v>650</v>
      </c>
      <c r="E145" s="457"/>
      <c r="F145" s="508">
        <f t="shared" ref="F145:F150" si="181">D145+E145</f>
        <v>650</v>
      </c>
      <c r="G145" s="219"/>
      <c r="H145" s="93"/>
      <c r="I145" s="220">
        <f t="shared" ref="I145:I150" si="182">G145+H145</f>
        <v>0</v>
      </c>
      <c r="J145" s="93"/>
      <c r="K145" s="94"/>
      <c r="L145" s="220">
        <f t="shared" ref="L145:L150" si="183">J145+K145</f>
        <v>0</v>
      </c>
      <c r="M145" s="221"/>
      <c r="N145" s="94"/>
      <c r="O145" s="220">
        <f t="shared" ref="O145:O150" si="184">M145+N145</f>
        <v>0</v>
      </c>
      <c r="P145" s="222"/>
    </row>
    <row r="146" spans="1:16" x14ac:dyDescent="0.25">
      <c r="A146" s="119">
        <v>2352</v>
      </c>
      <c r="B146" s="98" t="s">
        <v>167</v>
      </c>
      <c r="C146" s="99">
        <f t="shared" si="98"/>
        <v>1820</v>
      </c>
      <c r="D146" s="237">
        <v>1720</v>
      </c>
      <c r="E146" s="458"/>
      <c r="F146" s="509">
        <f t="shared" si="181"/>
        <v>1720</v>
      </c>
      <c r="G146" s="237"/>
      <c r="H146" s="104"/>
      <c r="I146" s="235">
        <f t="shared" si="182"/>
        <v>0</v>
      </c>
      <c r="J146" s="104">
        <v>100</v>
      </c>
      <c r="K146" s="105"/>
      <c r="L146" s="235">
        <f t="shared" si="183"/>
        <v>100</v>
      </c>
      <c r="M146" s="238"/>
      <c r="N146" s="105"/>
      <c r="O146" s="235">
        <f t="shared" si="184"/>
        <v>0</v>
      </c>
      <c r="P146" s="236"/>
    </row>
    <row r="147" spans="1:16" ht="24" x14ac:dyDescent="0.25">
      <c r="A147" s="119">
        <v>2353</v>
      </c>
      <c r="B147" s="98" t="s">
        <v>168</v>
      </c>
      <c r="C147" s="99">
        <f t="shared" si="98"/>
        <v>200</v>
      </c>
      <c r="D147" s="237">
        <v>200</v>
      </c>
      <c r="E147" s="458"/>
      <c r="F147" s="509">
        <f t="shared" si="181"/>
        <v>200</v>
      </c>
      <c r="G147" s="237"/>
      <c r="H147" s="104"/>
      <c r="I147" s="235">
        <f t="shared" si="182"/>
        <v>0</v>
      </c>
      <c r="J147" s="104"/>
      <c r="K147" s="105"/>
      <c r="L147" s="235">
        <f t="shared" si="183"/>
        <v>0</v>
      </c>
      <c r="M147" s="238"/>
      <c r="N147" s="105"/>
      <c r="O147" s="235">
        <f t="shared" si="184"/>
        <v>0</v>
      </c>
      <c r="P147" s="236"/>
    </row>
    <row r="148" spans="1:16" ht="24" x14ac:dyDescent="0.25">
      <c r="A148" s="119">
        <v>2354</v>
      </c>
      <c r="B148" s="98" t="s">
        <v>169</v>
      </c>
      <c r="C148" s="99">
        <f t="shared" si="98"/>
        <v>220</v>
      </c>
      <c r="D148" s="237"/>
      <c r="E148" s="458"/>
      <c r="F148" s="509">
        <f t="shared" si="181"/>
        <v>0</v>
      </c>
      <c r="G148" s="237"/>
      <c r="H148" s="104"/>
      <c r="I148" s="235">
        <f t="shared" si="182"/>
        <v>0</v>
      </c>
      <c r="J148" s="104">
        <v>220</v>
      </c>
      <c r="K148" s="105"/>
      <c r="L148" s="235">
        <f t="shared" si="183"/>
        <v>220</v>
      </c>
      <c r="M148" s="238"/>
      <c r="N148" s="105"/>
      <c r="O148" s="235">
        <f t="shared" si="184"/>
        <v>0</v>
      </c>
      <c r="P148" s="236"/>
    </row>
    <row r="149" spans="1:16" ht="24" x14ac:dyDescent="0.25">
      <c r="A149" s="119">
        <v>2355</v>
      </c>
      <c r="B149" s="98" t="s">
        <v>170</v>
      </c>
      <c r="C149" s="99">
        <f t="shared" ref="C149:C212" si="185">F149+I149+L149+O149</f>
        <v>240</v>
      </c>
      <c r="D149" s="237">
        <v>240</v>
      </c>
      <c r="E149" s="458"/>
      <c r="F149" s="509">
        <f t="shared" si="181"/>
        <v>240</v>
      </c>
      <c r="G149" s="237"/>
      <c r="H149" s="104"/>
      <c r="I149" s="235">
        <f t="shared" si="182"/>
        <v>0</v>
      </c>
      <c r="J149" s="104"/>
      <c r="K149" s="105"/>
      <c r="L149" s="235">
        <f t="shared" si="183"/>
        <v>0</v>
      </c>
      <c r="M149" s="238"/>
      <c r="N149" s="105"/>
      <c r="O149" s="235">
        <f t="shared" si="184"/>
        <v>0</v>
      </c>
      <c r="P149" s="236"/>
    </row>
    <row r="150" spans="1:16" ht="24" hidden="1" x14ac:dyDescent="0.25">
      <c r="A150" s="119">
        <v>2359</v>
      </c>
      <c r="B150" s="98" t="s">
        <v>171</v>
      </c>
      <c r="C150" s="99">
        <f t="shared" si="185"/>
        <v>0</v>
      </c>
      <c r="D150" s="237"/>
      <c r="E150" s="458"/>
      <c r="F150" s="509">
        <f t="shared" si="181"/>
        <v>0</v>
      </c>
      <c r="G150" s="237"/>
      <c r="H150" s="104"/>
      <c r="I150" s="235">
        <f t="shared" si="182"/>
        <v>0</v>
      </c>
      <c r="J150" s="104"/>
      <c r="K150" s="105"/>
      <c r="L150" s="235">
        <f t="shared" si="183"/>
        <v>0</v>
      </c>
      <c r="M150" s="238"/>
      <c r="N150" s="105"/>
      <c r="O150" s="235">
        <f t="shared" si="184"/>
        <v>0</v>
      </c>
      <c r="P150" s="236"/>
    </row>
    <row r="151" spans="1:16" ht="24.75" customHeight="1" x14ac:dyDescent="0.25">
      <c r="A151" s="231">
        <v>2360</v>
      </c>
      <c r="B151" s="98" t="s">
        <v>172</v>
      </c>
      <c r="C151" s="99">
        <f t="shared" si="185"/>
        <v>350</v>
      </c>
      <c r="D151" s="232">
        <f>SUM(D152:D158)</f>
        <v>350</v>
      </c>
      <c r="E151" s="459">
        <f t="shared" ref="E151:F151" si="186">SUM(E152:E158)</f>
        <v>0</v>
      </c>
      <c r="F151" s="509">
        <f t="shared" si="186"/>
        <v>350</v>
      </c>
      <c r="G151" s="232">
        <f>SUM(G152:G158)</f>
        <v>0</v>
      </c>
      <c r="H151" s="234">
        <f t="shared" ref="H151:I151" si="187">SUM(H152:H158)</f>
        <v>0</v>
      </c>
      <c r="I151" s="235">
        <f t="shared" si="187"/>
        <v>0</v>
      </c>
      <c r="J151" s="234">
        <f>SUM(J152:J158)</f>
        <v>0</v>
      </c>
      <c r="K151" s="233">
        <f t="shared" ref="K151:L151" si="188">SUM(K152:K158)</f>
        <v>0</v>
      </c>
      <c r="L151" s="235">
        <f t="shared" si="188"/>
        <v>0</v>
      </c>
      <c r="M151" s="99">
        <f>SUM(M152:M158)</f>
        <v>0</v>
      </c>
      <c r="N151" s="233">
        <f t="shared" ref="N151:O151" si="189">SUM(N152:N158)</f>
        <v>0</v>
      </c>
      <c r="O151" s="235">
        <f t="shared" si="189"/>
        <v>0</v>
      </c>
      <c r="P151" s="236"/>
    </row>
    <row r="152" spans="1:16" hidden="1" x14ac:dyDescent="0.25">
      <c r="A152" s="97">
        <v>2361</v>
      </c>
      <c r="B152" s="98" t="s">
        <v>173</v>
      </c>
      <c r="C152" s="99">
        <f t="shared" si="185"/>
        <v>0</v>
      </c>
      <c r="D152" s="237"/>
      <c r="E152" s="458"/>
      <c r="F152" s="509">
        <f t="shared" ref="F152:F159" si="190">D152+E152</f>
        <v>0</v>
      </c>
      <c r="G152" s="237"/>
      <c r="H152" s="104"/>
      <c r="I152" s="235">
        <f t="shared" ref="I152:I159" si="191">G152+H152</f>
        <v>0</v>
      </c>
      <c r="J152" s="104"/>
      <c r="K152" s="105"/>
      <c r="L152" s="235">
        <f t="shared" ref="L152:L159" si="192">J152+K152</f>
        <v>0</v>
      </c>
      <c r="M152" s="238"/>
      <c r="N152" s="105"/>
      <c r="O152" s="235">
        <f t="shared" ref="O152:O159" si="193">M152+N152</f>
        <v>0</v>
      </c>
      <c r="P152" s="236"/>
    </row>
    <row r="153" spans="1:16" ht="24" hidden="1" x14ac:dyDescent="0.25">
      <c r="A153" s="97">
        <v>2362</v>
      </c>
      <c r="B153" s="98" t="s">
        <v>174</v>
      </c>
      <c r="C153" s="99">
        <f t="shared" si="185"/>
        <v>0</v>
      </c>
      <c r="D153" s="237"/>
      <c r="E153" s="458"/>
      <c r="F153" s="509">
        <f t="shared" si="190"/>
        <v>0</v>
      </c>
      <c r="G153" s="237"/>
      <c r="H153" s="104"/>
      <c r="I153" s="235">
        <f t="shared" si="191"/>
        <v>0</v>
      </c>
      <c r="J153" s="104"/>
      <c r="K153" s="105"/>
      <c r="L153" s="235">
        <f t="shared" si="192"/>
        <v>0</v>
      </c>
      <c r="M153" s="238"/>
      <c r="N153" s="105"/>
      <c r="O153" s="235">
        <f t="shared" si="193"/>
        <v>0</v>
      </c>
      <c r="P153" s="236"/>
    </row>
    <row r="154" spans="1:16" x14ac:dyDescent="0.25">
      <c r="A154" s="97">
        <v>2363</v>
      </c>
      <c r="B154" s="98" t="s">
        <v>175</v>
      </c>
      <c r="C154" s="99">
        <f t="shared" si="185"/>
        <v>350</v>
      </c>
      <c r="D154" s="237">
        <v>350</v>
      </c>
      <c r="E154" s="458"/>
      <c r="F154" s="509">
        <f t="shared" si="190"/>
        <v>350</v>
      </c>
      <c r="G154" s="237"/>
      <c r="H154" s="104"/>
      <c r="I154" s="235">
        <f t="shared" si="191"/>
        <v>0</v>
      </c>
      <c r="J154" s="104"/>
      <c r="K154" s="105"/>
      <c r="L154" s="235">
        <f t="shared" si="192"/>
        <v>0</v>
      </c>
      <c r="M154" s="238"/>
      <c r="N154" s="105"/>
      <c r="O154" s="235">
        <f t="shared" si="193"/>
        <v>0</v>
      </c>
      <c r="P154" s="236"/>
    </row>
    <row r="155" spans="1:16" hidden="1" x14ac:dyDescent="0.25">
      <c r="A155" s="97">
        <v>2364</v>
      </c>
      <c r="B155" s="98" t="s">
        <v>176</v>
      </c>
      <c r="C155" s="99">
        <f t="shared" si="185"/>
        <v>0</v>
      </c>
      <c r="D155" s="237"/>
      <c r="E155" s="458"/>
      <c r="F155" s="509">
        <f t="shared" si="190"/>
        <v>0</v>
      </c>
      <c r="G155" s="237"/>
      <c r="H155" s="104"/>
      <c r="I155" s="235">
        <f t="shared" si="191"/>
        <v>0</v>
      </c>
      <c r="J155" s="104"/>
      <c r="K155" s="105"/>
      <c r="L155" s="235">
        <f t="shared" si="192"/>
        <v>0</v>
      </c>
      <c r="M155" s="238"/>
      <c r="N155" s="105"/>
      <c r="O155" s="235">
        <f t="shared" si="193"/>
        <v>0</v>
      </c>
      <c r="P155" s="236"/>
    </row>
    <row r="156" spans="1:16" ht="12.75" hidden="1" customHeight="1" x14ac:dyDescent="0.25">
      <c r="A156" s="97">
        <v>2365</v>
      </c>
      <c r="B156" s="98" t="s">
        <v>177</v>
      </c>
      <c r="C156" s="99">
        <f t="shared" si="185"/>
        <v>0</v>
      </c>
      <c r="D156" s="237"/>
      <c r="E156" s="458"/>
      <c r="F156" s="509">
        <f t="shared" si="190"/>
        <v>0</v>
      </c>
      <c r="G156" s="237"/>
      <c r="H156" s="104"/>
      <c r="I156" s="235">
        <f t="shared" si="191"/>
        <v>0</v>
      </c>
      <c r="J156" s="104"/>
      <c r="K156" s="105"/>
      <c r="L156" s="235">
        <f t="shared" si="192"/>
        <v>0</v>
      </c>
      <c r="M156" s="238"/>
      <c r="N156" s="105"/>
      <c r="O156" s="235">
        <f t="shared" si="193"/>
        <v>0</v>
      </c>
      <c r="P156" s="236"/>
    </row>
    <row r="157" spans="1:16" ht="36" hidden="1" x14ac:dyDescent="0.25">
      <c r="A157" s="97">
        <v>2366</v>
      </c>
      <c r="B157" s="98" t="s">
        <v>178</v>
      </c>
      <c r="C157" s="99">
        <f t="shared" si="185"/>
        <v>0</v>
      </c>
      <c r="D157" s="237"/>
      <c r="E157" s="458"/>
      <c r="F157" s="509">
        <f t="shared" si="190"/>
        <v>0</v>
      </c>
      <c r="G157" s="237"/>
      <c r="H157" s="104"/>
      <c r="I157" s="235">
        <f t="shared" si="191"/>
        <v>0</v>
      </c>
      <c r="J157" s="104"/>
      <c r="K157" s="105"/>
      <c r="L157" s="235">
        <f t="shared" si="192"/>
        <v>0</v>
      </c>
      <c r="M157" s="238"/>
      <c r="N157" s="105"/>
      <c r="O157" s="235">
        <f t="shared" si="193"/>
        <v>0</v>
      </c>
      <c r="P157" s="236"/>
    </row>
    <row r="158" spans="1:16" ht="48" hidden="1" x14ac:dyDescent="0.25">
      <c r="A158" s="97">
        <v>2369</v>
      </c>
      <c r="B158" s="98" t="s">
        <v>179</v>
      </c>
      <c r="C158" s="99">
        <f t="shared" si="185"/>
        <v>0</v>
      </c>
      <c r="D158" s="237"/>
      <c r="E158" s="458"/>
      <c r="F158" s="509">
        <f t="shared" si="190"/>
        <v>0</v>
      </c>
      <c r="G158" s="237"/>
      <c r="H158" s="104"/>
      <c r="I158" s="235">
        <f t="shared" si="191"/>
        <v>0</v>
      </c>
      <c r="J158" s="104"/>
      <c r="K158" s="105"/>
      <c r="L158" s="235">
        <f t="shared" si="192"/>
        <v>0</v>
      </c>
      <c r="M158" s="238"/>
      <c r="N158" s="105"/>
      <c r="O158" s="235">
        <f t="shared" si="193"/>
        <v>0</v>
      </c>
      <c r="P158" s="236"/>
    </row>
    <row r="159" spans="1:16" x14ac:dyDescent="0.25">
      <c r="A159" s="213">
        <v>2370</v>
      </c>
      <c r="B159" s="157" t="s">
        <v>180</v>
      </c>
      <c r="C159" s="163">
        <f t="shared" si="185"/>
        <v>7725</v>
      </c>
      <c r="D159" s="239">
        <v>3970</v>
      </c>
      <c r="E159" s="464"/>
      <c r="F159" s="507">
        <f t="shared" si="190"/>
        <v>3970</v>
      </c>
      <c r="G159" s="239">
        <v>3755</v>
      </c>
      <c r="H159" s="241"/>
      <c r="I159" s="217">
        <f t="shared" si="191"/>
        <v>3755</v>
      </c>
      <c r="J159" s="241"/>
      <c r="K159" s="240"/>
      <c r="L159" s="217">
        <f t="shared" si="192"/>
        <v>0</v>
      </c>
      <c r="M159" s="242"/>
      <c r="N159" s="240"/>
      <c r="O159" s="217">
        <f t="shared" si="193"/>
        <v>0</v>
      </c>
      <c r="P159" s="218"/>
    </row>
    <row r="160" spans="1:16" hidden="1" x14ac:dyDescent="0.25">
      <c r="A160" s="213">
        <v>2380</v>
      </c>
      <c r="B160" s="157" t="s">
        <v>181</v>
      </c>
      <c r="C160" s="163">
        <f t="shared" si="185"/>
        <v>0</v>
      </c>
      <c r="D160" s="214">
        <f>SUM(D161:D162)</f>
        <v>0</v>
      </c>
      <c r="E160" s="456">
        <f t="shared" ref="E160:F160" si="194">SUM(E161:E162)</f>
        <v>0</v>
      </c>
      <c r="F160" s="507">
        <f t="shared" si="194"/>
        <v>0</v>
      </c>
      <c r="G160" s="214">
        <f>SUM(G161:G162)</f>
        <v>0</v>
      </c>
      <c r="H160" s="216">
        <f t="shared" ref="H160:I160" si="195">SUM(H161:H162)</f>
        <v>0</v>
      </c>
      <c r="I160" s="217">
        <f t="shared" si="195"/>
        <v>0</v>
      </c>
      <c r="J160" s="216">
        <f>SUM(J161:J162)</f>
        <v>0</v>
      </c>
      <c r="K160" s="215">
        <f t="shared" ref="K160:L160" si="196">SUM(K161:K162)</f>
        <v>0</v>
      </c>
      <c r="L160" s="217">
        <f t="shared" si="196"/>
        <v>0</v>
      </c>
      <c r="M160" s="163">
        <f>SUM(M161:M162)</f>
        <v>0</v>
      </c>
      <c r="N160" s="215">
        <f t="shared" ref="N160:O160" si="197">SUM(N161:N162)</f>
        <v>0</v>
      </c>
      <c r="O160" s="217">
        <f t="shared" si="197"/>
        <v>0</v>
      </c>
      <c r="P160" s="218"/>
    </row>
    <row r="161" spans="1:16" hidden="1" x14ac:dyDescent="0.25">
      <c r="A161" s="46">
        <v>2381</v>
      </c>
      <c r="B161" s="87" t="s">
        <v>182</v>
      </c>
      <c r="C161" s="88">
        <f t="shared" si="185"/>
        <v>0</v>
      </c>
      <c r="D161" s="219"/>
      <c r="E161" s="457"/>
      <c r="F161" s="508">
        <f t="shared" ref="F161:F164" si="198">D161+E161</f>
        <v>0</v>
      </c>
      <c r="G161" s="219"/>
      <c r="H161" s="93"/>
      <c r="I161" s="220">
        <f t="shared" ref="I161:I164" si="199">G161+H161</f>
        <v>0</v>
      </c>
      <c r="J161" s="93"/>
      <c r="K161" s="94"/>
      <c r="L161" s="220">
        <f t="shared" ref="L161:L164" si="200">J161+K161</f>
        <v>0</v>
      </c>
      <c r="M161" s="221"/>
      <c r="N161" s="94"/>
      <c r="O161" s="220">
        <f t="shared" ref="O161:O164" si="201">M161+N161</f>
        <v>0</v>
      </c>
      <c r="P161" s="222"/>
    </row>
    <row r="162" spans="1:16" ht="24" hidden="1" x14ac:dyDescent="0.25">
      <c r="A162" s="97">
        <v>2389</v>
      </c>
      <c r="B162" s="98" t="s">
        <v>183</v>
      </c>
      <c r="C162" s="99">
        <f t="shared" si="185"/>
        <v>0</v>
      </c>
      <c r="D162" s="237"/>
      <c r="E162" s="458"/>
      <c r="F162" s="509">
        <f t="shared" si="198"/>
        <v>0</v>
      </c>
      <c r="G162" s="237"/>
      <c r="H162" s="104"/>
      <c r="I162" s="235">
        <f t="shared" si="199"/>
        <v>0</v>
      </c>
      <c r="J162" s="104"/>
      <c r="K162" s="105"/>
      <c r="L162" s="235">
        <f t="shared" si="200"/>
        <v>0</v>
      </c>
      <c r="M162" s="238"/>
      <c r="N162" s="105"/>
      <c r="O162" s="235">
        <f t="shared" si="201"/>
        <v>0</v>
      </c>
      <c r="P162" s="236"/>
    </row>
    <row r="163" spans="1:16" hidden="1" x14ac:dyDescent="0.25">
      <c r="A163" s="213">
        <v>2390</v>
      </c>
      <c r="B163" s="157" t="s">
        <v>184</v>
      </c>
      <c r="C163" s="163">
        <f t="shared" si="185"/>
        <v>0</v>
      </c>
      <c r="D163" s="239"/>
      <c r="E163" s="464"/>
      <c r="F163" s="507">
        <f t="shared" si="198"/>
        <v>0</v>
      </c>
      <c r="G163" s="239"/>
      <c r="H163" s="241"/>
      <c r="I163" s="217">
        <f t="shared" si="199"/>
        <v>0</v>
      </c>
      <c r="J163" s="241"/>
      <c r="K163" s="240"/>
      <c r="L163" s="217">
        <f t="shared" si="200"/>
        <v>0</v>
      </c>
      <c r="M163" s="242"/>
      <c r="N163" s="240"/>
      <c r="O163" s="217">
        <f t="shared" si="201"/>
        <v>0</v>
      </c>
      <c r="P163" s="218"/>
    </row>
    <row r="164" spans="1:16" x14ac:dyDescent="0.25">
      <c r="A164" s="75">
        <v>2400</v>
      </c>
      <c r="B164" s="206" t="s">
        <v>185</v>
      </c>
      <c r="C164" s="76">
        <f t="shared" si="185"/>
        <v>176</v>
      </c>
      <c r="D164" s="265">
        <v>176</v>
      </c>
      <c r="E164" s="465"/>
      <c r="F164" s="506">
        <f t="shared" si="198"/>
        <v>176</v>
      </c>
      <c r="G164" s="265"/>
      <c r="H164" s="267"/>
      <c r="I164" s="208">
        <f t="shared" si="199"/>
        <v>0</v>
      </c>
      <c r="J164" s="267"/>
      <c r="K164" s="266"/>
      <c r="L164" s="208">
        <f t="shared" si="200"/>
        <v>0</v>
      </c>
      <c r="M164" s="268"/>
      <c r="N164" s="266"/>
      <c r="O164" s="208">
        <f t="shared" si="201"/>
        <v>0</v>
      </c>
      <c r="P164" s="243"/>
    </row>
    <row r="165" spans="1:16" ht="24" x14ac:dyDescent="0.25">
      <c r="A165" s="75">
        <v>2500</v>
      </c>
      <c r="B165" s="206" t="s">
        <v>186</v>
      </c>
      <c r="C165" s="76">
        <f t="shared" si="185"/>
        <v>111</v>
      </c>
      <c r="D165" s="207">
        <f>SUM(D166,D171)</f>
        <v>111</v>
      </c>
      <c r="E165" s="455">
        <f t="shared" ref="E165:O165" si="202">SUM(E166,E171)</f>
        <v>0</v>
      </c>
      <c r="F165" s="506">
        <f t="shared" si="202"/>
        <v>111</v>
      </c>
      <c r="G165" s="207">
        <f t="shared" si="202"/>
        <v>0</v>
      </c>
      <c r="H165" s="84">
        <f t="shared" si="202"/>
        <v>0</v>
      </c>
      <c r="I165" s="208">
        <f t="shared" si="202"/>
        <v>0</v>
      </c>
      <c r="J165" s="84">
        <f t="shared" si="202"/>
        <v>0</v>
      </c>
      <c r="K165" s="85">
        <f t="shared" si="202"/>
        <v>0</v>
      </c>
      <c r="L165" s="208">
        <f t="shared" si="202"/>
        <v>0</v>
      </c>
      <c r="M165" s="209">
        <f t="shared" si="202"/>
        <v>0</v>
      </c>
      <c r="N165" s="210">
        <f t="shared" si="202"/>
        <v>0</v>
      </c>
      <c r="O165" s="211">
        <f t="shared" si="202"/>
        <v>0</v>
      </c>
      <c r="P165" s="212"/>
    </row>
    <row r="166" spans="1:16" ht="16.5" customHeight="1" x14ac:dyDescent="0.25">
      <c r="A166" s="342">
        <v>2510</v>
      </c>
      <c r="B166" s="87" t="s">
        <v>187</v>
      </c>
      <c r="C166" s="88">
        <f t="shared" si="185"/>
        <v>111</v>
      </c>
      <c r="D166" s="246">
        <f>SUM(D167:D170)</f>
        <v>111</v>
      </c>
      <c r="E166" s="463">
        <f t="shared" ref="E166:O166" si="203">SUM(E167:E170)</f>
        <v>0</v>
      </c>
      <c r="F166" s="508">
        <f t="shared" si="203"/>
        <v>111</v>
      </c>
      <c r="G166" s="246">
        <f t="shared" si="203"/>
        <v>0</v>
      </c>
      <c r="H166" s="248">
        <f t="shared" si="203"/>
        <v>0</v>
      </c>
      <c r="I166" s="220">
        <f t="shared" si="203"/>
        <v>0</v>
      </c>
      <c r="J166" s="248">
        <f t="shared" si="203"/>
        <v>0</v>
      </c>
      <c r="K166" s="247">
        <f t="shared" si="203"/>
        <v>0</v>
      </c>
      <c r="L166" s="220">
        <f t="shared" si="203"/>
        <v>0</v>
      </c>
      <c r="M166" s="110">
        <f t="shared" si="203"/>
        <v>0</v>
      </c>
      <c r="N166" s="269">
        <f t="shared" si="203"/>
        <v>0</v>
      </c>
      <c r="O166" s="270">
        <f t="shared" si="203"/>
        <v>0</v>
      </c>
      <c r="P166" s="271"/>
    </row>
    <row r="167" spans="1:16" ht="24" hidden="1" x14ac:dyDescent="0.25">
      <c r="A167" s="119">
        <v>2512</v>
      </c>
      <c r="B167" s="98" t="s">
        <v>188</v>
      </c>
      <c r="C167" s="99">
        <f t="shared" si="185"/>
        <v>0</v>
      </c>
      <c r="D167" s="237"/>
      <c r="E167" s="458"/>
      <c r="F167" s="509">
        <f t="shared" ref="F167:F172" si="204">D167+E167</f>
        <v>0</v>
      </c>
      <c r="G167" s="237"/>
      <c r="H167" s="104"/>
      <c r="I167" s="235">
        <f t="shared" ref="I167:I172" si="205">G167+H167</f>
        <v>0</v>
      </c>
      <c r="J167" s="104"/>
      <c r="K167" s="105"/>
      <c r="L167" s="235">
        <f t="shared" ref="L167:L172" si="206">J167+K167</f>
        <v>0</v>
      </c>
      <c r="M167" s="238"/>
      <c r="N167" s="105"/>
      <c r="O167" s="235">
        <f t="shared" ref="O167:O172" si="207">M167+N167</f>
        <v>0</v>
      </c>
      <c r="P167" s="236"/>
    </row>
    <row r="168" spans="1:16" ht="36" hidden="1" x14ac:dyDescent="0.25">
      <c r="A168" s="119">
        <v>2513</v>
      </c>
      <c r="B168" s="98" t="s">
        <v>189</v>
      </c>
      <c r="C168" s="99">
        <f t="shared" si="185"/>
        <v>0</v>
      </c>
      <c r="D168" s="237"/>
      <c r="E168" s="458"/>
      <c r="F168" s="509">
        <f t="shared" si="204"/>
        <v>0</v>
      </c>
      <c r="G168" s="237"/>
      <c r="H168" s="104"/>
      <c r="I168" s="235">
        <f t="shared" si="205"/>
        <v>0</v>
      </c>
      <c r="J168" s="104"/>
      <c r="K168" s="105"/>
      <c r="L168" s="235">
        <f t="shared" si="206"/>
        <v>0</v>
      </c>
      <c r="M168" s="238"/>
      <c r="N168" s="105"/>
      <c r="O168" s="235">
        <f t="shared" si="207"/>
        <v>0</v>
      </c>
      <c r="P168" s="236"/>
    </row>
    <row r="169" spans="1:16" ht="24" hidden="1" x14ac:dyDescent="0.25">
      <c r="A169" s="119">
        <v>2515</v>
      </c>
      <c r="B169" s="98" t="s">
        <v>190</v>
      </c>
      <c r="C169" s="99">
        <f t="shared" si="185"/>
        <v>0</v>
      </c>
      <c r="D169" s="237"/>
      <c r="E169" s="458"/>
      <c r="F169" s="509">
        <f t="shared" si="204"/>
        <v>0</v>
      </c>
      <c r="G169" s="237"/>
      <c r="H169" s="104"/>
      <c r="I169" s="235">
        <f t="shared" si="205"/>
        <v>0</v>
      </c>
      <c r="J169" s="104"/>
      <c r="K169" s="105"/>
      <c r="L169" s="235">
        <f t="shared" si="206"/>
        <v>0</v>
      </c>
      <c r="M169" s="238"/>
      <c r="N169" s="105"/>
      <c r="O169" s="235">
        <f t="shared" si="207"/>
        <v>0</v>
      </c>
      <c r="P169" s="236"/>
    </row>
    <row r="170" spans="1:16" ht="24" x14ac:dyDescent="0.25">
      <c r="A170" s="119">
        <v>2519</v>
      </c>
      <c r="B170" s="98" t="s">
        <v>191</v>
      </c>
      <c r="C170" s="99">
        <f t="shared" si="185"/>
        <v>111</v>
      </c>
      <c r="D170" s="237">
        <v>111</v>
      </c>
      <c r="E170" s="458"/>
      <c r="F170" s="509">
        <f t="shared" si="204"/>
        <v>111</v>
      </c>
      <c r="G170" s="237"/>
      <c r="H170" s="104"/>
      <c r="I170" s="235">
        <f t="shared" si="205"/>
        <v>0</v>
      </c>
      <c r="J170" s="104"/>
      <c r="K170" s="105"/>
      <c r="L170" s="235">
        <f t="shared" si="206"/>
        <v>0</v>
      </c>
      <c r="M170" s="238"/>
      <c r="N170" s="105"/>
      <c r="O170" s="235">
        <f t="shared" si="207"/>
        <v>0</v>
      </c>
      <c r="P170" s="236"/>
    </row>
    <row r="171" spans="1:16" ht="24" hidden="1" x14ac:dyDescent="0.25">
      <c r="A171" s="231">
        <v>2520</v>
      </c>
      <c r="B171" s="98" t="s">
        <v>192</v>
      </c>
      <c r="C171" s="99">
        <f t="shared" si="185"/>
        <v>0</v>
      </c>
      <c r="D171" s="237"/>
      <c r="E171" s="458"/>
      <c r="F171" s="509">
        <f t="shared" si="204"/>
        <v>0</v>
      </c>
      <c r="G171" s="237"/>
      <c r="H171" s="104"/>
      <c r="I171" s="235">
        <f t="shared" si="205"/>
        <v>0</v>
      </c>
      <c r="J171" s="104"/>
      <c r="K171" s="105"/>
      <c r="L171" s="235">
        <f t="shared" si="206"/>
        <v>0</v>
      </c>
      <c r="M171" s="238"/>
      <c r="N171" s="105"/>
      <c r="O171" s="235">
        <f t="shared" si="207"/>
        <v>0</v>
      </c>
      <c r="P171" s="236"/>
    </row>
    <row r="172" spans="1:16" s="272" customFormat="1" ht="36" hidden="1" customHeight="1" x14ac:dyDescent="0.25">
      <c r="A172" s="21">
        <v>2800</v>
      </c>
      <c r="B172" s="87" t="s">
        <v>193</v>
      </c>
      <c r="C172" s="88">
        <f t="shared" si="185"/>
        <v>0</v>
      </c>
      <c r="D172" s="49"/>
      <c r="E172" s="434"/>
      <c r="F172" s="485">
        <f t="shared" si="204"/>
        <v>0</v>
      </c>
      <c r="G172" s="49"/>
      <c r="H172" s="51"/>
      <c r="I172" s="52">
        <f t="shared" si="205"/>
        <v>0</v>
      </c>
      <c r="J172" s="51"/>
      <c r="K172" s="50"/>
      <c r="L172" s="52">
        <f t="shared" si="206"/>
        <v>0</v>
      </c>
      <c r="M172" s="53"/>
      <c r="N172" s="50"/>
      <c r="O172" s="52">
        <f t="shared" si="207"/>
        <v>0</v>
      </c>
      <c r="P172" s="54"/>
    </row>
    <row r="173" spans="1:16" hidden="1" x14ac:dyDescent="0.25">
      <c r="A173" s="199">
        <v>3000</v>
      </c>
      <c r="B173" s="199" t="s">
        <v>194</v>
      </c>
      <c r="C173" s="200">
        <f t="shared" si="185"/>
        <v>0</v>
      </c>
      <c r="D173" s="201">
        <f>SUM(D174,D184)</f>
        <v>0</v>
      </c>
      <c r="E173" s="454">
        <f t="shared" ref="E173:F173" si="208">SUM(E174,E184)</f>
        <v>0</v>
      </c>
      <c r="F173" s="505">
        <f t="shared" si="208"/>
        <v>0</v>
      </c>
      <c r="G173" s="201">
        <f>SUM(G174,G184)</f>
        <v>0</v>
      </c>
      <c r="H173" s="203">
        <f t="shared" ref="H173:I173" si="209">SUM(H174,H184)</f>
        <v>0</v>
      </c>
      <c r="I173" s="204">
        <f t="shared" si="209"/>
        <v>0</v>
      </c>
      <c r="J173" s="203">
        <f>SUM(J174,J184)</f>
        <v>0</v>
      </c>
      <c r="K173" s="202">
        <f t="shared" ref="K173:L173" si="210">SUM(K174,K184)</f>
        <v>0</v>
      </c>
      <c r="L173" s="204">
        <f t="shared" si="210"/>
        <v>0</v>
      </c>
      <c r="M173" s="200">
        <f>SUM(M174,M184)</f>
        <v>0</v>
      </c>
      <c r="N173" s="202">
        <f t="shared" ref="N173:O173" si="211">SUM(N174,N184)</f>
        <v>0</v>
      </c>
      <c r="O173" s="204">
        <f t="shared" si="211"/>
        <v>0</v>
      </c>
      <c r="P173" s="205"/>
    </row>
    <row r="174" spans="1:16" ht="24" hidden="1" x14ac:dyDescent="0.25">
      <c r="A174" s="75">
        <v>3200</v>
      </c>
      <c r="B174" s="273" t="s">
        <v>195</v>
      </c>
      <c r="C174" s="76">
        <f t="shared" si="185"/>
        <v>0</v>
      </c>
      <c r="D174" s="207">
        <f>SUM(D175,D179)</f>
        <v>0</v>
      </c>
      <c r="E174" s="455">
        <f t="shared" ref="E174:O174" si="212">SUM(E175,E179)</f>
        <v>0</v>
      </c>
      <c r="F174" s="506">
        <f t="shared" si="212"/>
        <v>0</v>
      </c>
      <c r="G174" s="207">
        <f t="shared" si="212"/>
        <v>0</v>
      </c>
      <c r="H174" s="84">
        <f t="shared" si="212"/>
        <v>0</v>
      </c>
      <c r="I174" s="208">
        <f t="shared" si="212"/>
        <v>0</v>
      </c>
      <c r="J174" s="84">
        <f t="shared" si="212"/>
        <v>0</v>
      </c>
      <c r="K174" s="85">
        <f t="shared" si="212"/>
        <v>0</v>
      </c>
      <c r="L174" s="208">
        <f t="shared" si="212"/>
        <v>0</v>
      </c>
      <c r="M174" s="209">
        <f t="shared" si="212"/>
        <v>0</v>
      </c>
      <c r="N174" s="210">
        <f t="shared" si="212"/>
        <v>0</v>
      </c>
      <c r="O174" s="211">
        <f t="shared" si="212"/>
        <v>0</v>
      </c>
      <c r="P174" s="212"/>
    </row>
    <row r="175" spans="1:16" ht="36" hidden="1" x14ac:dyDescent="0.25">
      <c r="A175" s="342">
        <v>3260</v>
      </c>
      <c r="B175" s="87" t="s">
        <v>196</v>
      </c>
      <c r="C175" s="88">
        <f t="shared" si="185"/>
        <v>0</v>
      </c>
      <c r="D175" s="246">
        <f>SUM(D176:D178)</f>
        <v>0</v>
      </c>
      <c r="E175" s="463">
        <f t="shared" ref="E175:F175" si="213">SUM(E176:E178)</f>
        <v>0</v>
      </c>
      <c r="F175" s="508">
        <f t="shared" si="213"/>
        <v>0</v>
      </c>
      <c r="G175" s="246">
        <f>SUM(G176:G178)</f>
        <v>0</v>
      </c>
      <c r="H175" s="248">
        <f t="shared" ref="H175:I175" si="214">SUM(H176:H178)</f>
        <v>0</v>
      </c>
      <c r="I175" s="220">
        <f t="shared" si="214"/>
        <v>0</v>
      </c>
      <c r="J175" s="248">
        <f>SUM(J176:J178)</f>
        <v>0</v>
      </c>
      <c r="K175" s="247">
        <f t="shared" ref="K175:L175" si="215">SUM(K176:K178)</f>
        <v>0</v>
      </c>
      <c r="L175" s="220">
        <f t="shared" si="215"/>
        <v>0</v>
      </c>
      <c r="M175" s="88">
        <f>SUM(M176:M178)</f>
        <v>0</v>
      </c>
      <c r="N175" s="247">
        <f t="shared" ref="N175:O175" si="216">SUM(N176:N178)</f>
        <v>0</v>
      </c>
      <c r="O175" s="220">
        <f t="shared" si="216"/>
        <v>0</v>
      </c>
      <c r="P175" s="222"/>
    </row>
    <row r="176" spans="1:16" ht="24" hidden="1" x14ac:dyDescent="0.25">
      <c r="A176" s="119">
        <v>3261</v>
      </c>
      <c r="B176" s="98" t="s">
        <v>197</v>
      </c>
      <c r="C176" s="99">
        <f t="shared" si="185"/>
        <v>0</v>
      </c>
      <c r="D176" s="237"/>
      <c r="E176" s="458"/>
      <c r="F176" s="509">
        <f t="shared" ref="F176:F178" si="217">D176+E176</f>
        <v>0</v>
      </c>
      <c r="G176" s="237"/>
      <c r="H176" s="104"/>
      <c r="I176" s="235">
        <f t="shared" ref="I176:I178" si="218">G176+H176</f>
        <v>0</v>
      </c>
      <c r="J176" s="104"/>
      <c r="K176" s="105"/>
      <c r="L176" s="235">
        <f t="shared" ref="L176:L178" si="219">J176+K176</f>
        <v>0</v>
      </c>
      <c r="M176" s="238"/>
      <c r="N176" s="105"/>
      <c r="O176" s="235">
        <f t="shared" ref="O176:O178" si="220">M176+N176</f>
        <v>0</v>
      </c>
      <c r="P176" s="236"/>
    </row>
    <row r="177" spans="1:16" ht="36" hidden="1" x14ac:dyDescent="0.25">
      <c r="A177" s="119">
        <v>3262</v>
      </c>
      <c r="B177" s="98" t="s">
        <v>198</v>
      </c>
      <c r="C177" s="99">
        <f t="shared" si="185"/>
        <v>0</v>
      </c>
      <c r="D177" s="237"/>
      <c r="E177" s="458"/>
      <c r="F177" s="509">
        <f t="shared" si="217"/>
        <v>0</v>
      </c>
      <c r="G177" s="237"/>
      <c r="H177" s="104"/>
      <c r="I177" s="235">
        <f t="shared" si="218"/>
        <v>0</v>
      </c>
      <c r="J177" s="104"/>
      <c r="K177" s="105"/>
      <c r="L177" s="235">
        <f t="shared" si="219"/>
        <v>0</v>
      </c>
      <c r="M177" s="238"/>
      <c r="N177" s="105"/>
      <c r="O177" s="235">
        <f t="shared" si="220"/>
        <v>0</v>
      </c>
      <c r="P177" s="236"/>
    </row>
    <row r="178" spans="1:16" ht="24" hidden="1" x14ac:dyDescent="0.25">
      <c r="A178" s="119">
        <v>3263</v>
      </c>
      <c r="B178" s="98" t="s">
        <v>199</v>
      </c>
      <c r="C178" s="99">
        <f t="shared" si="185"/>
        <v>0</v>
      </c>
      <c r="D178" s="237"/>
      <c r="E178" s="458"/>
      <c r="F178" s="509">
        <f t="shared" si="217"/>
        <v>0</v>
      </c>
      <c r="G178" s="237"/>
      <c r="H178" s="104"/>
      <c r="I178" s="235">
        <f t="shared" si="218"/>
        <v>0</v>
      </c>
      <c r="J178" s="104"/>
      <c r="K178" s="105"/>
      <c r="L178" s="235">
        <f t="shared" si="219"/>
        <v>0</v>
      </c>
      <c r="M178" s="238"/>
      <c r="N178" s="105"/>
      <c r="O178" s="235">
        <f t="shared" si="220"/>
        <v>0</v>
      </c>
      <c r="P178" s="236"/>
    </row>
    <row r="179" spans="1:16" ht="84" hidden="1" x14ac:dyDescent="0.25">
      <c r="A179" s="342">
        <v>3290</v>
      </c>
      <c r="B179" s="87" t="s">
        <v>200</v>
      </c>
      <c r="C179" s="274">
        <f t="shared" si="185"/>
        <v>0</v>
      </c>
      <c r="D179" s="246">
        <f>SUM(D180:D183)</f>
        <v>0</v>
      </c>
      <c r="E179" s="463">
        <f t="shared" ref="E179:O179" si="221">SUM(E180:E183)</f>
        <v>0</v>
      </c>
      <c r="F179" s="508">
        <f t="shared" si="221"/>
        <v>0</v>
      </c>
      <c r="G179" s="246">
        <f t="shared" si="221"/>
        <v>0</v>
      </c>
      <c r="H179" s="248">
        <f t="shared" si="221"/>
        <v>0</v>
      </c>
      <c r="I179" s="220">
        <f t="shared" si="221"/>
        <v>0</v>
      </c>
      <c r="J179" s="248">
        <f t="shared" si="221"/>
        <v>0</v>
      </c>
      <c r="K179" s="247">
        <f t="shared" si="221"/>
        <v>0</v>
      </c>
      <c r="L179" s="220">
        <f t="shared" si="221"/>
        <v>0</v>
      </c>
      <c r="M179" s="274">
        <f t="shared" si="221"/>
        <v>0</v>
      </c>
      <c r="N179" s="275">
        <f t="shared" si="221"/>
        <v>0</v>
      </c>
      <c r="O179" s="276">
        <f t="shared" si="221"/>
        <v>0</v>
      </c>
      <c r="P179" s="277"/>
    </row>
    <row r="180" spans="1:16" ht="72" hidden="1" x14ac:dyDescent="0.25">
      <c r="A180" s="119">
        <v>3291</v>
      </c>
      <c r="B180" s="98" t="s">
        <v>201</v>
      </c>
      <c r="C180" s="99">
        <f t="shared" si="185"/>
        <v>0</v>
      </c>
      <c r="D180" s="237"/>
      <c r="E180" s="458"/>
      <c r="F180" s="509">
        <f t="shared" ref="F180:F183" si="222">D180+E180</f>
        <v>0</v>
      </c>
      <c r="G180" s="237"/>
      <c r="H180" s="104"/>
      <c r="I180" s="235">
        <f t="shared" ref="I180:I183" si="223">G180+H180</f>
        <v>0</v>
      </c>
      <c r="J180" s="104"/>
      <c r="K180" s="105"/>
      <c r="L180" s="235">
        <f t="shared" ref="L180:L183" si="224">J180+K180</f>
        <v>0</v>
      </c>
      <c r="M180" s="238"/>
      <c r="N180" s="105"/>
      <c r="O180" s="235">
        <f t="shared" ref="O180:O183" si="225">M180+N180</f>
        <v>0</v>
      </c>
      <c r="P180" s="236"/>
    </row>
    <row r="181" spans="1:16" ht="72" hidden="1" x14ac:dyDescent="0.25">
      <c r="A181" s="119">
        <v>3292</v>
      </c>
      <c r="B181" s="98" t="s">
        <v>202</v>
      </c>
      <c r="C181" s="99">
        <f t="shared" si="185"/>
        <v>0</v>
      </c>
      <c r="D181" s="237"/>
      <c r="E181" s="458"/>
      <c r="F181" s="509">
        <f t="shared" si="222"/>
        <v>0</v>
      </c>
      <c r="G181" s="237"/>
      <c r="H181" s="104"/>
      <c r="I181" s="235">
        <f t="shared" si="223"/>
        <v>0</v>
      </c>
      <c r="J181" s="104"/>
      <c r="K181" s="105"/>
      <c r="L181" s="235">
        <f t="shared" si="224"/>
        <v>0</v>
      </c>
      <c r="M181" s="238"/>
      <c r="N181" s="105"/>
      <c r="O181" s="235">
        <f t="shared" si="225"/>
        <v>0</v>
      </c>
      <c r="P181" s="236"/>
    </row>
    <row r="182" spans="1:16" ht="72" hidden="1" x14ac:dyDescent="0.25">
      <c r="A182" s="119">
        <v>3293</v>
      </c>
      <c r="B182" s="98" t="s">
        <v>203</v>
      </c>
      <c r="C182" s="99">
        <f t="shared" si="185"/>
        <v>0</v>
      </c>
      <c r="D182" s="237"/>
      <c r="E182" s="458"/>
      <c r="F182" s="509">
        <f t="shared" si="222"/>
        <v>0</v>
      </c>
      <c r="G182" s="237"/>
      <c r="H182" s="104"/>
      <c r="I182" s="235">
        <f t="shared" si="223"/>
        <v>0</v>
      </c>
      <c r="J182" s="104"/>
      <c r="K182" s="105"/>
      <c r="L182" s="235">
        <f t="shared" si="224"/>
        <v>0</v>
      </c>
      <c r="M182" s="238"/>
      <c r="N182" s="105"/>
      <c r="O182" s="235">
        <f t="shared" si="225"/>
        <v>0</v>
      </c>
      <c r="P182" s="236"/>
    </row>
    <row r="183" spans="1:16" ht="60" hidden="1" x14ac:dyDescent="0.25">
      <c r="A183" s="278">
        <v>3294</v>
      </c>
      <c r="B183" s="98" t="s">
        <v>204</v>
      </c>
      <c r="C183" s="274">
        <f t="shared" si="185"/>
        <v>0</v>
      </c>
      <c r="D183" s="279"/>
      <c r="E183" s="466"/>
      <c r="F183" s="512">
        <f t="shared" si="222"/>
        <v>0</v>
      </c>
      <c r="G183" s="279"/>
      <c r="H183" s="281"/>
      <c r="I183" s="276">
        <f t="shared" si="223"/>
        <v>0</v>
      </c>
      <c r="J183" s="281"/>
      <c r="K183" s="280"/>
      <c r="L183" s="276">
        <f t="shared" si="224"/>
        <v>0</v>
      </c>
      <c r="M183" s="282"/>
      <c r="N183" s="280"/>
      <c r="O183" s="276">
        <f t="shared" si="225"/>
        <v>0</v>
      </c>
      <c r="P183" s="277"/>
    </row>
    <row r="184" spans="1:16" ht="48" hidden="1" x14ac:dyDescent="0.25">
      <c r="A184" s="283">
        <v>3300</v>
      </c>
      <c r="B184" s="273" t="s">
        <v>205</v>
      </c>
      <c r="C184" s="209">
        <f t="shared" si="185"/>
        <v>0</v>
      </c>
      <c r="D184" s="284">
        <f>SUM(D185:D186)</f>
        <v>0</v>
      </c>
      <c r="E184" s="467">
        <f t="shared" ref="E184:O184" si="226">SUM(E185:E186)</f>
        <v>0</v>
      </c>
      <c r="F184" s="513">
        <f t="shared" si="226"/>
        <v>0</v>
      </c>
      <c r="G184" s="284">
        <f t="shared" si="226"/>
        <v>0</v>
      </c>
      <c r="H184" s="285">
        <f t="shared" si="226"/>
        <v>0</v>
      </c>
      <c r="I184" s="211">
        <f t="shared" si="226"/>
        <v>0</v>
      </c>
      <c r="J184" s="285">
        <f t="shared" si="226"/>
        <v>0</v>
      </c>
      <c r="K184" s="210">
        <f t="shared" si="226"/>
        <v>0</v>
      </c>
      <c r="L184" s="211">
        <f t="shared" si="226"/>
        <v>0</v>
      </c>
      <c r="M184" s="209">
        <f t="shared" si="226"/>
        <v>0</v>
      </c>
      <c r="N184" s="210">
        <f t="shared" si="226"/>
        <v>0</v>
      </c>
      <c r="O184" s="211">
        <f t="shared" si="226"/>
        <v>0</v>
      </c>
      <c r="P184" s="212"/>
    </row>
    <row r="185" spans="1:16" ht="48" hidden="1" x14ac:dyDescent="0.25">
      <c r="A185" s="156">
        <v>3310</v>
      </c>
      <c r="B185" s="157" t="s">
        <v>206</v>
      </c>
      <c r="C185" s="163">
        <f t="shared" si="185"/>
        <v>0</v>
      </c>
      <c r="D185" s="239"/>
      <c r="E185" s="464"/>
      <c r="F185" s="507">
        <f t="shared" ref="F185:F186" si="227">D185+E185</f>
        <v>0</v>
      </c>
      <c r="G185" s="239"/>
      <c r="H185" s="241"/>
      <c r="I185" s="217">
        <f t="shared" ref="I185:I186" si="228">G185+H185</f>
        <v>0</v>
      </c>
      <c r="J185" s="241"/>
      <c r="K185" s="240"/>
      <c r="L185" s="217">
        <f t="shared" ref="L185:L186" si="229">J185+K185</f>
        <v>0</v>
      </c>
      <c r="M185" s="242"/>
      <c r="N185" s="240"/>
      <c r="O185" s="217">
        <f t="shared" ref="O185:O186" si="230">M185+N185</f>
        <v>0</v>
      </c>
      <c r="P185" s="218"/>
    </row>
    <row r="186" spans="1:16" ht="48.75" hidden="1" customHeight="1" x14ac:dyDescent="0.25">
      <c r="A186" s="47">
        <v>3320</v>
      </c>
      <c r="B186" s="87" t="s">
        <v>207</v>
      </c>
      <c r="C186" s="88">
        <f t="shared" si="185"/>
        <v>0</v>
      </c>
      <c r="D186" s="219"/>
      <c r="E186" s="457"/>
      <c r="F186" s="508">
        <f t="shared" si="227"/>
        <v>0</v>
      </c>
      <c r="G186" s="219"/>
      <c r="H186" s="93"/>
      <c r="I186" s="220">
        <f t="shared" si="228"/>
        <v>0</v>
      </c>
      <c r="J186" s="93"/>
      <c r="K186" s="94"/>
      <c r="L186" s="220">
        <f t="shared" si="229"/>
        <v>0</v>
      </c>
      <c r="M186" s="221"/>
      <c r="N186" s="94"/>
      <c r="O186" s="220">
        <f t="shared" si="230"/>
        <v>0</v>
      </c>
      <c r="P186" s="222"/>
    </row>
    <row r="187" spans="1:16" hidden="1" x14ac:dyDescent="0.25">
      <c r="A187" s="286">
        <v>4000</v>
      </c>
      <c r="B187" s="199" t="s">
        <v>208</v>
      </c>
      <c r="C187" s="200">
        <f t="shared" si="185"/>
        <v>0</v>
      </c>
      <c r="D187" s="201">
        <f>SUM(D188,D191)</f>
        <v>0</v>
      </c>
      <c r="E187" s="454">
        <f t="shared" ref="E187:F187" si="231">SUM(E188,E191)</f>
        <v>0</v>
      </c>
      <c r="F187" s="505">
        <f t="shared" si="231"/>
        <v>0</v>
      </c>
      <c r="G187" s="201">
        <f>SUM(G188,G191)</f>
        <v>0</v>
      </c>
      <c r="H187" s="203">
        <f t="shared" ref="H187:I187" si="232">SUM(H188,H191)</f>
        <v>0</v>
      </c>
      <c r="I187" s="204">
        <f t="shared" si="232"/>
        <v>0</v>
      </c>
      <c r="J187" s="203">
        <f>SUM(J188,J191)</f>
        <v>0</v>
      </c>
      <c r="K187" s="202">
        <f t="shared" ref="K187:L187" si="233">SUM(K188,K191)</f>
        <v>0</v>
      </c>
      <c r="L187" s="204">
        <f t="shared" si="233"/>
        <v>0</v>
      </c>
      <c r="M187" s="200">
        <f>SUM(M188,M191)</f>
        <v>0</v>
      </c>
      <c r="N187" s="202">
        <f t="shared" ref="N187:O187" si="234">SUM(N188,N191)</f>
        <v>0</v>
      </c>
      <c r="O187" s="204">
        <f t="shared" si="234"/>
        <v>0</v>
      </c>
      <c r="P187" s="205"/>
    </row>
    <row r="188" spans="1:16" ht="24" hidden="1" x14ac:dyDescent="0.25">
      <c r="A188" s="287">
        <v>4200</v>
      </c>
      <c r="B188" s="206" t="s">
        <v>209</v>
      </c>
      <c r="C188" s="76">
        <f t="shared" si="185"/>
        <v>0</v>
      </c>
      <c r="D188" s="207">
        <f>SUM(D189,D190)</f>
        <v>0</v>
      </c>
      <c r="E188" s="455">
        <f t="shared" ref="E188:F188" si="235">SUM(E189,E190)</f>
        <v>0</v>
      </c>
      <c r="F188" s="506">
        <f t="shared" si="235"/>
        <v>0</v>
      </c>
      <c r="G188" s="207">
        <f>SUM(G189,G190)</f>
        <v>0</v>
      </c>
      <c r="H188" s="84">
        <f t="shared" ref="H188:I188" si="236">SUM(H189,H190)</f>
        <v>0</v>
      </c>
      <c r="I188" s="208">
        <f t="shared" si="236"/>
        <v>0</v>
      </c>
      <c r="J188" s="84">
        <f>SUM(J189,J190)</f>
        <v>0</v>
      </c>
      <c r="K188" s="85">
        <f t="shared" ref="K188:L188" si="237">SUM(K189,K190)</f>
        <v>0</v>
      </c>
      <c r="L188" s="208">
        <f t="shared" si="237"/>
        <v>0</v>
      </c>
      <c r="M188" s="76">
        <f>SUM(M189,M190)</f>
        <v>0</v>
      </c>
      <c r="N188" s="85">
        <f t="shared" ref="N188:O188" si="238">SUM(N189,N190)</f>
        <v>0</v>
      </c>
      <c r="O188" s="208">
        <f t="shared" si="238"/>
        <v>0</v>
      </c>
      <c r="P188" s="243"/>
    </row>
    <row r="189" spans="1:16" ht="36" hidden="1" x14ac:dyDescent="0.25">
      <c r="A189" s="342">
        <v>4240</v>
      </c>
      <c r="B189" s="87" t="s">
        <v>210</v>
      </c>
      <c r="C189" s="88">
        <f t="shared" si="185"/>
        <v>0</v>
      </c>
      <c r="D189" s="219"/>
      <c r="E189" s="457"/>
      <c r="F189" s="508">
        <f t="shared" ref="F189:F190" si="239">D189+E189</f>
        <v>0</v>
      </c>
      <c r="G189" s="219"/>
      <c r="H189" s="93"/>
      <c r="I189" s="220">
        <f t="shared" ref="I189:I190" si="240">G189+H189</f>
        <v>0</v>
      </c>
      <c r="J189" s="93"/>
      <c r="K189" s="94"/>
      <c r="L189" s="220">
        <f t="shared" ref="L189:L190" si="241">J189+K189</f>
        <v>0</v>
      </c>
      <c r="M189" s="221"/>
      <c r="N189" s="94"/>
      <c r="O189" s="220">
        <f t="shared" ref="O189:O190" si="242">M189+N189</f>
        <v>0</v>
      </c>
      <c r="P189" s="222"/>
    </row>
    <row r="190" spans="1:16" ht="24" hidden="1" x14ac:dyDescent="0.25">
      <c r="A190" s="231">
        <v>4250</v>
      </c>
      <c r="B190" s="98" t="s">
        <v>211</v>
      </c>
      <c r="C190" s="99">
        <f t="shared" si="185"/>
        <v>0</v>
      </c>
      <c r="D190" s="237"/>
      <c r="E190" s="458"/>
      <c r="F190" s="509">
        <f t="shared" si="239"/>
        <v>0</v>
      </c>
      <c r="G190" s="237"/>
      <c r="H190" s="104"/>
      <c r="I190" s="235">
        <f t="shared" si="240"/>
        <v>0</v>
      </c>
      <c r="J190" s="104"/>
      <c r="K190" s="105"/>
      <c r="L190" s="235">
        <f t="shared" si="241"/>
        <v>0</v>
      </c>
      <c r="M190" s="238"/>
      <c r="N190" s="105"/>
      <c r="O190" s="235">
        <f t="shared" si="242"/>
        <v>0</v>
      </c>
      <c r="P190" s="236"/>
    </row>
    <row r="191" spans="1:16" hidden="1" x14ac:dyDescent="0.25">
      <c r="A191" s="75">
        <v>4300</v>
      </c>
      <c r="B191" s="206" t="s">
        <v>212</v>
      </c>
      <c r="C191" s="76">
        <f t="shared" si="185"/>
        <v>0</v>
      </c>
      <c r="D191" s="207">
        <f>SUM(D192)</f>
        <v>0</v>
      </c>
      <c r="E191" s="455">
        <f t="shared" ref="E191:F191" si="243">SUM(E192)</f>
        <v>0</v>
      </c>
      <c r="F191" s="506">
        <f t="shared" si="243"/>
        <v>0</v>
      </c>
      <c r="G191" s="207">
        <f>SUM(G192)</f>
        <v>0</v>
      </c>
      <c r="H191" s="84">
        <f t="shared" ref="H191:I191" si="244">SUM(H192)</f>
        <v>0</v>
      </c>
      <c r="I191" s="208">
        <f t="shared" si="244"/>
        <v>0</v>
      </c>
      <c r="J191" s="84">
        <f>SUM(J192)</f>
        <v>0</v>
      </c>
      <c r="K191" s="85">
        <f t="shared" ref="K191:L191" si="245">SUM(K192)</f>
        <v>0</v>
      </c>
      <c r="L191" s="208">
        <f t="shared" si="245"/>
        <v>0</v>
      </c>
      <c r="M191" s="76">
        <f>SUM(M192)</f>
        <v>0</v>
      </c>
      <c r="N191" s="85">
        <f t="shared" ref="N191:O191" si="246">SUM(N192)</f>
        <v>0</v>
      </c>
      <c r="O191" s="208">
        <f t="shared" si="246"/>
        <v>0</v>
      </c>
      <c r="P191" s="243"/>
    </row>
    <row r="192" spans="1:16" ht="24" hidden="1" x14ac:dyDescent="0.25">
      <c r="A192" s="342">
        <v>4310</v>
      </c>
      <c r="B192" s="87" t="s">
        <v>213</v>
      </c>
      <c r="C192" s="88">
        <f t="shared" si="185"/>
        <v>0</v>
      </c>
      <c r="D192" s="246">
        <f>SUM(D193:D193)</f>
        <v>0</v>
      </c>
      <c r="E192" s="463">
        <f t="shared" ref="E192:F192" si="247">SUM(E193:E193)</f>
        <v>0</v>
      </c>
      <c r="F192" s="508">
        <f t="shared" si="247"/>
        <v>0</v>
      </c>
      <c r="G192" s="246">
        <f>SUM(G193:G193)</f>
        <v>0</v>
      </c>
      <c r="H192" s="248">
        <f t="shared" ref="H192:I192" si="248">SUM(H193:H193)</f>
        <v>0</v>
      </c>
      <c r="I192" s="220">
        <f t="shared" si="248"/>
        <v>0</v>
      </c>
      <c r="J192" s="248">
        <f>SUM(J193:J193)</f>
        <v>0</v>
      </c>
      <c r="K192" s="247">
        <f t="shared" ref="K192:L192" si="249">SUM(K193:K193)</f>
        <v>0</v>
      </c>
      <c r="L192" s="220">
        <f t="shared" si="249"/>
        <v>0</v>
      </c>
      <c r="M192" s="88">
        <f>SUM(M193:M193)</f>
        <v>0</v>
      </c>
      <c r="N192" s="247">
        <f t="shared" ref="N192:O192" si="250">SUM(N193:N193)</f>
        <v>0</v>
      </c>
      <c r="O192" s="220">
        <f t="shared" si="250"/>
        <v>0</v>
      </c>
      <c r="P192" s="222"/>
    </row>
    <row r="193" spans="1:16" ht="36" hidden="1" x14ac:dyDescent="0.25">
      <c r="A193" s="119">
        <v>4311</v>
      </c>
      <c r="B193" s="98" t="s">
        <v>214</v>
      </c>
      <c r="C193" s="99">
        <f t="shared" si="185"/>
        <v>0</v>
      </c>
      <c r="D193" s="237"/>
      <c r="E193" s="458"/>
      <c r="F193" s="509">
        <f>D193+E193</f>
        <v>0</v>
      </c>
      <c r="G193" s="237"/>
      <c r="H193" s="104"/>
      <c r="I193" s="235">
        <f>G193+H193</f>
        <v>0</v>
      </c>
      <c r="J193" s="104"/>
      <c r="K193" s="105"/>
      <c r="L193" s="235">
        <f>J193+K193</f>
        <v>0</v>
      </c>
      <c r="M193" s="238"/>
      <c r="N193" s="105"/>
      <c r="O193" s="235">
        <f>M193+N193</f>
        <v>0</v>
      </c>
      <c r="P193" s="236"/>
    </row>
    <row r="194" spans="1:16" s="27" customFormat="1" ht="24" x14ac:dyDescent="0.25">
      <c r="A194" s="288"/>
      <c r="B194" s="21" t="s">
        <v>215</v>
      </c>
      <c r="C194" s="193">
        <f t="shared" si="185"/>
        <v>9443</v>
      </c>
      <c r="D194" s="194">
        <f>SUM(D195,D230,D269)</f>
        <v>7302</v>
      </c>
      <c r="E194" s="453">
        <f t="shared" ref="E194:F194" si="251">SUM(E195,E230,E269)</f>
        <v>0</v>
      </c>
      <c r="F194" s="504">
        <f t="shared" si="251"/>
        <v>7302</v>
      </c>
      <c r="G194" s="194">
        <f>SUM(G195,G230,G269)</f>
        <v>2141</v>
      </c>
      <c r="H194" s="196">
        <f t="shared" ref="H194:I194" si="252">SUM(H195,H230,H269)</f>
        <v>0</v>
      </c>
      <c r="I194" s="197">
        <f t="shared" si="252"/>
        <v>2141</v>
      </c>
      <c r="J194" s="196">
        <f>SUM(J195,J230,J269)</f>
        <v>0</v>
      </c>
      <c r="K194" s="195">
        <f t="shared" ref="K194:L194" si="253">SUM(K195,K230,K269)</f>
        <v>0</v>
      </c>
      <c r="L194" s="197">
        <f t="shared" si="253"/>
        <v>0</v>
      </c>
      <c r="M194" s="289">
        <f>SUM(M195,M230,M269)</f>
        <v>0</v>
      </c>
      <c r="N194" s="290">
        <f t="shared" ref="N194:O194" si="254">SUM(N195,N230,N269)</f>
        <v>0</v>
      </c>
      <c r="O194" s="291">
        <f t="shared" si="254"/>
        <v>0</v>
      </c>
      <c r="P194" s="292"/>
    </row>
    <row r="195" spans="1:16" x14ac:dyDescent="0.25">
      <c r="A195" s="199">
        <v>5000</v>
      </c>
      <c r="B195" s="199" t="s">
        <v>216</v>
      </c>
      <c r="C195" s="200">
        <f t="shared" si="185"/>
        <v>9443</v>
      </c>
      <c r="D195" s="201">
        <f>D196+D204</f>
        <v>7302</v>
      </c>
      <c r="E195" s="454">
        <f t="shared" ref="E195:F195" si="255">E196+E204</f>
        <v>0</v>
      </c>
      <c r="F195" s="505">
        <f t="shared" si="255"/>
        <v>7302</v>
      </c>
      <c r="G195" s="201">
        <f>G196+G204</f>
        <v>2141</v>
      </c>
      <c r="H195" s="203">
        <f t="shared" ref="H195:I195" si="256">H196+H204</f>
        <v>0</v>
      </c>
      <c r="I195" s="204">
        <f t="shared" si="256"/>
        <v>2141</v>
      </c>
      <c r="J195" s="203">
        <f>J196+J204</f>
        <v>0</v>
      </c>
      <c r="K195" s="202">
        <f t="shared" ref="K195:L195" si="257">K196+K204</f>
        <v>0</v>
      </c>
      <c r="L195" s="204">
        <f t="shared" si="257"/>
        <v>0</v>
      </c>
      <c r="M195" s="200">
        <f>M196+M204</f>
        <v>0</v>
      </c>
      <c r="N195" s="202">
        <f t="shared" ref="N195:O195" si="258">N196+N204</f>
        <v>0</v>
      </c>
      <c r="O195" s="204">
        <f t="shared" si="258"/>
        <v>0</v>
      </c>
      <c r="P195" s="205"/>
    </row>
    <row r="196" spans="1:16" hidden="1" x14ac:dyDescent="0.25">
      <c r="A196" s="75">
        <v>5100</v>
      </c>
      <c r="B196" s="206" t="s">
        <v>217</v>
      </c>
      <c r="C196" s="76">
        <f t="shared" si="185"/>
        <v>0</v>
      </c>
      <c r="D196" s="207">
        <f>D197+D198+D201+D202+D203</f>
        <v>0</v>
      </c>
      <c r="E196" s="455">
        <f t="shared" ref="E196:F196" si="259">E197+E198+E201+E202+E203</f>
        <v>0</v>
      </c>
      <c r="F196" s="506">
        <f t="shared" si="259"/>
        <v>0</v>
      </c>
      <c r="G196" s="207">
        <f>G197+G198+G201+G202+G203</f>
        <v>0</v>
      </c>
      <c r="H196" s="84">
        <f t="shared" ref="H196:I196" si="260">H197+H198+H201+H202+H203</f>
        <v>0</v>
      </c>
      <c r="I196" s="208">
        <f t="shared" si="260"/>
        <v>0</v>
      </c>
      <c r="J196" s="84">
        <f>J197+J198+J201+J202+J203</f>
        <v>0</v>
      </c>
      <c r="K196" s="85">
        <f t="shared" ref="K196:L196" si="261">K197+K198+K201+K202+K203</f>
        <v>0</v>
      </c>
      <c r="L196" s="208">
        <f t="shared" si="261"/>
        <v>0</v>
      </c>
      <c r="M196" s="76">
        <f>M197+M198+M201+M202+M203</f>
        <v>0</v>
      </c>
      <c r="N196" s="85">
        <f t="shared" ref="N196:O196" si="262">N197+N198+N201+N202+N203</f>
        <v>0</v>
      </c>
      <c r="O196" s="208">
        <f t="shared" si="262"/>
        <v>0</v>
      </c>
      <c r="P196" s="243"/>
    </row>
    <row r="197" spans="1:16" hidden="1" x14ac:dyDescent="0.25">
      <c r="A197" s="342">
        <v>5110</v>
      </c>
      <c r="B197" s="87" t="s">
        <v>218</v>
      </c>
      <c r="C197" s="88">
        <f t="shared" si="185"/>
        <v>0</v>
      </c>
      <c r="D197" s="219"/>
      <c r="E197" s="457"/>
      <c r="F197" s="508">
        <f>D197+E197</f>
        <v>0</v>
      </c>
      <c r="G197" s="219"/>
      <c r="H197" s="93"/>
      <c r="I197" s="220">
        <f>G197+H197</f>
        <v>0</v>
      </c>
      <c r="J197" s="93"/>
      <c r="K197" s="94"/>
      <c r="L197" s="220">
        <f>J197+K197</f>
        <v>0</v>
      </c>
      <c r="M197" s="221"/>
      <c r="N197" s="94"/>
      <c r="O197" s="220">
        <f>M197+N197</f>
        <v>0</v>
      </c>
      <c r="P197" s="222"/>
    </row>
    <row r="198" spans="1:16" ht="24" hidden="1" x14ac:dyDescent="0.25">
      <c r="A198" s="231">
        <v>5120</v>
      </c>
      <c r="B198" s="98" t="s">
        <v>219</v>
      </c>
      <c r="C198" s="99">
        <f t="shared" si="185"/>
        <v>0</v>
      </c>
      <c r="D198" s="232">
        <f>D199+D200</f>
        <v>0</v>
      </c>
      <c r="E198" s="459">
        <f t="shared" ref="E198:F198" si="263">E199+E200</f>
        <v>0</v>
      </c>
      <c r="F198" s="509">
        <f t="shared" si="263"/>
        <v>0</v>
      </c>
      <c r="G198" s="232">
        <f>G199+G200</f>
        <v>0</v>
      </c>
      <c r="H198" s="234">
        <f t="shared" ref="H198:I198" si="264">H199+H200</f>
        <v>0</v>
      </c>
      <c r="I198" s="235">
        <f t="shared" si="264"/>
        <v>0</v>
      </c>
      <c r="J198" s="234">
        <f>J199+J200</f>
        <v>0</v>
      </c>
      <c r="K198" s="233">
        <f t="shared" ref="K198:L198" si="265">K199+K200</f>
        <v>0</v>
      </c>
      <c r="L198" s="235">
        <f t="shared" si="265"/>
        <v>0</v>
      </c>
      <c r="M198" s="99">
        <f>M199+M200</f>
        <v>0</v>
      </c>
      <c r="N198" s="233">
        <f t="shared" ref="N198:O198" si="266">N199+N200</f>
        <v>0</v>
      </c>
      <c r="O198" s="235">
        <f t="shared" si="266"/>
        <v>0</v>
      </c>
      <c r="P198" s="236"/>
    </row>
    <row r="199" spans="1:16" hidden="1" x14ac:dyDescent="0.25">
      <c r="A199" s="119">
        <v>5121</v>
      </c>
      <c r="B199" s="98" t="s">
        <v>220</v>
      </c>
      <c r="C199" s="99">
        <f t="shared" si="185"/>
        <v>0</v>
      </c>
      <c r="D199" s="237"/>
      <c r="E199" s="458"/>
      <c r="F199" s="509">
        <f t="shared" ref="F199:F203" si="267">D199+E199</f>
        <v>0</v>
      </c>
      <c r="G199" s="237"/>
      <c r="H199" s="104"/>
      <c r="I199" s="235">
        <f t="shared" ref="I199:I203" si="268">G199+H199</f>
        <v>0</v>
      </c>
      <c r="J199" s="104"/>
      <c r="K199" s="105"/>
      <c r="L199" s="235">
        <f t="shared" ref="L199:L203" si="269">J199+K199</f>
        <v>0</v>
      </c>
      <c r="M199" s="238"/>
      <c r="N199" s="105"/>
      <c r="O199" s="235">
        <f t="shared" ref="O199:O203" si="270">M199+N199</f>
        <v>0</v>
      </c>
      <c r="P199" s="236"/>
    </row>
    <row r="200" spans="1:16" ht="24" hidden="1" x14ac:dyDescent="0.25">
      <c r="A200" s="119">
        <v>5129</v>
      </c>
      <c r="B200" s="98" t="s">
        <v>221</v>
      </c>
      <c r="C200" s="99">
        <f t="shared" si="185"/>
        <v>0</v>
      </c>
      <c r="D200" s="237"/>
      <c r="E200" s="458"/>
      <c r="F200" s="509">
        <f t="shared" si="267"/>
        <v>0</v>
      </c>
      <c r="G200" s="237"/>
      <c r="H200" s="104"/>
      <c r="I200" s="235">
        <f t="shared" si="268"/>
        <v>0</v>
      </c>
      <c r="J200" s="104"/>
      <c r="K200" s="105"/>
      <c r="L200" s="235">
        <f t="shared" si="269"/>
        <v>0</v>
      </c>
      <c r="M200" s="238"/>
      <c r="N200" s="105"/>
      <c r="O200" s="235">
        <f t="shared" si="270"/>
        <v>0</v>
      </c>
      <c r="P200" s="236"/>
    </row>
    <row r="201" spans="1:16" hidden="1" x14ac:dyDescent="0.25">
      <c r="A201" s="231">
        <v>5130</v>
      </c>
      <c r="B201" s="98" t="s">
        <v>222</v>
      </c>
      <c r="C201" s="99">
        <f t="shared" si="185"/>
        <v>0</v>
      </c>
      <c r="D201" s="237"/>
      <c r="E201" s="458"/>
      <c r="F201" s="509">
        <f t="shared" si="267"/>
        <v>0</v>
      </c>
      <c r="G201" s="237"/>
      <c r="H201" s="104"/>
      <c r="I201" s="235">
        <f t="shared" si="268"/>
        <v>0</v>
      </c>
      <c r="J201" s="104"/>
      <c r="K201" s="105"/>
      <c r="L201" s="235">
        <f t="shared" si="269"/>
        <v>0</v>
      </c>
      <c r="M201" s="238"/>
      <c r="N201" s="105"/>
      <c r="O201" s="235">
        <f t="shared" si="270"/>
        <v>0</v>
      </c>
      <c r="P201" s="236"/>
    </row>
    <row r="202" spans="1:16" hidden="1" x14ac:dyDescent="0.25">
      <c r="A202" s="231">
        <v>5140</v>
      </c>
      <c r="B202" s="98" t="s">
        <v>223</v>
      </c>
      <c r="C202" s="99">
        <f t="shared" si="185"/>
        <v>0</v>
      </c>
      <c r="D202" s="237"/>
      <c r="E202" s="458"/>
      <c r="F202" s="509">
        <f t="shared" si="267"/>
        <v>0</v>
      </c>
      <c r="G202" s="237"/>
      <c r="H202" s="104"/>
      <c r="I202" s="235">
        <f t="shared" si="268"/>
        <v>0</v>
      </c>
      <c r="J202" s="104"/>
      <c r="K202" s="105"/>
      <c r="L202" s="235">
        <f t="shared" si="269"/>
        <v>0</v>
      </c>
      <c r="M202" s="238"/>
      <c r="N202" s="105"/>
      <c r="O202" s="235">
        <f t="shared" si="270"/>
        <v>0</v>
      </c>
      <c r="P202" s="236"/>
    </row>
    <row r="203" spans="1:16" ht="24" hidden="1" x14ac:dyDescent="0.25">
      <c r="A203" s="231">
        <v>5170</v>
      </c>
      <c r="B203" s="98" t="s">
        <v>224</v>
      </c>
      <c r="C203" s="99">
        <f t="shared" si="185"/>
        <v>0</v>
      </c>
      <c r="D203" s="237"/>
      <c r="E203" s="458"/>
      <c r="F203" s="509">
        <f t="shared" si="267"/>
        <v>0</v>
      </c>
      <c r="G203" s="237"/>
      <c r="H203" s="104"/>
      <c r="I203" s="235">
        <f t="shared" si="268"/>
        <v>0</v>
      </c>
      <c r="J203" s="104"/>
      <c r="K203" s="105"/>
      <c r="L203" s="235">
        <f t="shared" si="269"/>
        <v>0</v>
      </c>
      <c r="M203" s="238"/>
      <c r="N203" s="105"/>
      <c r="O203" s="235">
        <f t="shared" si="270"/>
        <v>0</v>
      </c>
      <c r="P203" s="236"/>
    </row>
    <row r="204" spans="1:16" x14ac:dyDescent="0.25">
      <c r="A204" s="75">
        <v>5200</v>
      </c>
      <c r="B204" s="206" t="s">
        <v>225</v>
      </c>
      <c r="C204" s="76">
        <f t="shared" si="185"/>
        <v>9443</v>
      </c>
      <c r="D204" s="207">
        <f>D205+D215+D216+D225+D226+D227+D229</f>
        <v>7302</v>
      </c>
      <c r="E204" s="455">
        <f t="shared" ref="E204:F204" si="271">E205+E215+E216+E225+E226+E227+E229</f>
        <v>0</v>
      </c>
      <c r="F204" s="506">
        <f t="shared" si="271"/>
        <v>7302</v>
      </c>
      <c r="G204" s="207">
        <f>G205+G215+G216+G225+G226+G227+G229</f>
        <v>2141</v>
      </c>
      <c r="H204" s="84">
        <f t="shared" ref="H204:I204" si="272">H205+H215+H216+H225+H226+H227+H229</f>
        <v>0</v>
      </c>
      <c r="I204" s="208">
        <f t="shared" si="272"/>
        <v>2141</v>
      </c>
      <c r="J204" s="84">
        <f>J205+J215+J216+J225+J226+J227+J229</f>
        <v>0</v>
      </c>
      <c r="K204" s="85">
        <f t="shared" ref="K204:L204" si="273">K205+K215+K216+K225+K226+K227+K229</f>
        <v>0</v>
      </c>
      <c r="L204" s="208">
        <f t="shared" si="273"/>
        <v>0</v>
      </c>
      <c r="M204" s="76">
        <f>M205+M215+M216+M225+M226+M227+M229</f>
        <v>0</v>
      </c>
      <c r="N204" s="85">
        <f t="shared" ref="N204:O204" si="274">N205+N215+N216+N225+N226+N227+N229</f>
        <v>0</v>
      </c>
      <c r="O204" s="208">
        <f t="shared" si="274"/>
        <v>0</v>
      </c>
      <c r="P204" s="243"/>
    </row>
    <row r="205" spans="1:16" hidden="1" x14ac:dyDescent="0.25">
      <c r="A205" s="213">
        <v>5210</v>
      </c>
      <c r="B205" s="157" t="s">
        <v>226</v>
      </c>
      <c r="C205" s="163">
        <f t="shared" si="185"/>
        <v>0</v>
      </c>
      <c r="D205" s="214">
        <f>SUM(D206:D214)</f>
        <v>0</v>
      </c>
      <c r="E205" s="456">
        <f t="shared" ref="E205:F205" si="275">SUM(E206:E214)</f>
        <v>0</v>
      </c>
      <c r="F205" s="507">
        <f t="shared" si="275"/>
        <v>0</v>
      </c>
      <c r="G205" s="214">
        <f>SUM(G206:G214)</f>
        <v>0</v>
      </c>
      <c r="H205" s="216">
        <f t="shared" ref="H205:I205" si="276">SUM(H206:H214)</f>
        <v>0</v>
      </c>
      <c r="I205" s="217">
        <f t="shared" si="276"/>
        <v>0</v>
      </c>
      <c r="J205" s="216">
        <f>SUM(J206:J214)</f>
        <v>0</v>
      </c>
      <c r="K205" s="215">
        <f t="shared" ref="K205:L205" si="277">SUM(K206:K214)</f>
        <v>0</v>
      </c>
      <c r="L205" s="217">
        <f t="shared" si="277"/>
        <v>0</v>
      </c>
      <c r="M205" s="163">
        <f>SUM(M206:M214)</f>
        <v>0</v>
      </c>
      <c r="N205" s="215">
        <f t="shared" ref="N205:O205" si="278">SUM(N206:N214)</f>
        <v>0</v>
      </c>
      <c r="O205" s="217">
        <f t="shared" si="278"/>
        <v>0</v>
      </c>
      <c r="P205" s="218"/>
    </row>
    <row r="206" spans="1:16" hidden="1" x14ac:dyDescent="0.25">
      <c r="A206" s="47">
        <v>5211</v>
      </c>
      <c r="B206" s="87" t="s">
        <v>227</v>
      </c>
      <c r="C206" s="88">
        <f t="shared" si="185"/>
        <v>0</v>
      </c>
      <c r="D206" s="219"/>
      <c r="E206" s="457"/>
      <c r="F206" s="508">
        <f t="shared" ref="F206:F215" si="279">D206+E206</f>
        <v>0</v>
      </c>
      <c r="G206" s="219"/>
      <c r="H206" s="93"/>
      <c r="I206" s="220">
        <f t="shared" ref="I206:I215" si="280">G206+H206</f>
        <v>0</v>
      </c>
      <c r="J206" s="93"/>
      <c r="K206" s="94"/>
      <c r="L206" s="220">
        <f t="shared" ref="L206:L215" si="281">J206+K206</f>
        <v>0</v>
      </c>
      <c r="M206" s="221"/>
      <c r="N206" s="94"/>
      <c r="O206" s="220">
        <f t="shared" ref="O206:O215" si="282">M206+N206</f>
        <v>0</v>
      </c>
      <c r="P206" s="222"/>
    </row>
    <row r="207" spans="1:16" hidden="1" x14ac:dyDescent="0.25">
      <c r="A207" s="119">
        <v>5212</v>
      </c>
      <c r="B207" s="98" t="s">
        <v>228</v>
      </c>
      <c r="C207" s="99">
        <f t="shared" si="185"/>
        <v>0</v>
      </c>
      <c r="D207" s="237"/>
      <c r="E207" s="458"/>
      <c r="F207" s="509">
        <f t="shared" si="279"/>
        <v>0</v>
      </c>
      <c r="G207" s="237"/>
      <c r="H207" s="104"/>
      <c r="I207" s="235">
        <f t="shared" si="280"/>
        <v>0</v>
      </c>
      <c r="J207" s="104"/>
      <c r="K207" s="105"/>
      <c r="L207" s="235">
        <f t="shared" si="281"/>
        <v>0</v>
      </c>
      <c r="M207" s="238"/>
      <c r="N207" s="105"/>
      <c r="O207" s="235">
        <f t="shared" si="282"/>
        <v>0</v>
      </c>
      <c r="P207" s="236"/>
    </row>
    <row r="208" spans="1:16" hidden="1" x14ac:dyDescent="0.25">
      <c r="A208" s="119">
        <v>5213</v>
      </c>
      <c r="B208" s="98" t="s">
        <v>229</v>
      </c>
      <c r="C208" s="99">
        <f t="shared" si="185"/>
        <v>0</v>
      </c>
      <c r="D208" s="237"/>
      <c r="E208" s="458"/>
      <c r="F208" s="509">
        <f t="shared" si="279"/>
        <v>0</v>
      </c>
      <c r="G208" s="237"/>
      <c r="H208" s="104"/>
      <c r="I208" s="235">
        <f t="shared" si="280"/>
        <v>0</v>
      </c>
      <c r="J208" s="104"/>
      <c r="K208" s="105"/>
      <c r="L208" s="235">
        <f t="shared" si="281"/>
        <v>0</v>
      </c>
      <c r="M208" s="238"/>
      <c r="N208" s="105"/>
      <c r="O208" s="235">
        <f t="shared" si="282"/>
        <v>0</v>
      </c>
      <c r="P208" s="236"/>
    </row>
    <row r="209" spans="1:16" hidden="1" x14ac:dyDescent="0.25">
      <c r="A209" s="119">
        <v>5214</v>
      </c>
      <c r="B209" s="98" t="s">
        <v>230</v>
      </c>
      <c r="C209" s="99">
        <f t="shared" si="185"/>
        <v>0</v>
      </c>
      <c r="D209" s="237"/>
      <c r="E209" s="458"/>
      <c r="F209" s="509">
        <f t="shared" si="279"/>
        <v>0</v>
      </c>
      <c r="G209" s="237"/>
      <c r="H209" s="104"/>
      <c r="I209" s="235">
        <f t="shared" si="280"/>
        <v>0</v>
      </c>
      <c r="J209" s="104"/>
      <c r="K209" s="105"/>
      <c r="L209" s="235">
        <f t="shared" si="281"/>
        <v>0</v>
      </c>
      <c r="M209" s="238"/>
      <c r="N209" s="105"/>
      <c r="O209" s="235">
        <f t="shared" si="282"/>
        <v>0</v>
      </c>
      <c r="P209" s="236"/>
    </row>
    <row r="210" spans="1:16" hidden="1" x14ac:dyDescent="0.25">
      <c r="A210" s="119">
        <v>5215</v>
      </c>
      <c r="B210" s="98" t="s">
        <v>231</v>
      </c>
      <c r="C210" s="99">
        <f t="shared" si="185"/>
        <v>0</v>
      </c>
      <c r="D210" s="237"/>
      <c r="E210" s="458"/>
      <c r="F210" s="509">
        <f t="shared" si="279"/>
        <v>0</v>
      </c>
      <c r="G210" s="237"/>
      <c r="H210" s="104"/>
      <c r="I210" s="235">
        <f t="shared" si="280"/>
        <v>0</v>
      </c>
      <c r="J210" s="104"/>
      <c r="K210" s="105"/>
      <c r="L210" s="235">
        <f t="shared" si="281"/>
        <v>0</v>
      </c>
      <c r="M210" s="238"/>
      <c r="N210" s="105"/>
      <c r="O210" s="235">
        <f t="shared" si="282"/>
        <v>0</v>
      </c>
      <c r="P210" s="236"/>
    </row>
    <row r="211" spans="1:16" ht="14.25" hidden="1" customHeight="1" x14ac:dyDescent="0.25">
      <c r="A211" s="119">
        <v>5216</v>
      </c>
      <c r="B211" s="98" t="s">
        <v>232</v>
      </c>
      <c r="C211" s="99">
        <f t="shared" si="185"/>
        <v>0</v>
      </c>
      <c r="D211" s="237"/>
      <c r="E211" s="458"/>
      <c r="F211" s="509">
        <f t="shared" si="279"/>
        <v>0</v>
      </c>
      <c r="G211" s="237"/>
      <c r="H211" s="104"/>
      <c r="I211" s="235">
        <f t="shared" si="280"/>
        <v>0</v>
      </c>
      <c r="J211" s="104"/>
      <c r="K211" s="105"/>
      <c r="L211" s="235">
        <f t="shared" si="281"/>
        <v>0</v>
      </c>
      <c r="M211" s="238"/>
      <c r="N211" s="105"/>
      <c r="O211" s="235">
        <f t="shared" si="282"/>
        <v>0</v>
      </c>
      <c r="P211" s="236"/>
    </row>
    <row r="212" spans="1:16" hidden="1" x14ac:dyDescent="0.25">
      <c r="A212" s="119">
        <v>5217</v>
      </c>
      <c r="B212" s="98" t="s">
        <v>233</v>
      </c>
      <c r="C212" s="99">
        <f t="shared" si="185"/>
        <v>0</v>
      </c>
      <c r="D212" s="237"/>
      <c r="E212" s="458"/>
      <c r="F212" s="509">
        <f t="shared" si="279"/>
        <v>0</v>
      </c>
      <c r="G212" s="237"/>
      <c r="H212" s="104"/>
      <c r="I212" s="235">
        <f t="shared" si="280"/>
        <v>0</v>
      </c>
      <c r="J212" s="104"/>
      <c r="K212" s="105"/>
      <c r="L212" s="235">
        <f t="shared" si="281"/>
        <v>0</v>
      </c>
      <c r="M212" s="238"/>
      <c r="N212" s="105"/>
      <c r="O212" s="235">
        <f t="shared" si="282"/>
        <v>0</v>
      </c>
      <c r="P212" s="236"/>
    </row>
    <row r="213" spans="1:16" hidden="1" x14ac:dyDescent="0.25">
      <c r="A213" s="119">
        <v>5218</v>
      </c>
      <c r="B213" s="98" t="s">
        <v>234</v>
      </c>
      <c r="C213" s="99">
        <f t="shared" ref="C213:C276" si="283">F213+I213+L213+O213</f>
        <v>0</v>
      </c>
      <c r="D213" s="237"/>
      <c r="E213" s="458"/>
      <c r="F213" s="509">
        <f t="shared" si="279"/>
        <v>0</v>
      </c>
      <c r="G213" s="237"/>
      <c r="H213" s="104"/>
      <c r="I213" s="235">
        <f t="shared" si="280"/>
        <v>0</v>
      </c>
      <c r="J213" s="104"/>
      <c r="K213" s="105"/>
      <c r="L213" s="235">
        <f t="shared" si="281"/>
        <v>0</v>
      </c>
      <c r="M213" s="238"/>
      <c r="N213" s="105"/>
      <c r="O213" s="235">
        <f t="shared" si="282"/>
        <v>0</v>
      </c>
      <c r="P213" s="236"/>
    </row>
    <row r="214" spans="1:16" hidden="1" x14ac:dyDescent="0.25">
      <c r="A214" s="119">
        <v>5219</v>
      </c>
      <c r="B214" s="98" t="s">
        <v>235</v>
      </c>
      <c r="C214" s="99">
        <f t="shared" si="283"/>
        <v>0</v>
      </c>
      <c r="D214" s="237"/>
      <c r="E214" s="458"/>
      <c r="F214" s="509">
        <f t="shared" si="279"/>
        <v>0</v>
      </c>
      <c r="G214" s="237"/>
      <c r="H214" s="104"/>
      <c r="I214" s="235">
        <f t="shared" si="280"/>
        <v>0</v>
      </c>
      <c r="J214" s="104"/>
      <c r="K214" s="105"/>
      <c r="L214" s="235">
        <f t="shared" si="281"/>
        <v>0</v>
      </c>
      <c r="M214" s="238"/>
      <c r="N214" s="105"/>
      <c r="O214" s="235">
        <f t="shared" si="282"/>
        <v>0</v>
      </c>
      <c r="P214" s="236"/>
    </row>
    <row r="215" spans="1:16" ht="13.5" hidden="1" customHeight="1" x14ac:dyDescent="0.25">
      <c r="A215" s="231">
        <v>5220</v>
      </c>
      <c r="B215" s="98" t="s">
        <v>236</v>
      </c>
      <c r="C215" s="99">
        <f t="shared" si="283"/>
        <v>0</v>
      </c>
      <c r="D215" s="237"/>
      <c r="E215" s="458"/>
      <c r="F215" s="509">
        <f t="shared" si="279"/>
        <v>0</v>
      </c>
      <c r="G215" s="237"/>
      <c r="H215" s="104"/>
      <c r="I215" s="235">
        <f t="shared" si="280"/>
        <v>0</v>
      </c>
      <c r="J215" s="104"/>
      <c r="K215" s="105"/>
      <c r="L215" s="235">
        <f t="shared" si="281"/>
        <v>0</v>
      </c>
      <c r="M215" s="238"/>
      <c r="N215" s="105"/>
      <c r="O215" s="235">
        <f t="shared" si="282"/>
        <v>0</v>
      </c>
      <c r="P215" s="236"/>
    </row>
    <row r="216" spans="1:16" x14ac:dyDescent="0.25">
      <c r="A216" s="231">
        <v>5230</v>
      </c>
      <c r="B216" s="98" t="s">
        <v>237</v>
      </c>
      <c r="C216" s="99">
        <f t="shared" si="283"/>
        <v>9443</v>
      </c>
      <c r="D216" s="232">
        <f>SUM(D217:D224)</f>
        <v>7302</v>
      </c>
      <c r="E216" s="459">
        <f t="shared" ref="E216:F216" si="284">SUM(E217:E224)</f>
        <v>0</v>
      </c>
      <c r="F216" s="509">
        <f t="shared" si="284"/>
        <v>7302</v>
      </c>
      <c r="G216" s="232">
        <f>SUM(G217:G224)</f>
        <v>2141</v>
      </c>
      <c r="H216" s="234">
        <f t="shared" ref="H216:I216" si="285">SUM(H217:H224)</f>
        <v>0</v>
      </c>
      <c r="I216" s="235">
        <f t="shared" si="285"/>
        <v>2141</v>
      </c>
      <c r="J216" s="234">
        <f>SUM(J217:J224)</f>
        <v>0</v>
      </c>
      <c r="K216" s="233">
        <f t="shared" ref="K216:L216" si="286">SUM(K217:K224)</f>
        <v>0</v>
      </c>
      <c r="L216" s="235">
        <f t="shared" si="286"/>
        <v>0</v>
      </c>
      <c r="M216" s="99">
        <f>SUM(M217:M224)</f>
        <v>0</v>
      </c>
      <c r="N216" s="233">
        <f t="shared" ref="N216:O216" si="287">SUM(N217:N224)</f>
        <v>0</v>
      </c>
      <c r="O216" s="235">
        <f t="shared" si="287"/>
        <v>0</v>
      </c>
      <c r="P216" s="236"/>
    </row>
    <row r="217" spans="1:16" hidden="1" x14ac:dyDescent="0.25">
      <c r="A217" s="119">
        <v>5231</v>
      </c>
      <c r="B217" s="98" t="s">
        <v>238</v>
      </c>
      <c r="C217" s="99">
        <f t="shared" si="283"/>
        <v>0</v>
      </c>
      <c r="D217" s="237"/>
      <c r="E217" s="458"/>
      <c r="F217" s="509">
        <f t="shared" ref="F217:F226" si="288">D217+E217</f>
        <v>0</v>
      </c>
      <c r="G217" s="237"/>
      <c r="H217" s="104"/>
      <c r="I217" s="235">
        <f t="shared" ref="I217:I226" si="289">G217+H217</f>
        <v>0</v>
      </c>
      <c r="J217" s="104"/>
      <c r="K217" s="105"/>
      <c r="L217" s="235">
        <f t="shared" ref="L217:L226" si="290">J217+K217</f>
        <v>0</v>
      </c>
      <c r="M217" s="238"/>
      <c r="N217" s="105"/>
      <c r="O217" s="235">
        <f t="shared" ref="O217:O226" si="291">M217+N217</f>
        <v>0</v>
      </c>
      <c r="P217" s="236"/>
    </row>
    <row r="218" spans="1:16" x14ac:dyDescent="0.25">
      <c r="A218" s="119">
        <v>5232</v>
      </c>
      <c r="B218" s="98" t="s">
        <v>239</v>
      </c>
      <c r="C218" s="99">
        <f t="shared" si="283"/>
        <v>2302</v>
      </c>
      <c r="D218" s="237">
        <v>2302</v>
      </c>
      <c r="E218" s="458"/>
      <c r="F218" s="509">
        <f t="shared" si="288"/>
        <v>2302</v>
      </c>
      <c r="G218" s="237"/>
      <c r="H218" s="104"/>
      <c r="I218" s="235">
        <f t="shared" si="289"/>
        <v>0</v>
      </c>
      <c r="J218" s="104"/>
      <c r="K218" s="105"/>
      <c r="L218" s="235">
        <f t="shared" si="290"/>
        <v>0</v>
      </c>
      <c r="M218" s="238"/>
      <c r="N218" s="105"/>
      <c r="O218" s="235">
        <f t="shared" si="291"/>
        <v>0</v>
      </c>
      <c r="P218" s="236"/>
    </row>
    <row r="219" spans="1:16" x14ac:dyDescent="0.25">
      <c r="A219" s="119">
        <v>5233</v>
      </c>
      <c r="B219" s="98" t="s">
        <v>240</v>
      </c>
      <c r="C219" s="99">
        <f t="shared" si="283"/>
        <v>4141</v>
      </c>
      <c r="D219" s="237">
        <v>2000</v>
      </c>
      <c r="E219" s="458"/>
      <c r="F219" s="509">
        <f t="shared" si="288"/>
        <v>2000</v>
      </c>
      <c r="G219" s="237">
        <v>2141</v>
      </c>
      <c r="H219" s="104"/>
      <c r="I219" s="235">
        <f t="shared" si="289"/>
        <v>2141</v>
      </c>
      <c r="J219" s="104"/>
      <c r="K219" s="105"/>
      <c r="L219" s="235">
        <f t="shared" si="290"/>
        <v>0</v>
      </c>
      <c r="M219" s="238"/>
      <c r="N219" s="105"/>
      <c r="O219" s="235">
        <f t="shared" si="291"/>
        <v>0</v>
      </c>
      <c r="P219" s="236"/>
    </row>
    <row r="220" spans="1:16" ht="24" hidden="1" x14ac:dyDescent="0.25">
      <c r="A220" s="119">
        <v>5234</v>
      </c>
      <c r="B220" s="98" t="s">
        <v>241</v>
      </c>
      <c r="C220" s="99">
        <f t="shared" si="283"/>
        <v>0</v>
      </c>
      <c r="D220" s="237"/>
      <c r="E220" s="458"/>
      <c r="F220" s="509">
        <f t="shared" si="288"/>
        <v>0</v>
      </c>
      <c r="G220" s="237"/>
      <c r="H220" s="104"/>
      <c r="I220" s="235">
        <f t="shared" si="289"/>
        <v>0</v>
      </c>
      <c r="J220" s="104"/>
      <c r="K220" s="105"/>
      <c r="L220" s="235">
        <f t="shared" si="290"/>
        <v>0</v>
      </c>
      <c r="M220" s="238"/>
      <c r="N220" s="105"/>
      <c r="O220" s="235">
        <f t="shared" si="291"/>
        <v>0</v>
      </c>
      <c r="P220" s="236"/>
    </row>
    <row r="221" spans="1:16" ht="14.25" hidden="1" customHeight="1" x14ac:dyDescent="0.25">
      <c r="A221" s="119">
        <v>5236</v>
      </c>
      <c r="B221" s="98" t="s">
        <v>242</v>
      </c>
      <c r="C221" s="99">
        <f t="shared" si="283"/>
        <v>0</v>
      </c>
      <c r="D221" s="237"/>
      <c r="E221" s="458"/>
      <c r="F221" s="509">
        <f t="shared" si="288"/>
        <v>0</v>
      </c>
      <c r="G221" s="237"/>
      <c r="H221" s="104"/>
      <c r="I221" s="235">
        <f t="shared" si="289"/>
        <v>0</v>
      </c>
      <c r="J221" s="104"/>
      <c r="K221" s="105"/>
      <c r="L221" s="235">
        <f t="shared" si="290"/>
        <v>0</v>
      </c>
      <c r="M221" s="238"/>
      <c r="N221" s="105"/>
      <c r="O221" s="235">
        <f t="shared" si="291"/>
        <v>0</v>
      </c>
      <c r="P221" s="236"/>
    </row>
    <row r="222" spans="1:16" ht="14.25" hidden="1" customHeight="1" x14ac:dyDescent="0.25">
      <c r="A222" s="119">
        <v>5237</v>
      </c>
      <c r="B222" s="98" t="s">
        <v>243</v>
      </c>
      <c r="C222" s="99">
        <f t="shared" si="283"/>
        <v>0</v>
      </c>
      <c r="D222" s="237"/>
      <c r="E222" s="458"/>
      <c r="F222" s="509">
        <f t="shared" si="288"/>
        <v>0</v>
      </c>
      <c r="G222" s="237"/>
      <c r="H222" s="104"/>
      <c r="I222" s="235">
        <f t="shared" si="289"/>
        <v>0</v>
      </c>
      <c r="J222" s="104"/>
      <c r="K222" s="105"/>
      <c r="L222" s="235">
        <f t="shared" si="290"/>
        <v>0</v>
      </c>
      <c r="M222" s="238"/>
      <c r="N222" s="105"/>
      <c r="O222" s="235">
        <f t="shared" si="291"/>
        <v>0</v>
      </c>
      <c r="P222" s="236"/>
    </row>
    <row r="223" spans="1:16" ht="24" x14ac:dyDescent="0.25">
      <c r="A223" s="119">
        <v>5238</v>
      </c>
      <c r="B223" s="98" t="s">
        <v>244</v>
      </c>
      <c r="C223" s="99">
        <f t="shared" si="283"/>
        <v>3000</v>
      </c>
      <c r="D223" s="237">
        <v>3000</v>
      </c>
      <c r="E223" s="458"/>
      <c r="F223" s="509">
        <f t="shared" si="288"/>
        <v>3000</v>
      </c>
      <c r="G223" s="237"/>
      <c r="H223" s="104"/>
      <c r="I223" s="235">
        <f t="shared" si="289"/>
        <v>0</v>
      </c>
      <c r="J223" s="104"/>
      <c r="K223" s="105"/>
      <c r="L223" s="235">
        <f t="shared" si="290"/>
        <v>0</v>
      </c>
      <c r="M223" s="238"/>
      <c r="N223" s="105"/>
      <c r="O223" s="235">
        <f t="shared" si="291"/>
        <v>0</v>
      </c>
      <c r="P223" s="236"/>
    </row>
    <row r="224" spans="1:16" ht="24" hidden="1" x14ac:dyDescent="0.25">
      <c r="A224" s="119">
        <v>5239</v>
      </c>
      <c r="B224" s="98" t="s">
        <v>245</v>
      </c>
      <c r="C224" s="99">
        <f t="shared" si="283"/>
        <v>0</v>
      </c>
      <c r="D224" s="237"/>
      <c r="E224" s="458"/>
      <c r="F224" s="509">
        <f t="shared" si="288"/>
        <v>0</v>
      </c>
      <c r="G224" s="237"/>
      <c r="H224" s="104"/>
      <c r="I224" s="235">
        <f t="shared" si="289"/>
        <v>0</v>
      </c>
      <c r="J224" s="104"/>
      <c r="K224" s="105"/>
      <c r="L224" s="235">
        <f t="shared" si="290"/>
        <v>0</v>
      </c>
      <c r="M224" s="238"/>
      <c r="N224" s="105"/>
      <c r="O224" s="235">
        <f t="shared" si="291"/>
        <v>0</v>
      </c>
      <c r="P224" s="236"/>
    </row>
    <row r="225" spans="1:16" ht="24" hidden="1" x14ac:dyDescent="0.25">
      <c r="A225" s="231">
        <v>5240</v>
      </c>
      <c r="B225" s="98" t="s">
        <v>246</v>
      </c>
      <c r="C225" s="99">
        <f t="shared" si="283"/>
        <v>0</v>
      </c>
      <c r="D225" s="237"/>
      <c r="E225" s="458"/>
      <c r="F225" s="509">
        <f t="shared" si="288"/>
        <v>0</v>
      </c>
      <c r="G225" s="237"/>
      <c r="H225" s="104"/>
      <c r="I225" s="235">
        <f t="shared" si="289"/>
        <v>0</v>
      </c>
      <c r="J225" s="104"/>
      <c r="K225" s="105"/>
      <c r="L225" s="235">
        <f t="shared" si="290"/>
        <v>0</v>
      </c>
      <c r="M225" s="238"/>
      <c r="N225" s="105"/>
      <c r="O225" s="235">
        <f t="shared" si="291"/>
        <v>0</v>
      </c>
      <c r="P225" s="236"/>
    </row>
    <row r="226" spans="1:16" hidden="1" x14ac:dyDescent="0.25">
      <c r="A226" s="231">
        <v>5250</v>
      </c>
      <c r="B226" s="98" t="s">
        <v>247</v>
      </c>
      <c r="C226" s="99">
        <f t="shared" si="283"/>
        <v>0</v>
      </c>
      <c r="D226" s="237"/>
      <c r="E226" s="458"/>
      <c r="F226" s="509">
        <f t="shared" si="288"/>
        <v>0</v>
      </c>
      <c r="G226" s="237"/>
      <c r="H226" s="104"/>
      <c r="I226" s="235">
        <f t="shared" si="289"/>
        <v>0</v>
      </c>
      <c r="J226" s="104"/>
      <c r="K226" s="105"/>
      <c r="L226" s="235">
        <f t="shared" si="290"/>
        <v>0</v>
      </c>
      <c r="M226" s="238"/>
      <c r="N226" s="105"/>
      <c r="O226" s="235">
        <f t="shared" si="291"/>
        <v>0</v>
      </c>
      <c r="P226" s="236"/>
    </row>
    <row r="227" spans="1:16" hidden="1" x14ac:dyDescent="0.25">
      <c r="A227" s="231">
        <v>5260</v>
      </c>
      <c r="B227" s="98" t="s">
        <v>248</v>
      </c>
      <c r="C227" s="99">
        <f t="shared" si="283"/>
        <v>0</v>
      </c>
      <c r="D227" s="232">
        <f>SUM(D228)</f>
        <v>0</v>
      </c>
      <c r="E227" s="459">
        <f t="shared" ref="E227:F227" si="292">SUM(E228)</f>
        <v>0</v>
      </c>
      <c r="F227" s="509">
        <f t="shared" si="292"/>
        <v>0</v>
      </c>
      <c r="G227" s="232">
        <f>SUM(G228)</f>
        <v>0</v>
      </c>
      <c r="H227" s="234">
        <f t="shared" ref="H227:I227" si="293">SUM(H228)</f>
        <v>0</v>
      </c>
      <c r="I227" s="235">
        <f t="shared" si="293"/>
        <v>0</v>
      </c>
      <c r="J227" s="234">
        <f>SUM(J228)</f>
        <v>0</v>
      </c>
      <c r="K227" s="233">
        <f t="shared" ref="K227:L227" si="294">SUM(K228)</f>
        <v>0</v>
      </c>
      <c r="L227" s="235">
        <f t="shared" si="294"/>
        <v>0</v>
      </c>
      <c r="M227" s="99">
        <f>SUM(M228)</f>
        <v>0</v>
      </c>
      <c r="N227" s="233">
        <f t="shared" ref="N227:O227" si="295">SUM(N228)</f>
        <v>0</v>
      </c>
      <c r="O227" s="235">
        <f t="shared" si="295"/>
        <v>0</v>
      </c>
      <c r="P227" s="236"/>
    </row>
    <row r="228" spans="1:16" ht="24" hidden="1" x14ac:dyDescent="0.25">
      <c r="A228" s="119">
        <v>5269</v>
      </c>
      <c r="B228" s="98" t="s">
        <v>249</v>
      </c>
      <c r="C228" s="99">
        <f t="shared" si="283"/>
        <v>0</v>
      </c>
      <c r="D228" s="237"/>
      <c r="E228" s="458"/>
      <c r="F228" s="509">
        <f t="shared" ref="F228:F229" si="296">D228+E228</f>
        <v>0</v>
      </c>
      <c r="G228" s="237"/>
      <c r="H228" s="104"/>
      <c r="I228" s="235">
        <f t="shared" ref="I228:I229" si="297">G228+H228</f>
        <v>0</v>
      </c>
      <c r="J228" s="104"/>
      <c r="K228" s="105"/>
      <c r="L228" s="235">
        <f t="shared" ref="L228:L229" si="298">J228+K228</f>
        <v>0</v>
      </c>
      <c r="M228" s="238"/>
      <c r="N228" s="105"/>
      <c r="O228" s="235">
        <f t="shared" ref="O228:O229" si="299">M228+N228</f>
        <v>0</v>
      </c>
      <c r="P228" s="236"/>
    </row>
    <row r="229" spans="1:16" ht="24" hidden="1" x14ac:dyDescent="0.25">
      <c r="A229" s="213">
        <v>5270</v>
      </c>
      <c r="B229" s="157" t="s">
        <v>250</v>
      </c>
      <c r="C229" s="163">
        <f t="shared" si="283"/>
        <v>0</v>
      </c>
      <c r="D229" s="239"/>
      <c r="E229" s="464"/>
      <c r="F229" s="507">
        <f t="shared" si="296"/>
        <v>0</v>
      </c>
      <c r="G229" s="239"/>
      <c r="H229" s="241"/>
      <c r="I229" s="217">
        <f t="shared" si="297"/>
        <v>0</v>
      </c>
      <c r="J229" s="241"/>
      <c r="K229" s="240"/>
      <c r="L229" s="217">
        <f t="shared" si="298"/>
        <v>0</v>
      </c>
      <c r="M229" s="242"/>
      <c r="N229" s="240"/>
      <c r="O229" s="217">
        <f t="shared" si="299"/>
        <v>0</v>
      </c>
      <c r="P229" s="218"/>
    </row>
    <row r="230" spans="1:16" hidden="1" x14ac:dyDescent="0.25">
      <c r="A230" s="199">
        <v>6000</v>
      </c>
      <c r="B230" s="199" t="s">
        <v>251</v>
      </c>
      <c r="C230" s="200">
        <f t="shared" si="283"/>
        <v>0</v>
      </c>
      <c r="D230" s="201">
        <f>D231+D251+D259</f>
        <v>0</v>
      </c>
      <c r="E230" s="454">
        <f t="shared" ref="E230:F230" si="300">E231+E251+E259</f>
        <v>0</v>
      </c>
      <c r="F230" s="505">
        <f t="shared" si="300"/>
        <v>0</v>
      </c>
      <c r="G230" s="201">
        <f>G231+G251+G259</f>
        <v>0</v>
      </c>
      <c r="H230" s="203">
        <f t="shared" ref="H230:I230" si="301">H231+H251+H259</f>
        <v>0</v>
      </c>
      <c r="I230" s="204">
        <f t="shared" si="301"/>
        <v>0</v>
      </c>
      <c r="J230" s="203">
        <f>J231+J251+J259</f>
        <v>0</v>
      </c>
      <c r="K230" s="202">
        <f t="shared" ref="K230:L230" si="302">K231+K251+K259</f>
        <v>0</v>
      </c>
      <c r="L230" s="204">
        <f t="shared" si="302"/>
        <v>0</v>
      </c>
      <c r="M230" s="200">
        <f>M231+M251+M259</f>
        <v>0</v>
      </c>
      <c r="N230" s="202">
        <f t="shared" ref="N230:O230" si="303">N231+N251+N259</f>
        <v>0</v>
      </c>
      <c r="O230" s="204">
        <f t="shared" si="303"/>
        <v>0</v>
      </c>
      <c r="P230" s="205"/>
    </row>
    <row r="231" spans="1:16" ht="14.25" hidden="1" customHeight="1" x14ac:dyDescent="0.25">
      <c r="A231" s="283">
        <v>6200</v>
      </c>
      <c r="B231" s="273" t="s">
        <v>252</v>
      </c>
      <c r="C231" s="209">
        <f t="shared" si="283"/>
        <v>0</v>
      </c>
      <c r="D231" s="284">
        <f>SUM(D232,D233,D235,D238,D244,D245,D246)</f>
        <v>0</v>
      </c>
      <c r="E231" s="467">
        <f t="shared" ref="E231:F231" si="304">SUM(E232,E233,E235,E238,E244,E245,E246)</f>
        <v>0</v>
      </c>
      <c r="F231" s="513">
        <f t="shared" si="304"/>
        <v>0</v>
      </c>
      <c r="G231" s="284">
        <f>SUM(G232,G233,G235,G238,G244,G245,G246)</f>
        <v>0</v>
      </c>
      <c r="H231" s="285">
        <f t="shared" ref="H231:I231" si="305">SUM(H232,H233,H235,H238,H244,H245,H246)</f>
        <v>0</v>
      </c>
      <c r="I231" s="211">
        <f t="shared" si="305"/>
        <v>0</v>
      </c>
      <c r="J231" s="285">
        <f>SUM(J232,J233,J235,J238,J244,J245,J246)</f>
        <v>0</v>
      </c>
      <c r="K231" s="210">
        <f t="shared" ref="K231:L231" si="306">SUM(K232,K233,K235,K238,K244,K245,K246)</f>
        <v>0</v>
      </c>
      <c r="L231" s="211">
        <f t="shared" si="306"/>
        <v>0</v>
      </c>
      <c r="M231" s="209">
        <f>SUM(M232,M233,M235,M238,M244,M245,M246)</f>
        <v>0</v>
      </c>
      <c r="N231" s="210">
        <f t="shared" ref="N231:O231" si="307">SUM(N232,N233,N235,N238,N244,N245,N246)</f>
        <v>0</v>
      </c>
      <c r="O231" s="211">
        <f t="shared" si="307"/>
        <v>0</v>
      </c>
      <c r="P231" s="212"/>
    </row>
    <row r="232" spans="1:16" ht="24" hidden="1" x14ac:dyDescent="0.25">
      <c r="A232" s="342">
        <v>6220</v>
      </c>
      <c r="B232" s="87" t="s">
        <v>253</v>
      </c>
      <c r="C232" s="88">
        <f t="shared" si="283"/>
        <v>0</v>
      </c>
      <c r="D232" s="219"/>
      <c r="E232" s="457"/>
      <c r="F232" s="508">
        <f>D232+E232</f>
        <v>0</v>
      </c>
      <c r="G232" s="219"/>
      <c r="H232" s="93"/>
      <c r="I232" s="220">
        <f>G232+H232</f>
        <v>0</v>
      </c>
      <c r="J232" s="93"/>
      <c r="K232" s="94"/>
      <c r="L232" s="220">
        <f>J232+K232</f>
        <v>0</v>
      </c>
      <c r="M232" s="221"/>
      <c r="N232" s="94"/>
      <c r="O232" s="220">
        <f>M232+N232</f>
        <v>0</v>
      </c>
      <c r="P232" s="222"/>
    </row>
    <row r="233" spans="1:16" hidden="1" x14ac:dyDescent="0.25">
      <c r="A233" s="231">
        <v>6230</v>
      </c>
      <c r="B233" s="98" t="s">
        <v>254</v>
      </c>
      <c r="C233" s="99">
        <f t="shared" si="283"/>
        <v>0</v>
      </c>
      <c r="D233" s="232">
        <f t="shared" ref="D233:O233" si="308">SUM(D234)</f>
        <v>0</v>
      </c>
      <c r="E233" s="459">
        <f t="shared" si="308"/>
        <v>0</v>
      </c>
      <c r="F233" s="509">
        <f t="shared" si="308"/>
        <v>0</v>
      </c>
      <c r="G233" s="232">
        <f t="shared" si="308"/>
        <v>0</v>
      </c>
      <c r="H233" s="234">
        <f t="shared" si="308"/>
        <v>0</v>
      </c>
      <c r="I233" s="235">
        <f t="shared" si="308"/>
        <v>0</v>
      </c>
      <c r="J233" s="234">
        <f t="shared" si="308"/>
        <v>0</v>
      </c>
      <c r="K233" s="233">
        <f t="shared" si="308"/>
        <v>0</v>
      </c>
      <c r="L233" s="235">
        <f t="shared" si="308"/>
        <v>0</v>
      </c>
      <c r="M233" s="99">
        <f t="shared" si="308"/>
        <v>0</v>
      </c>
      <c r="N233" s="233">
        <f t="shared" si="308"/>
        <v>0</v>
      </c>
      <c r="O233" s="235">
        <f t="shared" si="308"/>
        <v>0</v>
      </c>
      <c r="P233" s="236"/>
    </row>
    <row r="234" spans="1:16" ht="24" hidden="1" x14ac:dyDescent="0.25">
      <c r="A234" s="119">
        <v>6239</v>
      </c>
      <c r="B234" s="87" t="s">
        <v>255</v>
      </c>
      <c r="C234" s="99">
        <f t="shared" si="283"/>
        <v>0</v>
      </c>
      <c r="D234" s="219"/>
      <c r="E234" s="457"/>
      <c r="F234" s="508">
        <f>D234+E234</f>
        <v>0</v>
      </c>
      <c r="G234" s="219"/>
      <c r="H234" s="93"/>
      <c r="I234" s="220">
        <f>G234+H234</f>
        <v>0</v>
      </c>
      <c r="J234" s="93"/>
      <c r="K234" s="94"/>
      <c r="L234" s="220">
        <f>J234+K234</f>
        <v>0</v>
      </c>
      <c r="M234" s="221"/>
      <c r="N234" s="94"/>
      <c r="O234" s="220">
        <f>M234+N234</f>
        <v>0</v>
      </c>
      <c r="P234" s="222"/>
    </row>
    <row r="235" spans="1:16" ht="24" hidden="1" x14ac:dyDescent="0.25">
      <c r="A235" s="231">
        <v>6240</v>
      </c>
      <c r="B235" s="98" t="s">
        <v>256</v>
      </c>
      <c r="C235" s="99">
        <f t="shared" si="283"/>
        <v>0</v>
      </c>
      <c r="D235" s="232">
        <f>SUM(D236:D237)</f>
        <v>0</v>
      </c>
      <c r="E235" s="459">
        <f t="shared" ref="E235:F235" si="309">SUM(E236:E237)</f>
        <v>0</v>
      </c>
      <c r="F235" s="509">
        <f t="shared" si="309"/>
        <v>0</v>
      </c>
      <c r="G235" s="232">
        <f>SUM(G236:G237)</f>
        <v>0</v>
      </c>
      <c r="H235" s="234">
        <f t="shared" ref="H235:I235" si="310">SUM(H236:H237)</f>
        <v>0</v>
      </c>
      <c r="I235" s="235">
        <f t="shared" si="310"/>
        <v>0</v>
      </c>
      <c r="J235" s="234">
        <f>SUM(J236:J237)</f>
        <v>0</v>
      </c>
      <c r="K235" s="233">
        <f t="shared" ref="K235:L235" si="311">SUM(K236:K237)</f>
        <v>0</v>
      </c>
      <c r="L235" s="235">
        <f t="shared" si="311"/>
        <v>0</v>
      </c>
      <c r="M235" s="99">
        <f>SUM(M236:M237)</f>
        <v>0</v>
      </c>
      <c r="N235" s="233">
        <f t="shared" ref="N235:O235" si="312">SUM(N236:N237)</f>
        <v>0</v>
      </c>
      <c r="O235" s="235">
        <f t="shared" si="312"/>
        <v>0</v>
      </c>
      <c r="P235" s="236"/>
    </row>
    <row r="236" spans="1:16" hidden="1" x14ac:dyDescent="0.25">
      <c r="A236" s="119">
        <v>6241</v>
      </c>
      <c r="B236" s="98" t="s">
        <v>257</v>
      </c>
      <c r="C236" s="99">
        <f t="shared" si="283"/>
        <v>0</v>
      </c>
      <c r="D236" s="237"/>
      <c r="E236" s="458"/>
      <c r="F236" s="509">
        <f t="shared" ref="F236:F237" si="313">D236+E236</f>
        <v>0</v>
      </c>
      <c r="G236" s="237"/>
      <c r="H236" s="104"/>
      <c r="I236" s="235">
        <f t="shared" ref="I236:I237" si="314">G236+H236</f>
        <v>0</v>
      </c>
      <c r="J236" s="104"/>
      <c r="K236" s="105"/>
      <c r="L236" s="235">
        <f t="shared" ref="L236:L237" si="315">J236+K236</f>
        <v>0</v>
      </c>
      <c r="M236" s="238"/>
      <c r="N236" s="105"/>
      <c r="O236" s="235">
        <f t="shared" ref="O236:O237" si="316">M236+N236</f>
        <v>0</v>
      </c>
      <c r="P236" s="236"/>
    </row>
    <row r="237" spans="1:16" hidden="1" x14ac:dyDescent="0.25">
      <c r="A237" s="119">
        <v>6242</v>
      </c>
      <c r="B237" s="98" t="s">
        <v>258</v>
      </c>
      <c r="C237" s="99">
        <f t="shared" si="283"/>
        <v>0</v>
      </c>
      <c r="D237" s="237"/>
      <c r="E237" s="458"/>
      <c r="F237" s="509">
        <f t="shared" si="313"/>
        <v>0</v>
      </c>
      <c r="G237" s="237"/>
      <c r="H237" s="104"/>
      <c r="I237" s="235">
        <f t="shared" si="314"/>
        <v>0</v>
      </c>
      <c r="J237" s="104"/>
      <c r="K237" s="105"/>
      <c r="L237" s="235">
        <f t="shared" si="315"/>
        <v>0</v>
      </c>
      <c r="M237" s="238"/>
      <c r="N237" s="105"/>
      <c r="O237" s="235">
        <f t="shared" si="316"/>
        <v>0</v>
      </c>
      <c r="P237" s="236"/>
    </row>
    <row r="238" spans="1:16" ht="25.5" hidden="1" customHeight="1" x14ac:dyDescent="0.25">
      <c r="A238" s="231">
        <v>6250</v>
      </c>
      <c r="B238" s="98" t="s">
        <v>259</v>
      </c>
      <c r="C238" s="99">
        <f t="shared" si="283"/>
        <v>0</v>
      </c>
      <c r="D238" s="232">
        <f>SUM(D239:D243)</f>
        <v>0</v>
      </c>
      <c r="E238" s="459">
        <f t="shared" ref="E238:F238" si="317">SUM(E239:E243)</f>
        <v>0</v>
      </c>
      <c r="F238" s="509">
        <f t="shared" si="317"/>
        <v>0</v>
      </c>
      <c r="G238" s="232">
        <f>SUM(G239:G243)</f>
        <v>0</v>
      </c>
      <c r="H238" s="234">
        <f t="shared" ref="H238:I238" si="318">SUM(H239:H243)</f>
        <v>0</v>
      </c>
      <c r="I238" s="235">
        <f t="shared" si="318"/>
        <v>0</v>
      </c>
      <c r="J238" s="234">
        <f>SUM(J239:J243)</f>
        <v>0</v>
      </c>
      <c r="K238" s="233">
        <f t="shared" ref="K238:L238" si="319">SUM(K239:K243)</f>
        <v>0</v>
      </c>
      <c r="L238" s="235">
        <f t="shared" si="319"/>
        <v>0</v>
      </c>
      <c r="M238" s="99">
        <f>SUM(M239:M243)</f>
        <v>0</v>
      </c>
      <c r="N238" s="233">
        <f t="shared" ref="N238:O238" si="320">SUM(N239:N243)</f>
        <v>0</v>
      </c>
      <c r="O238" s="235">
        <f t="shared" si="320"/>
        <v>0</v>
      </c>
      <c r="P238" s="236"/>
    </row>
    <row r="239" spans="1:16" ht="14.25" hidden="1" customHeight="1" x14ac:dyDescent="0.25">
      <c r="A239" s="119">
        <v>6252</v>
      </c>
      <c r="B239" s="98" t="s">
        <v>260</v>
      </c>
      <c r="C239" s="99">
        <f t="shared" si="283"/>
        <v>0</v>
      </c>
      <c r="D239" s="237"/>
      <c r="E239" s="458"/>
      <c r="F239" s="509">
        <f t="shared" ref="F239:F245" si="321">D239+E239</f>
        <v>0</v>
      </c>
      <c r="G239" s="237"/>
      <c r="H239" s="104"/>
      <c r="I239" s="235">
        <f t="shared" ref="I239:I245" si="322">G239+H239</f>
        <v>0</v>
      </c>
      <c r="J239" s="104"/>
      <c r="K239" s="105"/>
      <c r="L239" s="235">
        <f t="shared" ref="L239:L245" si="323">J239+K239</f>
        <v>0</v>
      </c>
      <c r="M239" s="238"/>
      <c r="N239" s="105"/>
      <c r="O239" s="235">
        <f t="shared" ref="O239:O245" si="324">M239+N239</f>
        <v>0</v>
      </c>
      <c r="P239" s="236"/>
    </row>
    <row r="240" spans="1:16" ht="14.25" hidden="1" customHeight="1" x14ac:dyDescent="0.25">
      <c r="A240" s="119">
        <v>6253</v>
      </c>
      <c r="B240" s="98" t="s">
        <v>261</v>
      </c>
      <c r="C240" s="99">
        <f t="shared" si="283"/>
        <v>0</v>
      </c>
      <c r="D240" s="237"/>
      <c r="E240" s="458"/>
      <c r="F240" s="509">
        <f t="shared" si="321"/>
        <v>0</v>
      </c>
      <c r="G240" s="237"/>
      <c r="H240" s="104"/>
      <c r="I240" s="235">
        <f t="shared" si="322"/>
        <v>0</v>
      </c>
      <c r="J240" s="104"/>
      <c r="K240" s="105"/>
      <c r="L240" s="235">
        <f t="shared" si="323"/>
        <v>0</v>
      </c>
      <c r="M240" s="238"/>
      <c r="N240" s="105"/>
      <c r="O240" s="235">
        <f t="shared" si="324"/>
        <v>0</v>
      </c>
      <c r="P240" s="236"/>
    </row>
    <row r="241" spans="1:16" ht="24" hidden="1" x14ac:dyDescent="0.25">
      <c r="A241" s="119">
        <v>6254</v>
      </c>
      <c r="B241" s="98" t="s">
        <v>262</v>
      </c>
      <c r="C241" s="99">
        <f t="shared" si="283"/>
        <v>0</v>
      </c>
      <c r="D241" s="237"/>
      <c r="E241" s="458"/>
      <c r="F241" s="509">
        <f t="shared" si="321"/>
        <v>0</v>
      </c>
      <c r="G241" s="237"/>
      <c r="H241" s="104"/>
      <c r="I241" s="235">
        <f t="shared" si="322"/>
        <v>0</v>
      </c>
      <c r="J241" s="104"/>
      <c r="K241" s="105"/>
      <c r="L241" s="235">
        <f t="shared" si="323"/>
        <v>0</v>
      </c>
      <c r="M241" s="238"/>
      <c r="N241" s="105"/>
      <c r="O241" s="235">
        <f t="shared" si="324"/>
        <v>0</v>
      </c>
      <c r="P241" s="236"/>
    </row>
    <row r="242" spans="1:16" ht="24" hidden="1" x14ac:dyDescent="0.25">
      <c r="A242" s="119">
        <v>6255</v>
      </c>
      <c r="B242" s="98" t="s">
        <v>263</v>
      </c>
      <c r="C242" s="99">
        <f t="shared" si="283"/>
        <v>0</v>
      </c>
      <c r="D242" s="237"/>
      <c r="E242" s="458"/>
      <c r="F242" s="509">
        <f t="shared" si="321"/>
        <v>0</v>
      </c>
      <c r="G242" s="237"/>
      <c r="H242" s="104"/>
      <c r="I242" s="235">
        <f t="shared" si="322"/>
        <v>0</v>
      </c>
      <c r="J242" s="104"/>
      <c r="K242" s="105"/>
      <c r="L242" s="235">
        <f t="shared" si="323"/>
        <v>0</v>
      </c>
      <c r="M242" s="238"/>
      <c r="N242" s="105"/>
      <c r="O242" s="235">
        <f t="shared" si="324"/>
        <v>0</v>
      </c>
      <c r="P242" s="236"/>
    </row>
    <row r="243" spans="1:16" hidden="1" x14ac:dyDescent="0.25">
      <c r="A243" s="119">
        <v>6259</v>
      </c>
      <c r="B243" s="98" t="s">
        <v>264</v>
      </c>
      <c r="C243" s="99">
        <f t="shared" si="283"/>
        <v>0</v>
      </c>
      <c r="D243" s="237"/>
      <c r="E243" s="458"/>
      <c r="F243" s="509">
        <f t="shared" si="321"/>
        <v>0</v>
      </c>
      <c r="G243" s="237"/>
      <c r="H243" s="104"/>
      <c r="I243" s="235">
        <f t="shared" si="322"/>
        <v>0</v>
      </c>
      <c r="J243" s="104"/>
      <c r="K243" s="105"/>
      <c r="L243" s="235">
        <f t="shared" si="323"/>
        <v>0</v>
      </c>
      <c r="M243" s="238"/>
      <c r="N243" s="105"/>
      <c r="O243" s="235">
        <f t="shared" si="324"/>
        <v>0</v>
      </c>
      <c r="P243" s="236"/>
    </row>
    <row r="244" spans="1:16" ht="24" hidden="1" x14ac:dyDescent="0.25">
      <c r="A244" s="231">
        <v>6260</v>
      </c>
      <c r="B244" s="98" t="s">
        <v>265</v>
      </c>
      <c r="C244" s="99">
        <f t="shared" si="283"/>
        <v>0</v>
      </c>
      <c r="D244" s="237"/>
      <c r="E244" s="458"/>
      <c r="F244" s="509">
        <f t="shared" si="321"/>
        <v>0</v>
      </c>
      <c r="G244" s="237"/>
      <c r="H244" s="104"/>
      <c r="I244" s="235">
        <f t="shared" si="322"/>
        <v>0</v>
      </c>
      <c r="J244" s="104"/>
      <c r="K244" s="105"/>
      <c r="L244" s="235">
        <f t="shared" si="323"/>
        <v>0</v>
      </c>
      <c r="M244" s="238"/>
      <c r="N244" s="105"/>
      <c r="O244" s="235">
        <f t="shared" si="324"/>
        <v>0</v>
      </c>
      <c r="P244" s="236"/>
    </row>
    <row r="245" spans="1:16" hidden="1" x14ac:dyDescent="0.25">
      <c r="A245" s="231">
        <v>6270</v>
      </c>
      <c r="B245" s="98" t="s">
        <v>266</v>
      </c>
      <c r="C245" s="99">
        <f t="shared" si="283"/>
        <v>0</v>
      </c>
      <c r="D245" s="237"/>
      <c r="E245" s="458"/>
      <c r="F245" s="509">
        <f t="shared" si="321"/>
        <v>0</v>
      </c>
      <c r="G245" s="237"/>
      <c r="H245" s="104"/>
      <c r="I245" s="235">
        <f t="shared" si="322"/>
        <v>0</v>
      </c>
      <c r="J245" s="104"/>
      <c r="K245" s="105"/>
      <c r="L245" s="235">
        <f t="shared" si="323"/>
        <v>0</v>
      </c>
      <c r="M245" s="238"/>
      <c r="N245" s="105"/>
      <c r="O245" s="235">
        <f t="shared" si="324"/>
        <v>0</v>
      </c>
      <c r="P245" s="236"/>
    </row>
    <row r="246" spans="1:16" ht="24" hidden="1" x14ac:dyDescent="0.25">
      <c r="A246" s="342">
        <v>6290</v>
      </c>
      <c r="B246" s="87" t="s">
        <v>267</v>
      </c>
      <c r="C246" s="274">
        <f t="shared" si="283"/>
        <v>0</v>
      </c>
      <c r="D246" s="246">
        <f>SUM(D247:D250)</f>
        <v>0</v>
      </c>
      <c r="E246" s="463">
        <f t="shared" ref="E246:O246" si="325">SUM(E247:E250)</f>
        <v>0</v>
      </c>
      <c r="F246" s="508">
        <f t="shared" si="325"/>
        <v>0</v>
      </c>
      <c r="G246" s="246">
        <f t="shared" si="325"/>
        <v>0</v>
      </c>
      <c r="H246" s="248">
        <f t="shared" si="325"/>
        <v>0</v>
      </c>
      <c r="I246" s="220">
        <f t="shared" si="325"/>
        <v>0</v>
      </c>
      <c r="J246" s="248">
        <f t="shared" si="325"/>
        <v>0</v>
      </c>
      <c r="K246" s="247">
        <f t="shared" si="325"/>
        <v>0</v>
      </c>
      <c r="L246" s="220">
        <f t="shared" si="325"/>
        <v>0</v>
      </c>
      <c r="M246" s="274">
        <f t="shared" si="325"/>
        <v>0</v>
      </c>
      <c r="N246" s="275">
        <f t="shared" si="325"/>
        <v>0</v>
      </c>
      <c r="O246" s="276">
        <f t="shared" si="325"/>
        <v>0</v>
      </c>
      <c r="P246" s="277"/>
    </row>
    <row r="247" spans="1:16" hidden="1" x14ac:dyDescent="0.25">
      <c r="A247" s="119">
        <v>6291</v>
      </c>
      <c r="B247" s="98" t="s">
        <v>268</v>
      </c>
      <c r="C247" s="99">
        <f t="shared" si="283"/>
        <v>0</v>
      </c>
      <c r="D247" s="237"/>
      <c r="E247" s="458"/>
      <c r="F247" s="509">
        <f t="shared" ref="F247:F250" si="326">D247+E247</f>
        <v>0</v>
      </c>
      <c r="G247" s="237"/>
      <c r="H247" s="104"/>
      <c r="I247" s="235">
        <f t="shared" ref="I247:I250" si="327">G247+H247</f>
        <v>0</v>
      </c>
      <c r="J247" s="104"/>
      <c r="K247" s="105"/>
      <c r="L247" s="235">
        <f t="shared" ref="L247:L250" si="328">J247+K247</f>
        <v>0</v>
      </c>
      <c r="M247" s="238"/>
      <c r="N247" s="105"/>
      <c r="O247" s="235">
        <f t="shared" ref="O247:O250" si="329">M247+N247</f>
        <v>0</v>
      </c>
      <c r="P247" s="236"/>
    </row>
    <row r="248" spans="1:16" hidden="1" x14ac:dyDescent="0.25">
      <c r="A248" s="119">
        <v>6292</v>
      </c>
      <c r="B248" s="98" t="s">
        <v>269</v>
      </c>
      <c r="C248" s="99">
        <f t="shared" si="283"/>
        <v>0</v>
      </c>
      <c r="D248" s="237"/>
      <c r="E248" s="458"/>
      <c r="F248" s="509">
        <f t="shared" si="326"/>
        <v>0</v>
      </c>
      <c r="G248" s="237"/>
      <c r="H248" s="104"/>
      <c r="I248" s="235">
        <f t="shared" si="327"/>
        <v>0</v>
      </c>
      <c r="J248" s="104"/>
      <c r="K248" s="105"/>
      <c r="L248" s="235">
        <f t="shared" si="328"/>
        <v>0</v>
      </c>
      <c r="M248" s="238"/>
      <c r="N248" s="105"/>
      <c r="O248" s="235">
        <f t="shared" si="329"/>
        <v>0</v>
      </c>
      <c r="P248" s="236"/>
    </row>
    <row r="249" spans="1:16" ht="72" hidden="1" x14ac:dyDescent="0.25">
      <c r="A249" s="119">
        <v>6296</v>
      </c>
      <c r="B249" s="98" t="s">
        <v>270</v>
      </c>
      <c r="C249" s="99">
        <f t="shared" si="283"/>
        <v>0</v>
      </c>
      <c r="D249" s="237"/>
      <c r="E249" s="458"/>
      <c r="F249" s="509">
        <f t="shared" si="326"/>
        <v>0</v>
      </c>
      <c r="G249" s="237"/>
      <c r="H249" s="104"/>
      <c r="I249" s="235">
        <f t="shared" si="327"/>
        <v>0</v>
      </c>
      <c r="J249" s="104"/>
      <c r="K249" s="105"/>
      <c r="L249" s="235">
        <f t="shared" si="328"/>
        <v>0</v>
      </c>
      <c r="M249" s="238"/>
      <c r="N249" s="105"/>
      <c r="O249" s="235">
        <f t="shared" si="329"/>
        <v>0</v>
      </c>
      <c r="P249" s="236"/>
    </row>
    <row r="250" spans="1:16" ht="39.75" hidden="1" customHeight="1" x14ac:dyDescent="0.25">
      <c r="A250" s="119">
        <v>6299</v>
      </c>
      <c r="B250" s="98" t="s">
        <v>271</v>
      </c>
      <c r="C250" s="99">
        <f t="shared" si="283"/>
        <v>0</v>
      </c>
      <c r="D250" s="237"/>
      <c r="E250" s="458"/>
      <c r="F250" s="509">
        <f t="shared" si="326"/>
        <v>0</v>
      </c>
      <c r="G250" s="237"/>
      <c r="H250" s="104"/>
      <c r="I250" s="235">
        <f t="shared" si="327"/>
        <v>0</v>
      </c>
      <c r="J250" s="104"/>
      <c r="K250" s="105"/>
      <c r="L250" s="235">
        <f t="shared" si="328"/>
        <v>0</v>
      </c>
      <c r="M250" s="238"/>
      <c r="N250" s="105"/>
      <c r="O250" s="235">
        <f t="shared" si="329"/>
        <v>0</v>
      </c>
      <c r="P250" s="236"/>
    </row>
    <row r="251" spans="1:16" hidden="1" x14ac:dyDescent="0.25">
      <c r="A251" s="75">
        <v>6300</v>
      </c>
      <c r="B251" s="206" t="s">
        <v>272</v>
      </c>
      <c r="C251" s="76">
        <f t="shared" si="283"/>
        <v>0</v>
      </c>
      <c r="D251" s="207">
        <f>SUM(D252,D257,D258)</f>
        <v>0</v>
      </c>
      <c r="E251" s="455">
        <f t="shared" ref="E251:O251" si="330">SUM(E252,E257,E258)</f>
        <v>0</v>
      </c>
      <c r="F251" s="506">
        <f t="shared" si="330"/>
        <v>0</v>
      </c>
      <c r="G251" s="207">
        <f t="shared" si="330"/>
        <v>0</v>
      </c>
      <c r="H251" s="84">
        <f t="shared" si="330"/>
        <v>0</v>
      </c>
      <c r="I251" s="208">
        <f t="shared" si="330"/>
        <v>0</v>
      </c>
      <c r="J251" s="84">
        <f t="shared" si="330"/>
        <v>0</v>
      </c>
      <c r="K251" s="85">
        <f t="shared" si="330"/>
        <v>0</v>
      </c>
      <c r="L251" s="208">
        <f t="shared" si="330"/>
        <v>0</v>
      </c>
      <c r="M251" s="122">
        <f t="shared" si="330"/>
        <v>0</v>
      </c>
      <c r="N251" s="249">
        <f t="shared" si="330"/>
        <v>0</v>
      </c>
      <c r="O251" s="250">
        <f t="shared" si="330"/>
        <v>0</v>
      </c>
      <c r="P251" s="251"/>
    </row>
    <row r="252" spans="1:16" ht="24" hidden="1" x14ac:dyDescent="0.25">
      <c r="A252" s="342">
        <v>6320</v>
      </c>
      <c r="B252" s="87" t="s">
        <v>273</v>
      </c>
      <c r="C252" s="274">
        <f t="shared" si="283"/>
        <v>0</v>
      </c>
      <c r="D252" s="246">
        <f>SUM(D253:D256)</f>
        <v>0</v>
      </c>
      <c r="E252" s="463">
        <f t="shared" ref="E252:O252" si="331">SUM(E253:E256)</f>
        <v>0</v>
      </c>
      <c r="F252" s="508">
        <f t="shared" si="331"/>
        <v>0</v>
      </c>
      <c r="G252" s="246">
        <f t="shared" si="331"/>
        <v>0</v>
      </c>
      <c r="H252" s="248">
        <f t="shared" si="331"/>
        <v>0</v>
      </c>
      <c r="I252" s="220">
        <f t="shared" si="331"/>
        <v>0</v>
      </c>
      <c r="J252" s="248">
        <f t="shared" si="331"/>
        <v>0</v>
      </c>
      <c r="K252" s="247">
        <f t="shared" si="331"/>
        <v>0</v>
      </c>
      <c r="L252" s="220">
        <f t="shared" si="331"/>
        <v>0</v>
      </c>
      <c r="M252" s="88">
        <f t="shared" si="331"/>
        <v>0</v>
      </c>
      <c r="N252" s="247">
        <f t="shared" si="331"/>
        <v>0</v>
      </c>
      <c r="O252" s="220">
        <f t="shared" si="331"/>
        <v>0</v>
      </c>
      <c r="P252" s="222"/>
    </row>
    <row r="253" spans="1:16" hidden="1" x14ac:dyDescent="0.25">
      <c r="A253" s="119">
        <v>6322</v>
      </c>
      <c r="B253" s="98" t="s">
        <v>274</v>
      </c>
      <c r="C253" s="99">
        <f t="shared" si="283"/>
        <v>0</v>
      </c>
      <c r="D253" s="237"/>
      <c r="E253" s="458"/>
      <c r="F253" s="509">
        <f t="shared" ref="F253:F258" si="332">D253+E253</f>
        <v>0</v>
      </c>
      <c r="G253" s="237"/>
      <c r="H253" s="104"/>
      <c r="I253" s="235">
        <f t="shared" ref="I253:I258" si="333">G253+H253</f>
        <v>0</v>
      </c>
      <c r="J253" s="104"/>
      <c r="K253" s="105"/>
      <c r="L253" s="235">
        <f t="shared" ref="L253:L258" si="334">J253+K253</f>
        <v>0</v>
      </c>
      <c r="M253" s="238"/>
      <c r="N253" s="105"/>
      <c r="O253" s="235">
        <f t="shared" ref="O253:O258" si="335">M253+N253</f>
        <v>0</v>
      </c>
      <c r="P253" s="236"/>
    </row>
    <row r="254" spans="1:16" ht="24" hidden="1" x14ac:dyDescent="0.25">
      <c r="A254" s="119">
        <v>6323</v>
      </c>
      <c r="B254" s="98" t="s">
        <v>275</v>
      </c>
      <c r="C254" s="99">
        <f t="shared" si="283"/>
        <v>0</v>
      </c>
      <c r="D254" s="237"/>
      <c r="E254" s="458"/>
      <c r="F254" s="509">
        <f t="shared" si="332"/>
        <v>0</v>
      </c>
      <c r="G254" s="237"/>
      <c r="H254" s="104"/>
      <c r="I254" s="235">
        <f t="shared" si="333"/>
        <v>0</v>
      </c>
      <c r="J254" s="104"/>
      <c r="K254" s="105"/>
      <c r="L254" s="235">
        <f t="shared" si="334"/>
        <v>0</v>
      </c>
      <c r="M254" s="238"/>
      <c r="N254" s="105"/>
      <c r="O254" s="235">
        <f t="shared" si="335"/>
        <v>0</v>
      </c>
      <c r="P254" s="236"/>
    </row>
    <row r="255" spans="1:16" ht="24" hidden="1" x14ac:dyDescent="0.25">
      <c r="A255" s="119">
        <v>6324</v>
      </c>
      <c r="B255" s="98" t="s">
        <v>276</v>
      </c>
      <c r="C255" s="99">
        <f t="shared" si="283"/>
        <v>0</v>
      </c>
      <c r="D255" s="237"/>
      <c r="E255" s="458"/>
      <c r="F255" s="509">
        <f t="shared" si="332"/>
        <v>0</v>
      </c>
      <c r="G255" s="237"/>
      <c r="H255" s="104"/>
      <c r="I255" s="235">
        <f t="shared" si="333"/>
        <v>0</v>
      </c>
      <c r="J255" s="104"/>
      <c r="K255" s="105"/>
      <c r="L255" s="235">
        <f t="shared" si="334"/>
        <v>0</v>
      </c>
      <c r="M255" s="238"/>
      <c r="N255" s="105"/>
      <c r="O255" s="235">
        <f t="shared" si="335"/>
        <v>0</v>
      </c>
      <c r="P255" s="236"/>
    </row>
    <row r="256" spans="1:16" hidden="1" x14ac:dyDescent="0.25">
      <c r="A256" s="47">
        <v>6329</v>
      </c>
      <c r="B256" s="87" t="s">
        <v>277</v>
      </c>
      <c r="C256" s="88">
        <f t="shared" si="283"/>
        <v>0</v>
      </c>
      <c r="D256" s="219"/>
      <c r="E256" s="457"/>
      <c r="F256" s="508">
        <f t="shared" si="332"/>
        <v>0</v>
      </c>
      <c r="G256" s="219"/>
      <c r="H256" s="93"/>
      <c r="I256" s="220">
        <f t="shared" si="333"/>
        <v>0</v>
      </c>
      <c r="J256" s="93"/>
      <c r="K256" s="94"/>
      <c r="L256" s="220">
        <f t="shared" si="334"/>
        <v>0</v>
      </c>
      <c r="M256" s="221"/>
      <c r="N256" s="94"/>
      <c r="O256" s="220">
        <f t="shared" si="335"/>
        <v>0</v>
      </c>
      <c r="P256" s="222"/>
    </row>
    <row r="257" spans="1:16" ht="24" hidden="1" x14ac:dyDescent="0.25">
      <c r="A257" s="293">
        <v>6330</v>
      </c>
      <c r="B257" s="294" t="s">
        <v>278</v>
      </c>
      <c r="C257" s="274">
        <f t="shared" si="283"/>
        <v>0</v>
      </c>
      <c r="D257" s="279"/>
      <c r="E257" s="466"/>
      <c r="F257" s="512">
        <f t="shared" si="332"/>
        <v>0</v>
      </c>
      <c r="G257" s="279"/>
      <c r="H257" s="281"/>
      <c r="I257" s="276">
        <f t="shared" si="333"/>
        <v>0</v>
      </c>
      <c r="J257" s="281"/>
      <c r="K257" s="280"/>
      <c r="L257" s="276">
        <f t="shared" si="334"/>
        <v>0</v>
      </c>
      <c r="M257" s="282"/>
      <c r="N257" s="280"/>
      <c r="O257" s="276">
        <f t="shared" si="335"/>
        <v>0</v>
      </c>
      <c r="P257" s="277"/>
    </row>
    <row r="258" spans="1:16" hidden="1" x14ac:dyDescent="0.25">
      <c r="A258" s="231">
        <v>6360</v>
      </c>
      <c r="B258" s="98" t="s">
        <v>279</v>
      </c>
      <c r="C258" s="99">
        <f t="shared" si="283"/>
        <v>0</v>
      </c>
      <c r="D258" s="237"/>
      <c r="E258" s="458"/>
      <c r="F258" s="509">
        <f t="shared" si="332"/>
        <v>0</v>
      </c>
      <c r="G258" s="237"/>
      <c r="H258" s="104"/>
      <c r="I258" s="235">
        <f t="shared" si="333"/>
        <v>0</v>
      </c>
      <c r="J258" s="104"/>
      <c r="K258" s="105"/>
      <c r="L258" s="235">
        <f t="shared" si="334"/>
        <v>0</v>
      </c>
      <c r="M258" s="238"/>
      <c r="N258" s="105"/>
      <c r="O258" s="235">
        <f t="shared" si="335"/>
        <v>0</v>
      </c>
      <c r="P258" s="236"/>
    </row>
    <row r="259" spans="1:16" ht="36" hidden="1" x14ac:dyDescent="0.25">
      <c r="A259" s="75">
        <v>6400</v>
      </c>
      <c r="B259" s="206" t="s">
        <v>280</v>
      </c>
      <c r="C259" s="76">
        <f t="shared" si="283"/>
        <v>0</v>
      </c>
      <c r="D259" s="207">
        <f>SUM(D260,D264)</f>
        <v>0</v>
      </c>
      <c r="E259" s="455">
        <f t="shared" ref="E259:O259" si="336">SUM(E260,E264)</f>
        <v>0</v>
      </c>
      <c r="F259" s="506">
        <f t="shared" si="336"/>
        <v>0</v>
      </c>
      <c r="G259" s="207">
        <f t="shared" si="336"/>
        <v>0</v>
      </c>
      <c r="H259" s="84">
        <f t="shared" si="336"/>
        <v>0</v>
      </c>
      <c r="I259" s="208">
        <f t="shared" si="336"/>
        <v>0</v>
      </c>
      <c r="J259" s="84">
        <f t="shared" si="336"/>
        <v>0</v>
      </c>
      <c r="K259" s="85">
        <f t="shared" si="336"/>
        <v>0</v>
      </c>
      <c r="L259" s="208">
        <f t="shared" si="336"/>
        <v>0</v>
      </c>
      <c r="M259" s="122">
        <f t="shared" si="336"/>
        <v>0</v>
      </c>
      <c r="N259" s="249">
        <f t="shared" si="336"/>
        <v>0</v>
      </c>
      <c r="O259" s="250">
        <f t="shared" si="336"/>
        <v>0</v>
      </c>
      <c r="P259" s="251"/>
    </row>
    <row r="260" spans="1:16" ht="24" hidden="1" x14ac:dyDescent="0.25">
      <c r="A260" s="342">
        <v>6410</v>
      </c>
      <c r="B260" s="87" t="s">
        <v>281</v>
      </c>
      <c r="C260" s="88">
        <f t="shared" si="283"/>
        <v>0</v>
      </c>
      <c r="D260" s="246">
        <f>SUM(D261:D263)</f>
        <v>0</v>
      </c>
      <c r="E260" s="463">
        <f t="shared" ref="E260:O260" si="337">SUM(E261:E263)</f>
        <v>0</v>
      </c>
      <c r="F260" s="508">
        <f t="shared" si="337"/>
        <v>0</v>
      </c>
      <c r="G260" s="246">
        <f t="shared" si="337"/>
        <v>0</v>
      </c>
      <c r="H260" s="248">
        <f t="shared" si="337"/>
        <v>0</v>
      </c>
      <c r="I260" s="220">
        <f t="shared" si="337"/>
        <v>0</v>
      </c>
      <c r="J260" s="248">
        <f t="shared" si="337"/>
        <v>0</v>
      </c>
      <c r="K260" s="247">
        <f t="shared" si="337"/>
        <v>0</v>
      </c>
      <c r="L260" s="220">
        <f t="shared" si="337"/>
        <v>0</v>
      </c>
      <c r="M260" s="110">
        <f t="shared" si="337"/>
        <v>0</v>
      </c>
      <c r="N260" s="269">
        <f t="shared" si="337"/>
        <v>0</v>
      </c>
      <c r="O260" s="270">
        <f t="shared" si="337"/>
        <v>0</v>
      </c>
      <c r="P260" s="271"/>
    </row>
    <row r="261" spans="1:16" hidden="1" x14ac:dyDescent="0.25">
      <c r="A261" s="119">
        <v>6411</v>
      </c>
      <c r="B261" s="254" t="s">
        <v>282</v>
      </c>
      <c r="C261" s="99">
        <f t="shared" si="283"/>
        <v>0</v>
      </c>
      <c r="D261" s="237"/>
      <c r="E261" s="458"/>
      <c r="F261" s="509">
        <f t="shared" ref="F261:F263" si="338">D261+E261</f>
        <v>0</v>
      </c>
      <c r="G261" s="237"/>
      <c r="H261" s="104"/>
      <c r="I261" s="235">
        <f t="shared" ref="I261:I263" si="339">G261+H261</f>
        <v>0</v>
      </c>
      <c r="J261" s="104"/>
      <c r="K261" s="105"/>
      <c r="L261" s="235">
        <f t="shared" ref="L261:L263" si="340">J261+K261</f>
        <v>0</v>
      </c>
      <c r="M261" s="238"/>
      <c r="N261" s="105"/>
      <c r="O261" s="235">
        <f t="shared" ref="O261:O263" si="341">M261+N261</f>
        <v>0</v>
      </c>
      <c r="P261" s="236"/>
    </row>
    <row r="262" spans="1:16" ht="36" hidden="1" x14ac:dyDescent="0.25">
      <c r="A262" s="119">
        <v>6412</v>
      </c>
      <c r="B262" s="98" t="s">
        <v>283</v>
      </c>
      <c r="C262" s="99">
        <f t="shared" si="283"/>
        <v>0</v>
      </c>
      <c r="D262" s="237"/>
      <c r="E262" s="458"/>
      <c r="F262" s="509">
        <f t="shared" si="338"/>
        <v>0</v>
      </c>
      <c r="G262" s="237"/>
      <c r="H262" s="104"/>
      <c r="I262" s="235">
        <f t="shared" si="339"/>
        <v>0</v>
      </c>
      <c r="J262" s="104"/>
      <c r="K262" s="105"/>
      <c r="L262" s="235">
        <f t="shared" si="340"/>
        <v>0</v>
      </c>
      <c r="M262" s="238"/>
      <c r="N262" s="105"/>
      <c r="O262" s="235">
        <f t="shared" si="341"/>
        <v>0</v>
      </c>
      <c r="P262" s="236"/>
    </row>
    <row r="263" spans="1:16" ht="36" hidden="1" x14ac:dyDescent="0.25">
      <c r="A263" s="119">
        <v>6419</v>
      </c>
      <c r="B263" s="98" t="s">
        <v>284</v>
      </c>
      <c r="C263" s="99">
        <f t="shared" si="283"/>
        <v>0</v>
      </c>
      <c r="D263" s="237"/>
      <c r="E263" s="458"/>
      <c r="F263" s="509">
        <f t="shared" si="338"/>
        <v>0</v>
      </c>
      <c r="G263" s="237"/>
      <c r="H263" s="104"/>
      <c r="I263" s="235">
        <f t="shared" si="339"/>
        <v>0</v>
      </c>
      <c r="J263" s="104"/>
      <c r="K263" s="105"/>
      <c r="L263" s="235">
        <f t="shared" si="340"/>
        <v>0</v>
      </c>
      <c r="M263" s="238"/>
      <c r="N263" s="105"/>
      <c r="O263" s="235">
        <f t="shared" si="341"/>
        <v>0</v>
      </c>
      <c r="P263" s="236"/>
    </row>
    <row r="264" spans="1:16" ht="36" hidden="1" x14ac:dyDescent="0.25">
      <c r="A264" s="231">
        <v>6420</v>
      </c>
      <c r="B264" s="98" t="s">
        <v>285</v>
      </c>
      <c r="C264" s="99">
        <f t="shared" si="283"/>
        <v>0</v>
      </c>
      <c r="D264" s="232">
        <f>SUM(D265:D268)</f>
        <v>0</v>
      </c>
      <c r="E264" s="459">
        <f t="shared" ref="E264:F264" si="342">SUM(E265:E268)</f>
        <v>0</v>
      </c>
      <c r="F264" s="509">
        <f t="shared" si="342"/>
        <v>0</v>
      </c>
      <c r="G264" s="232">
        <f>SUM(G265:G268)</f>
        <v>0</v>
      </c>
      <c r="H264" s="234">
        <f t="shared" ref="H264:I264" si="343">SUM(H265:H268)</f>
        <v>0</v>
      </c>
      <c r="I264" s="235">
        <f t="shared" si="343"/>
        <v>0</v>
      </c>
      <c r="J264" s="234">
        <f>SUM(J265:J268)</f>
        <v>0</v>
      </c>
      <c r="K264" s="233">
        <f t="shared" ref="K264:L264" si="344">SUM(K265:K268)</f>
        <v>0</v>
      </c>
      <c r="L264" s="235">
        <f t="shared" si="344"/>
        <v>0</v>
      </c>
      <c r="M264" s="99">
        <f>SUM(M265:M268)</f>
        <v>0</v>
      </c>
      <c r="N264" s="233">
        <f t="shared" ref="N264:O264" si="345">SUM(N265:N268)</f>
        <v>0</v>
      </c>
      <c r="O264" s="235">
        <f t="shared" si="345"/>
        <v>0</v>
      </c>
      <c r="P264" s="236"/>
    </row>
    <row r="265" spans="1:16" hidden="1" x14ac:dyDescent="0.25">
      <c r="A265" s="119">
        <v>6421</v>
      </c>
      <c r="B265" s="98" t="s">
        <v>286</v>
      </c>
      <c r="C265" s="99">
        <f t="shared" si="283"/>
        <v>0</v>
      </c>
      <c r="D265" s="237"/>
      <c r="E265" s="458"/>
      <c r="F265" s="509">
        <f t="shared" ref="F265:F268" si="346">D265+E265</f>
        <v>0</v>
      </c>
      <c r="G265" s="237"/>
      <c r="H265" s="104"/>
      <c r="I265" s="235">
        <f t="shared" ref="I265:I268" si="347">G265+H265</f>
        <v>0</v>
      </c>
      <c r="J265" s="104"/>
      <c r="K265" s="105"/>
      <c r="L265" s="235">
        <f t="shared" ref="L265:L268" si="348">J265+K265</f>
        <v>0</v>
      </c>
      <c r="M265" s="238"/>
      <c r="N265" s="105"/>
      <c r="O265" s="235">
        <f t="shared" ref="O265:O268" si="349">M265+N265</f>
        <v>0</v>
      </c>
      <c r="P265" s="236"/>
    </row>
    <row r="266" spans="1:16" hidden="1" x14ac:dyDescent="0.25">
      <c r="A266" s="119">
        <v>6422</v>
      </c>
      <c r="B266" s="98" t="s">
        <v>287</v>
      </c>
      <c r="C266" s="99">
        <f t="shared" si="283"/>
        <v>0</v>
      </c>
      <c r="D266" s="237"/>
      <c r="E266" s="458"/>
      <c r="F266" s="509">
        <f t="shared" si="346"/>
        <v>0</v>
      </c>
      <c r="G266" s="237"/>
      <c r="H266" s="104"/>
      <c r="I266" s="235">
        <f t="shared" si="347"/>
        <v>0</v>
      </c>
      <c r="J266" s="104"/>
      <c r="K266" s="105"/>
      <c r="L266" s="235">
        <f t="shared" si="348"/>
        <v>0</v>
      </c>
      <c r="M266" s="238"/>
      <c r="N266" s="105"/>
      <c r="O266" s="235">
        <f t="shared" si="349"/>
        <v>0</v>
      </c>
      <c r="P266" s="236"/>
    </row>
    <row r="267" spans="1:16" ht="13.5" hidden="1" customHeight="1" x14ac:dyDescent="0.25">
      <c r="A267" s="119">
        <v>6423</v>
      </c>
      <c r="B267" s="98" t="s">
        <v>288</v>
      </c>
      <c r="C267" s="99">
        <f t="shared" si="283"/>
        <v>0</v>
      </c>
      <c r="D267" s="237"/>
      <c r="E267" s="458"/>
      <c r="F267" s="509">
        <f t="shared" si="346"/>
        <v>0</v>
      </c>
      <c r="G267" s="237"/>
      <c r="H267" s="104"/>
      <c r="I267" s="235">
        <f t="shared" si="347"/>
        <v>0</v>
      </c>
      <c r="J267" s="104"/>
      <c r="K267" s="105"/>
      <c r="L267" s="235">
        <f t="shared" si="348"/>
        <v>0</v>
      </c>
      <c r="M267" s="238"/>
      <c r="N267" s="105"/>
      <c r="O267" s="235">
        <f t="shared" si="349"/>
        <v>0</v>
      </c>
      <c r="P267" s="236"/>
    </row>
    <row r="268" spans="1:16" ht="36" hidden="1" x14ac:dyDescent="0.25">
      <c r="A268" s="119">
        <v>6424</v>
      </c>
      <c r="B268" s="98" t="s">
        <v>289</v>
      </c>
      <c r="C268" s="99">
        <f t="shared" si="283"/>
        <v>0</v>
      </c>
      <c r="D268" s="237"/>
      <c r="E268" s="458"/>
      <c r="F268" s="509">
        <f t="shared" si="346"/>
        <v>0</v>
      </c>
      <c r="G268" s="237"/>
      <c r="H268" s="104"/>
      <c r="I268" s="235">
        <f t="shared" si="347"/>
        <v>0</v>
      </c>
      <c r="J268" s="104"/>
      <c r="K268" s="105"/>
      <c r="L268" s="235">
        <f t="shared" si="348"/>
        <v>0</v>
      </c>
      <c r="M268" s="238"/>
      <c r="N268" s="105"/>
      <c r="O268" s="235">
        <f t="shared" si="349"/>
        <v>0</v>
      </c>
      <c r="P268" s="236"/>
    </row>
    <row r="269" spans="1:16" ht="36" hidden="1" x14ac:dyDescent="0.25">
      <c r="A269" s="295">
        <v>7000</v>
      </c>
      <c r="B269" s="295" t="s">
        <v>290</v>
      </c>
      <c r="C269" s="296">
        <f t="shared" si="283"/>
        <v>0</v>
      </c>
      <c r="D269" s="297">
        <f>SUM(D270,D281)</f>
        <v>0</v>
      </c>
      <c r="E269" s="468">
        <f t="shared" ref="E269:F269" si="350">SUM(E270,E281)</f>
        <v>0</v>
      </c>
      <c r="F269" s="514">
        <f t="shared" si="350"/>
        <v>0</v>
      </c>
      <c r="G269" s="297">
        <f>SUM(G270,G281)</f>
        <v>0</v>
      </c>
      <c r="H269" s="299">
        <f t="shared" ref="H269:I269" si="351">SUM(H270,H281)</f>
        <v>0</v>
      </c>
      <c r="I269" s="300">
        <f t="shared" si="351"/>
        <v>0</v>
      </c>
      <c r="J269" s="299">
        <f>SUM(J270,J281)</f>
        <v>0</v>
      </c>
      <c r="K269" s="298">
        <f t="shared" ref="K269:L269" si="352">SUM(K270,K281)</f>
        <v>0</v>
      </c>
      <c r="L269" s="300">
        <f t="shared" si="352"/>
        <v>0</v>
      </c>
      <c r="M269" s="301">
        <f>SUM(M270,M281)</f>
        <v>0</v>
      </c>
      <c r="N269" s="302">
        <f t="shared" ref="N269:O269" si="353">SUM(N270,N281)</f>
        <v>0</v>
      </c>
      <c r="O269" s="303">
        <f t="shared" si="353"/>
        <v>0</v>
      </c>
      <c r="P269" s="304"/>
    </row>
    <row r="270" spans="1:16" ht="24" hidden="1" x14ac:dyDescent="0.25">
      <c r="A270" s="75">
        <v>7200</v>
      </c>
      <c r="B270" s="206" t="s">
        <v>291</v>
      </c>
      <c r="C270" s="76">
        <f t="shared" si="283"/>
        <v>0</v>
      </c>
      <c r="D270" s="207">
        <f>SUM(D271,D272,D275,D276,D280)</f>
        <v>0</v>
      </c>
      <c r="E270" s="455">
        <f t="shared" ref="E270:F270" si="354">SUM(E271,E272,E275,E276,E280)</f>
        <v>0</v>
      </c>
      <c r="F270" s="506">
        <f t="shared" si="354"/>
        <v>0</v>
      </c>
      <c r="G270" s="207">
        <f>SUM(G271,G272,G275,G276,G280)</f>
        <v>0</v>
      </c>
      <c r="H270" s="84">
        <f t="shared" ref="H270:I270" si="355">SUM(H271,H272,H275,H276,H280)</f>
        <v>0</v>
      </c>
      <c r="I270" s="208">
        <f t="shared" si="355"/>
        <v>0</v>
      </c>
      <c r="J270" s="84">
        <f>SUM(J271,J272,J275,J276,J280)</f>
        <v>0</v>
      </c>
      <c r="K270" s="85">
        <f t="shared" ref="K270:L270" si="356">SUM(K271,K272,K275,K276,K280)</f>
        <v>0</v>
      </c>
      <c r="L270" s="208">
        <f t="shared" si="356"/>
        <v>0</v>
      </c>
      <c r="M270" s="209">
        <f>SUM(M271,M272,M275,M276,M280)</f>
        <v>0</v>
      </c>
      <c r="N270" s="210">
        <f t="shared" ref="N270:O270" si="357">SUM(N271,N272,N275,N276,N280)</f>
        <v>0</v>
      </c>
      <c r="O270" s="211">
        <f t="shared" si="357"/>
        <v>0</v>
      </c>
      <c r="P270" s="212"/>
    </row>
    <row r="271" spans="1:16" ht="24" hidden="1" x14ac:dyDescent="0.25">
      <c r="A271" s="342">
        <v>7210</v>
      </c>
      <c r="B271" s="87" t="s">
        <v>292</v>
      </c>
      <c r="C271" s="88">
        <f t="shared" si="283"/>
        <v>0</v>
      </c>
      <c r="D271" s="219"/>
      <c r="E271" s="457"/>
      <c r="F271" s="508">
        <f>D271+E271</f>
        <v>0</v>
      </c>
      <c r="G271" s="219"/>
      <c r="H271" s="93"/>
      <c r="I271" s="220">
        <f>G271+H271</f>
        <v>0</v>
      </c>
      <c r="J271" s="93"/>
      <c r="K271" s="94"/>
      <c r="L271" s="220">
        <f>J271+K271</f>
        <v>0</v>
      </c>
      <c r="M271" s="221"/>
      <c r="N271" s="94"/>
      <c r="O271" s="220">
        <f>M271+N271</f>
        <v>0</v>
      </c>
      <c r="P271" s="222"/>
    </row>
    <row r="272" spans="1:16" s="305" customFormat="1" ht="36" hidden="1" x14ac:dyDescent="0.25">
      <c r="A272" s="231">
        <v>7220</v>
      </c>
      <c r="B272" s="98" t="s">
        <v>293</v>
      </c>
      <c r="C272" s="99">
        <f t="shared" si="283"/>
        <v>0</v>
      </c>
      <c r="D272" s="232">
        <f>SUM(D273:D274)</f>
        <v>0</v>
      </c>
      <c r="E272" s="459">
        <f t="shared" ref="E272:F272" si="358">SUM(E273:E274)</f>
        <v>0</v>
      </c>
      <c r="F272" s="509">
        <f t="shared" si="358"/>
        <v>0</v>
      </c>
      <c r="G272" s="232">
        <f>SUM(G273:G274)</f>
        <v>0</v>
      </c>
      <c r="H272" s="234">
        <f t="shared" ref="H272:I272" si="359">SUM(H273:H274)</f>
        <v>0</v>
      </c>
      <c r="I272" s="235">
        <f t="shared" si="359"/>
        <v>0</v>
      </c>
      <c r="J272" s="234">
        <f>SUM(J273:J274)</f>
        <v>0</v>
      </c>
      <c r="K272" s="233">
        <f t="shared" ref="K272:L272" si="360">SUM(K273:K274)</f>
        <v>0</v>
      </c>
      <c r="L272" s="235">
        <f t="shared" si="360"/>
        <v>0</v>
      </c>
      <c r="M272" s="99">
        <f>SUM(M273:M274)</f>
        <v>0</v>
      </c>
      <c r="N272" s="233">
        <f t="shared" ref="N272:O272" si="361">SUM(N273:N274)</f>
        <v>0</v>
      </c>
      <c r="O272" s="235">
        <f t="shared" si="361"/>
        <v>0</v>
      </c>
      <c r="P272" s="236"/>
    </row>
    <row r="273" spans="1:16" s="305" customFormat="1" ht="36" hidden="1" x14ac:dyDescent="0.25">
      <c r="A273" s="119">
        <v>7221</v>
      </c>
      <c r="B273" s="98" t="s">
        <v>294</v>
      </c>
      <c r="C273" s="99">
        <f t="shared" si="283"/>
        <v>0</v>
      </c>
      <c r="D273" s="237"/>
      <c r="E273" s="458"/>
      <c r="F273" s="509">
        <f t="shared" ref="F273:F275" si="362">D273+E273</f>
        <v>0</v>
      </c>
      <c r="G273" s="237"/>
      <c r="H273" s="104"/>
      <c r="I273" s="235">
        <f t="shared" ref="I273:I275" si="363">G273+H273</f>
        <v>0</v>
      </c>
      <c r="J273" s="104"/>
      <c r="K273" s="105"/>
      <c r="L273" s="235">
        <f t="shared" ref="L273:L275" si="364">J273+K273</f>
        <v>0</v>
      </c>
      <c r="M273" s="238"/>
      <c r="N273" s="105"/>
      <c r="O273" s="235">
        <f t="shared" ref="O273:O275" si="365">M273+N273</f>
        <v>0</v>
      </c>
      <c r="P273" s="236"/>
    </row>
    <row r="274" spans="1:16" s="305" customFormat="1" ht="36" hidden="1" x14ac:dyDescent="0.25">
      <c r="A274" s="119">
        <v>7222</v>
      </c>
      <c r="B274" s="98" t="s">
        <v>295</v>
      </c>
      <c r="C274" s="99">
        <f t="shared" si="283"/>
        <v>0</v>
      </c>
      <c r="D274" s="237"/>
      <c r="E274" s="458"/>
      <c r="F274" s="509">
        <f t="shared" si="362"/>
        <v>0</v>
      </c>
      <c r="G274" s="237"/>
      <c r="H274" s="104"/>
      <c r="I274" s="235">
        <f t="shared" si="363"/>
        <v>0</v>
      </c>
      <c r="J274" s="104"/>
      <c r="K274" s="105"/>
      <c r="L274" s="235">
        <f t="shared" si="364"/>
        <v>0</v>
      </c>
      <c r="M274" s="238"/>
      <c r="N274" s="105"/>
      <c r="O274" s="235">
        <f t="shared" si="365"/>
        <v>0</v>
      </c>
      <c r="P274" s="236"/>
    </row>
    <row r="275" spans="1:16" ht="24" hidden="1" x14ac:dyDescent="0.25">
      <c r="A275" s="231">
        <v>7230</v>
      </c>
      <c r="B275" s="98" t="s">
        <v>296</v>
      </c>
      <c r="C275" s="99">
        <f t="shared" si="283"/>
        <v>0</v>
      </c>
      <c r="D275" s="237"/>
      <c r="E275" s="458"/>
      <c r="F275" s="509">
        <f t="shared" si="362"/>
        <v>0</v>
      </c>
      <c r="G275" s="237"/>
      <c r="H275" s="104"/>
      <c r="I275" s="235">
        <f t="shared" si="363"/>
        <v>0</v>
      </c>
      <c r="J275" s="104"/>
      <c r="K275" s="105"/>
      <c r="L275" s="235">
        <f t="shared" si="364"/>
        <v>0</v>
      </c>
      <c r="M275" s="238"/>
      <c r="N275" s="105"/>
      <c r="O275" s="235">
        <f t="shared" si="365"/>
        <v>0</v>
      </c>
      <c r="P275" s="236"/>
    </row>
    <row r="276" spans="1:16" ht="24" hidden="1" x14ac:dyDescent="0.25">
      <c r="A276" s="231">
        <v>7240</v>
      </c>
      <c r="B276" s="98" t="s">
        <v>297</v>
      </c>
      <c r="C276" s="99">
        <f t="shared" si="283"/>
        <v>0</v>
      </c>
      <c r="D276" s="232">
        <f t="shared" ref="D276:O276" si="366">SUM(D277:D279)</f>
        <v>0</v>
      </c>
      <c r="E276" s="459">
        <f t="shared" si="366"/>
        <v>0</v>
      </c>
      <c r="F276" s="509">
        <f t="shared" si="366"/>
        <v>0</v>
      </c>
      <c r="G276" s="232">
        <f t="shared" si="366"/>
        <v>0</v>
      </c>
      <c r="H276" s="234">
        <f t="shared" si="366"/>
        <v>0</v>
      </c>
      <c r="I276" s="235">
        <f t="shared" si="366"/>
        <v>0</v>
      </c>
      <c r="J276" s="234">
        <f>SUM(J277:J279)</f>
        <v>0</v>
      </c>
      <c r="K276" s="233">
        <f t="shared" ref="K276:L276" si="367">SUM(K277:K279)</f>
        <v>0</v>
      </c>
      <c r="L276" s="235">
        <f t="shared" si="367"/>
        <v>0</v>
      </c>
      <c r="M276" s="99">
        <f t="shared" si="366"/>
        <v>0</v>
      </c>
      <c r="N276" s="233">
        <f t="shared" si="366"/>
        <v>0</v>
      </c>
      <c r="O276" s="235">
        <f t="shared" si="366"/>
        <v>0</v>
      </c>
      <c r="P276" s="236"/>
    </row>
    <row r="277" spans="1:16" ht="48" hidden="1" x14ac:dyDescent="0.25">
      <c r="A277" s="119">
        <v>7245</v>
      </c>
      <c r="B277" s="98" t="s">
        <v>298</v>
      </c>
      <c r="C277" s="99">
        <f t="shared" ref="C277:C298" si="368">F277+I277+L277+O277</f>
        <v>0</v>
      </c>
      <c r="D277" s="237"/>
      <c r="E277" s="458"/>
      <c r="F277" s="509">
        <f t="shared" ref="F277:F280" si="369">D277+E277</f>
        <v>0</v>
      </c>
      <c r="G277" s="237"/>
      <c r="H277" s="104"/>
      <c r="I277" s="235">
        <f t="shared" ref="I277:I280" si="370">G277+H277</f>
        <v>0</v>
      </c>
      <c r="J277" s="104"/>
      <c r="K277" s="105"/>
      <c r="L277" s="235">
        <f t="shared" ref="L277:L280" si="371">J277+K277</f>
        <v>0</v>
      </c>
      <c r="M277" s="238"/>
      <c r="N277" s="105"/>
      <c r="O277" s="235">
        <f t="shared" ref="O277:O280" si="372">M277+N277</f>
        <v>0</v>
      </c>
      <c r="P277" s="236"/>
    </row>
    <row r="278" spans="1:16" ht="84.75" hidden="1" customHeight="1" x14ac:dyDescent="0.25">
      <c r="A278" s="119">
        <v>7246</v>
      </c>
      <c r="B278" s="98" t="s">
        <v>299</v>
      </c>
      <c r="C278" s="99">
        <f t="shared" si="368"/>
        <v>0</v>
      </c>
      <c r="D278" s="237"/>
      <c r="E278" s="458"/>
      <c r="F278" s="509">
        <f t="shared" si="369"/>
        <v>0</v>
      </c>
      <c r="G278" s="237"/>
      <c r="H278" s="104"/>
      <c r="I278" s="235">
        <f t="shared" si="370"/>
        <v>0</v>
      </c>
      <c r="J278" s="104"/>
      <c r="K278" s="105"/>
      <c r="L278" s="235">
        <f t="shared" si="371"/>
        <v>0</v>
      </c>
      <c r="M278" s="238"/>
      <c r="N278" s="105"/>
      <c r="O278" s="235">
        <f t="shared" si="372"/>
        <v>0</v>
      </c>
      <c r="P278" s="236"/>
    </row>
    <row r="279" spans="1:16" ht="36" hidden="1" x14ac:dyDescent="0.25">
      <c r="A279" s="119">
        <v>7247</v>
      </c>
      <c r="B279" s="98" t="s">
        <v>300</v>
      </c>
      <c r="C279" s="99">
        <f t="shared" si="368"/>
        <v>0</v>
      </c>
      <c r="D279" s="237"/>
      <c r="E279" s="458"/>
      <c r="F279" s="509">
        <f t="shared" si="369"/>
        <v>0</v>
      </c>
      <c r="G279" s="237"/>
      <c r="H279" s="104"/>
      <c r="I279" s="235">
        <f t="shared" si="370"/>
        <v>0</v>
      </c>
      <c r="J279" s="104"/>
      <c r="K279" s="105"/>
      <c r="L279" s="235">
        <f t="shared" si="371"/>
        <v>0</v>
      </c>
      <c r="M279" s="238"/>
      <c r="N279" s="105"/>
      <c r="O279" s="235">
        <f t="shared" si="372"/>
        <v>0</v>
      </c>
      <c r="P279" s="236"/>
    </row>
    <row r="280" spans="1:16" ht="24" hidden="1" x14ac:dyDescent="0.25">
      <c r="A280" s="342">
        <v>7260</v>
      </c>
      <c r="B280" s="87" t="s">
        <v>301</v>
      </c>
      <c r="C280" s="88">
        <f t="shared" si="368"/>
        <v>0</v>
      </c>
      <c r="D280" s="219"/>
      <c r="E280" s="457"/>
      <c r="F280" s="508">
        <f t="shared" si="369"/>
        <v>0</v>
      </c>
      <c r="G280" s="219"/>
      <c r="H280" s="93"/>
      <c r="I280" s="220">
        <f t="shared" si="370"/>
        <v>0</v>
      </c>
      <c r="J280" s="93"/>
      <c r="K280" s="94"/>
      <c r="L280" s="220">
        <f t="shared" si="371"/>
        <v>0</v>
      </c>
      <c r="M280" s="221"/>
      <c r="N280" s="94"/>
      <c r="O280" s="220">
        <f t="shared" si="372"/>
        <v>0</v>
      </c>
      <c r="P280" s="222"/>
    </row>
    <row r="281" spans="1:16" hidden="1" x14ac:dyDescent="0.25">
      <c r="A281" s="154">
        <v>7700</v>
      </c>
      <c r="B281" s="121" t="s">
        <v>302</v>
      </c>
      <c r="C281" s="122">
        <f t="shared" si="368"/>
        <v>0</v>
      </c>
      <c r="D281" s="306">
        <f t="shared" ref="D281:O281" si="373">D282</f>
        <v>0</v>
      </c>
      <c r="E281" s="469">
        <f t="shared" si="373"/>
        <v>0</v>
      </c>
      <c r="F281" s="515">
        <f t="shared" si="373"/>
        <v>0</v>
      </c>
      <c r="G281" s="306">
        <f t="shared" si="373"/>
        <v>0</v>
      </c>
      <c r="H281" s="307">
        <f t="shared" si="373"/>
        <v>0</v>
      </c>
      <c r="I281" s="250">
        <f t="shared" si="373"/>
        <v>0</v>
      </c>
      <c r="J281" s="307">
        <f t="shared" si="373"/>
        <v>0</v>
      </c>
      <c r="K281" s="249">
        <f t="shared" si="373"/>
        <v>0</v>
      </c>
      <c r="L281" s="250">
        <f t="shared" si="373"/>
        <v>0</v>
      </c>
      <c r="M281" s="122">
        <f t="shared" si="373"/>
        <v>0</v>
      </c>
      <c r="N281" s="249">
        <f t="shared" si="373"/>
        <v>0</v>
      </c>
      <c r="O281" s="250">
        <f t="shared" si="373"/>
        <v>0</v>
      </c>
      <c r="P281" s="251"/>
    </row>
    <row r="282" spans="1:16" hidden="1" x14ac:dyDescent="0.25">
      <c r="A282" s="213">
        <v>7720</v>
      </c>
      <c r="B282" s="87" t="s">
        <v>303</v>
      </c>
      <c r="C282" s="110">
        <f t="shared" si="368"/>
        <v>0</v>
      </c>
      <c r="D282" s="308"/>
      <c r="E282" s="470"/>
      <c r="F282" s="516">
        <f>D282+E282</f>
        <v>0</v>
      </c>
      <c r="G282" s="308"/>
      <c r="H282" s="115"/>
      <c r="I282" s="270">
        <f>G282+H282</f>
        <v>0</v>
      </c>
      <c r="J282" s="115"/>
      <c r="K282" s="116"/>
      <c r="L282" s="270">
        <f>J282+K282</f>
        <v>0</v>
      </c>
      <c r="M282" s="309"/>
      <c r="N282" s="116"/>
      <c r="O282" s="270">
        <f>M282+N282</f>
        <v>0</v>
      </c>
      <c r="P282" s="271"/>
    </row>
    <row r="283" spans="1:16" hidden="1" x14ac:dyDescent="0.25">
      <c r="A283" s="254"/>
      <c r="B283" s="98" t="s">
        <v>304</v>
      </c>
      <c r="C283" s="99">
        <f t="shared" si="368"/>
        <v>0</v>
      </c>
      <c r="D283" s="232">
        <f>SUM(D284:D285)</f>
        <v>0</v>
      </c>
      <c r="E283" s="459">
        <f t="shared" ref="E283:F283" si="374">SUM(E284:E285)</f>
        <v>0</v>
      </c>
      <c r="F283" s="509">
        <f t="shared" si="374"/>
        <v>0</v>
      </c>
      <c r="G283" s="232">
        <f>SUM(G284:G285)</f>
        <v>0</v>
      </c>
      <c r="H283" s="234">
        <f t="shared" ref="H283:I283" si="375">SUM(H284:H285)</f>
        <v>0</v>
      </c>
      <c r="I283" s="235">
        <f t="shared" si="375"/>
        <v>0</v>
      </c>
      <c r="J283" s="234">
        <f>SUM(J284:J285)</f>
        <v>0</v>
      </c>
      <c r="K283" s="233">
        <f t="shared" ref="K283:L283" si="376">SUM(K284:K285)</f>
        <v>0</v>
      </c>
      <c r="L283" s="235">
        <f t="shared" si="376"/>
        <v>0</v>
      </c>
      <c r="M283" s="99">
        <f>SUM(M284:M285)</f>
        <v>0</v>
      </c>
      <c r="N283" s="233">
        <f t="shared" ref="N283:O283" si="377">SUM(N284:N285)</f>
        <v>0</v>
      </c>
      <c r="O283" s="235">
        <f t="shared" si="377"/>
        <v>0</v>
      </c>
      <c r="P283" s="236"/>
    </row>
    <row r="284" spans="1:16" hidden="1" x14ac:dyDescent="0.25">
      <c r="A284" s="254" t="s">
        <v>305</v>
      </c>
      <c r="B284" s="119" t="s">
        <v>306</v>
      </c>
      <c r="C284" s="99">
        <f t="shared" si="368"/>
        <v>0</v>
      </c>
      <c r="D284" s="237"/>
      <c r="E284" s="458"/>
      <c r="F284" s="509">
        <f t="shared" ref="F284:F285" si="378">D284+E284</f>
        <v>0</v>
      </c>
      <c r="G284" s="237"/>
      <c r="H284" s="104"/>
      <c r="I284" s="235">
        <f t="shared" ref="I284:I285" si="379">G284+H284</f>
        <v>0</v>
      </c>
      <c r="J284" s="104"/>
      <c r="K284" s="105"/>
      <c r="L284" s="235">
        <f t="shared" ref="L284:L285" si="380">J284+K284</f>
        <v>0</v>
      </c>
      <c r="M284" s="238"/>
      <c r="N284" s="105"/>
      <c r="O284" s="235">
        <f t="shared" ref="O284:O285" si="381">M284+N284</f>
        <v>0</v>
      </c>
      <c r="P284" s="236"/>
    </row>
    <row r="285" spans="1:16" ht="24" hidden="1" x14ac:dyDescent="0.25">
      <c r="A285" s="254" t="s">
        <v>307</v>
      </c>
      <c r="B285" s="310" t="s">
        <v>308</v>
      </c>
      <c r="C285" s="88">
        <f t="shared" si="368"/>
        <v>0</v>
      </c>
      <c r="D285" s="219"/>
      <c r="E285" s="457"/>
      <c r="F285" s="508">
        <f t="shared" si="378"/>
        <v>0</v>
      </c>
      <c r="G285" s="219"/>
      <c r="H285" s="93"/>
      <c r="I285" s="220">
        <f t="shared" si="379"/>
        <v>0</v>
      </c>
      <c r="J285" s="93"/>
      <c r="K285" s="94"/>
      <c r="L285" s="220">
        <f t="shared" si="380"/>
        <v>0</v>
      </c>
      <c r="M285" s="221"/>
      <c r="N285" s="94"/>
      <c r="O285" s="220">
        <f t="shared" si="381"/>
        <v>0</v>
      </c>
      <c r="P285" s="222"/>
    </row>
    <row r="286" spans="1:16" ht="12.75" thickBot="1" x14ac:dyDescent="0.3">
      <c r="A286" s="311"/>
      <c r="B286" s="311" t="s">
        <v>309</v>
      </c>
      <c r="C286" s="312">
        <f t="shared" si="368"/>
        <v>904995</v>
      </c>
      <c r="D286" s="313">
        <f t="shared" ref="D286:O286" si="382">SUM(D283,D269,D230,D195,D187,D173,D75,D53)</f>
        <v>385377</v>
      </c>
      <c r="E286" s="471">
        <f t="shared" si="382"/>
        <v>0</v>
      </c>
      <c r="F286" s="517">
        <f t="shared" si="382"/>
        <v>385377</v>
      </c>
      <c r="G286" s="313">
        <f t="shared" si="382"/>
        <v>506797</v>
      </c>
      <c r="H286" s="315">
        <f t="shared" si="382"/>
        <v>0</v>
      </c>
      <c r="I286" s="316">
        <f t="shared" si="382"/>
        <v>506797</v>
      </c>
      <c r="J286" s="315">
        <f t="shared" si="382"/>
        <v>12821</v>
      </c>
      <c r="K286" s="314">
        <f t="shared" si="382"/>
        <v>0</v>
      </c>
      <c r="L286" s="316">
        <f t="shared" si="382"/>
        <v>12821</v>
      </c>
      <c r="M286" s="312">
        <f t="shared" si="382"/>
        <v>0</v>
      </c>
      <c r="N286" s="314">
        <f t="shared" si="382"/>
        <v>0</v>
      </c>
      <c r="O286" s="316">
        <f t="shared" si="382"/>
        <v>0</v>
      </c>
      <c r="P286" s="317"/>
    </row>
    <row r="287" spans="1:16" s="27" customFormat="1" ht="13.5" thickTop="1" thickBot="1" x14ac:dyDescent="0.3">
      <c r="A287" s="1253" t="s">
        <v>310</v>
      </c>
      <c r="B287" s="1254"/>
      <c r="C287" s="318">
        <f t="shared" si="368"/>
        <v>-776</v>
      </c>
      <c r="D287" s="319">
        <f>SUM(D24,D25,D41)-D51</f>
        <v>0</v>
      </c>
      <c r="E287" s="472">
        <f t="shared" ref="E287:F287" si="383">SUM(E24,E25,E41)-E51</f>
        <v>0</v>
      </c>
      <c r="F287" s="518">
        <f t="shared" si="383"/>
        <v>0</v>
      </c>
      <c r="G287" s="319">
        <f>SUM(G24,G25,G41)-G51</f>
        <v>0</v>
      </c>
      <c r="H287" s="321">
        <f t="shared" ref="H287:I287" si="384">SUM(H24,H25,H41)-H51</f>
        <v>0</v>
      </c>
      <c r="I287" s="322">
        <f t="shared" si="384"/>
        <v>0</v>
      </c>
      <c r="J287" s="321">
        <f>(J26+J43)-J51</f>
        <v>-776</v>
      </c>
      <c r="K287" s="320">
        <f t="shared" ref="K287:L287" si="385">(K26+K43)-K51</f>
        <v>0</v>
      </c>
      <c r="L287" s="322">
        <f t="shared" si="385"/>
        <v>-776</v>
      </c>
      <c r="M287" s="318">
        <f>M45-M51</f>
        <v>0</v>
      </c>
      <c r="N287" s="320">
        <f t="shared" ref="N287:O287" si="386">N45-N51</f>
        <v>0</v>
      </c>
      <c r="O287" s="322">
        <f t="shared" si="386"/>
        <v>0</v>
      </c>
      <c r="P287" s="323"/>
    </row>
    <row r="288" spans="1:16" s="27" customFormat="1" ht="12.75" thickTop="1" x14ac:dyDescent="0.25">
      <c r="A288" s="1255" t="s">
        <v>311</v>
      </c>
      <c r="B288" s="1256"/>
      <c r="C288" s="324">
        <f t="shared" si="368"/>
        <v>776</v>
      </c>
      <c r="D288" s="325">
        <f t="shared" ref="D288:O288" si="387">SUM(D289,D290)-D297+D298</f>
        <v>0</v>
      </c>
      <c r="E288" s="473">
        <f t="shared" si="387"/>
        <v>0</v>
      </c>
      <c r="F288" s="519">
        <f t="shared" si="387"/>
        <v>0</v>
      </c>
      <c r="G288" s="325">
        <f t="shared" si="387"/>
        <v>0</v>
      </c>
      <c r="H288" s="327">
        <f t="shared" si="387"/>
        <v>0</v>
      </c>
      <c r="I288" s="328">
        <f t="shared" si="387"/>
        <v>0</v>
      </c>
      <c r="J288" s="327">
        <f t="shared" si="387"/>
        <v>776</v>
      </c>
      <c r="K288" s="326">
        <f t="shared" si="387"/>
        <v>0</v>
      </c>
      <c r="L288" s="328">
        <f t="shared" si="387"/>
        <v>776</v>
      </c>
      <c r="M288" s="324">
        <f t="shared" si="387"/>
        <v>0</v>
      </c>
      <c r="N288" s="326">
        <f t="shared" si="387"/>
        <v>0</v>
      </c>
      <c r="O288" s="328">
        <f t="shared" si="387"/>
        <v>0</v>
      </c>
      <c r="P288" s="329"/>
    </row>
    <row r="289" spans="1:16" s="27" customFormat="1" ht="12.75" thickBot="1" x14ac:dyDescent="0.3">
      <c r="A289" s="177" t="s">
        <v>312</v>
      </c>
      <c r="B289" s="177" t="s">
        <v>313</v>
      </c>
      <c r="C289" s="178">
        <f t="shared" si="368"/>
        <v>776</v>
      </c>
      <c r="D289" s="179">
        <f t="shared" ref="D289:O289" si="388">D21-D283</f>
        <v>0</v>
      </c>
      <c r="E289" s="451">
        <f t="shared" si="388"/>
        <v>0</v>
      </c>
      <c r="F289" s="502">
        <f t="shared" si="388"/>
        <v>0</v>
      </c>
      <c r="G289" s="179">
        <f t="shared" si="388"/>
        <v>0</v>
      </c>
      <c r="H289" s="181">
        <f t="shared" si="388"/>
        <v>0</v>
      </c>
      <c r="I289" s="182">
        <f t="shared" si="388"/>
        <v>0</v>
      </c>
      <c r="J289" s="181">
        <f t="shared" si="388"/>
        <v>776</v>
      </c>
      <c r="K289" s="180">
        <f t="shared" si="388"/>
        <v>0</v>
      </c>
      <c r="L289" s="182">
        <f t="shared" si="388"/>
        <v>776</v>
      </c>
      <c r="M289" s="178">
        <f t="shared" si="388"/>
        <v>0</v>
      </c>
      <c r="N289" s="180">
        <f t="shared" si="388"/>
        <v>0</v>
      </c>
      <c r="O289" s="182">
        <f t="shared" si="388"/>
        <v>0</v>
      </c>
      <c r="P289" s="183"/>
    </row>
    <row r="290" spans="1:16" s="27" customFormat="1" ht="12.75" hidden="1" thickTop="1" x14ac:dyDescent="0.25">
      <c r="A290" s="330" t="s">
        <v>314</v>
      </c>
      <c r="B290" s="330" t="s">
        <v>315</v>
      </c>
      <c r="C290" s="324">
        <f t="shared" si="368"/>
        <v>0</v>
      </c>
      <c r="D290" s="325">
        <f t="shared" ref="D290:O290" si="389">SUM(D291,D293,D295)-SUM(D292,D294,D296)</f>
        <v>0</v>
      </c>
      <c r="E290" s="473">
        <f t="shared" si="389"/>
        <v>0</v>
      </c>
      <c r="F290" s="519">
        <f t="shared" si="389"/>
        <v>0</v>
      </c>
      <c r="G290" s="325">
        <f t="shared" si="389"/>
        <v>0</v>
      </c>
      <c r="H290" s="327">
        <f t="shared" si="389"/>
        <v>0</v>
      </c>
      <c r="I290" s="328">
        <f t="shared" si="389"/>
        <v>0</v>
      </c>
      <c r="J290" s="327">
        <f t="shared" si="389"/>
        <v>0</v>
      </c>
      <c r="K290" s="326">
        <f t="shared" si="389"/>
        <v>0</v>
      </c>
      <c r="L290" s="328">
        <f t="shared" si="389"/>
        <v>0</v>
      </c>
      <c r="M290" s="324">
        <f t="shared" si="389"/>
        <v>0</v>
      </c>
      <c r="N290" s="326">
        <f t="shared" si="389"/>
        <v>0</v>
      </c>
      <c r="O290" s="328">
        <f t="shared" si="389"/>
        <v>0</v>
      </c>
      <c r="P290" s="329"/>
    </row>
    <row r="291" spans="1:16" ht="12.75" hidden="1" thickTop="1" x14ac:dyDescent="0.25">
      <c r="A291" s="331" t="s">
        <v>316</v>
      </c>
      <c r="B291" s="162" t="s">
        <v>317</v>
      </c>
      <c r="C291" s="110">
        <f t="shared" si="368"/>
        <v>0</v>
      </c>
      <c r="D291" s="308"/>
      <c r="E291" s="470"/>
      <c r="F291" s="516">
        <f t="shared" ref="F291:F298" si="390">D291+E291</f>
        <v>0</v>
      </c>
      <c r="G291" s="308"/>
      <c r="H291" s="115"/>
      <c r="I291" s="270">
        <f t="shared" ref="I291:I298" si="391">G291+H291</f>
        <v>0</v>
      </c>
      <c r="J291" s="115"/>
      <c r="K291" s="116"/>
      <c r="L291" s="270">
        <f t="shared" ref="L291:L298" si="392">J291+K291</f>
        <v>0</v>
      </c>
      <c r="M291" s="309"/>
      <c r="N291" s="116"/>
      <c r="O291" s="270">
        <f t="shared" ref="O291:O298" si="393">M291+N291</f>
        <v>0</v>
      </c>
      <c r="P291" s="271"/>
    </row>
    <row r="292" spans="1:16" ht="24.75" hidden="1" thickTop="1" x14ac:dyDescent="0.25">
      <c r="A292" s="254" t="s">
        <v>318</v>
      </c>
      <c r="B292" s="97" t="s">
        <v>319</v>
      </c>
      <c r="C292" s="99">
        <f t="shared" si="368"/>
        <v>0</v>
      </c>
      <c r="D292" s="237"/>
      <c r="E292" s="458"/>
      <c r="F292" s="509">
        <f t="shared" si="390"/>
        <v>0</v>
      </c>
      <c r="G292" s="237"/>
      <c r="H292" s="104"/>
      <c r="I292" s="235">
        <f t="shared" si="391"/>
        <v>0</v>
      </c>
      <c r="J292" s="104"/>
      <c r="K292" s="105"/>
      <c r="L292" s="235">
        <f t="shared" si="392"/>
        <v>0</v>
      </c>
      <c r="M292" s="238"/>
      <c r="N292" s="105"/>
      <c r="O292" s="235">
        <f t="shared" si="393"/>
        <v>0</v>
      </c>
      <c r="P292" s="236"/>
    </row>
    <row r="293" spans="1:16" ht="12.75" hidden="1" thickTop="1" x14ac:dyDescent="0.25">
      <c r="A293" s="254" t="s">
        <v>320</v>
      </c>
      <c r="B293" s="97" t="s">
        <v>321</v>
      </c>
      <c r="C293" s="99">
        <f t="shared" si="368"/>
        <v>0</v>
      </c>
      <c r="D293" s="237"/>
      <c r="E293" s="458"/>
      <c r="F293" s="509">
        <f t="shared" si="390"/>
        <v>0</v>
      </c>
      <c r="G293" s="237"/>
      <c r="H293" s="104"/>
      <c r="I293" s="235">
        <f t="shared" si="391"/>
        <v>0</v>
      </c>
      <c r="J293" s="104"/>
      <c r="K293" s="105"/>
      <c r="L293" s="235">
        <f t="shared" si="392"/>
        <v>0</v>
      </c>
      <c r="M293" s="238"/>
      <c r="N293" s="105"/>
      <c r="O293" s="235">
        <f t="shared" si="393"/>
        <v>0</v>
      </c>
      <c r="P293" s="236"/>
    </row>
    <row r="294" spans="1:16" ht="24.75" hidden="1" thickTop="1" x14ac:dyDescent="0.25">
      <c r="A294" s="254" t="s">
        <v>322</v>
      </c>
      <c r="B294" s="97" t="s">
        <v>323</v>
      </c>
      <c r="C294" s="99">
        <f>F294+I294+L294+O294</f>
        <v>0</v>
      </c>
      <c r="D294" s="237"/>
      <c r="E294" s="458"/>
      <c r="F294" s="509">
        <f t="shared" si="390"/>
        <v>0</v>
      </c>
      <c r="G294" s="237"/>
      <c r="H294" s="104"/>
      <c r="I294" s="235">
        <f t="shared" si="391"/>
        <v>0</v>
      </c>
      <c r="J294" s="104"/>
      <c r="K294" s="105"/>
      <c r="L294" s="235">
        <f t="shared" si="392"/>
        <v>0</v>
      </c>
      <c r="M294" s="238"/>
      <c r="N294" s="105"/>
      <c r="O294" s="235">
        <f t="shared" si="393"/>
        <v>0</v>
      </c>
      <c r="P294" s="236"/>
    </row>
    <row r="295" spans="1:16" ht="12.75" hidden="1" thickTop="1" x14ac:dyDescent="0.25">
      <c r="A295" s="254" t="s">
        <v>324</v>
      </c>
      <c r="B295" s="97" t="s">
        <v>325</v>
      </c>
      <c r="C295" s="99">
        <f t="shared" si="368"/>
        <v>0</v>
      </c>
      <c r="D295" s="237"/>
      <c r="E295" s="458"/>
      <c r="F295" s="509">
        <f t="shared" si="390"/>
        <v>0</v>
      </c>
      <c r="G295" s="237"/>
      <c r="H295" s="104"/>
      <c r="I295" s="235">
        <f t="shared" si="391"/>
        <v>0</v>
      </c>
      <c r="J295" s="104"/>
      <c r="K295" s="105"/>
      <c r="L295" s="235">
        <f t="shared" si="392"/>
        <v>0</v>
      </c>
      <c r="M295" s="238"/>
      <c r="N295" s="105"/>
      <c r="O295" s="235">
        <f t="shared" si="393"/>
        <v>0</v>
      </c>
      <c r="P295" s="236"/>
    </row>
    <row r="296" spans="1:16" ht="24.75" hidden="1" thickTop="1" x14ac:dyDescent="0.25">
      <c r="A296" s="332" t="s">
        <v>326</v>
      </c>
      <c r="B296" s="333" t="s">
        <v>327</v>
      </c>
      <c r="C296" s="274">
        <f t="shared" si="368"/>
        <v>0</v>
      </c>
      <c r="D296" s="279"/>
      <c r="E296" s="466"/>
      <c r="F296" s="512">
        <f t="shared" si="390"/>
        <v>0</v>
      </c>
      <c r="G296" s="279"/>
      <c r="H296" s="281"/>
      <c r="I296" s="276">
        <f t="shared" si="391"/>
        <v>0</v>
      </c>
      <c r="J296" s="281"/>
      <c r="K296" s="280"/>
      <c r="L296" s="276">
        <f t="shared" si="392"/>
        <v>0</v>
      </c>
      <c r="M296" s="282"/>
      <c r="N296" s="280"/>
      <c r="O296" s="276">
        <f t="shared" si="393"/>
        <v>0</v>
      </c>
      <c r="P296" s="277"/>
    </row>
    <row r="297" spans="1:16" s="27" customFormat="1" ht="13.5" hidden="1" thickTop="1" thickBot="1" x14ac:dyDescent="0.3">
      <c r="A297" s="334" t="s">
        <v>328</v>
      </c>
      <c r="B297" s="334" t="s">
        <v>329</v>
      </c>
      <c r="C297" s="318">
        <f t="shared" si="368"/>
        <v>0</v>
      </c>
      <c r="D297" s="335"/>
      <c r="E297" s="474"/>
      <c r="F297" s="518">
        <f t="shared" si="390"/>
        <v>0</v>
      </c>
      <c r="G297" s="335"/>
      <c r="H297" s="337"/>
      <c r="I297" s="322">
        <f t="shared" si="391"/>
        <v>0</v>
      </c>
      <c r="J297" s="337"/>
      <c r="K297" s="336"/>
      <c r="L297" s="322">
        <f t="shared" si="392"/>
        <v>0</v>
      </c>
      <c r="M297" s="338"/>
      <c r="N297" s="336"/>
      <c r="O297" s="322">
        <f t="shared" si="393"/>
        <v>0</v>
      </c>
      <c r="P297" s="323"/>
    </row>
    <row r="298" spans="1:16" s="27" customFormat="1" ht="48.75" hidden="1" thickTop="1" x14ac:dyDescent="0.25">
      <c r="A298" s="330" t="s">
        <v>330</v>
      </c>
      <c r="B298" s="339" t="s">
        <v>331</v>
      </c>
      <c r="C298" s="324">
        <f t="shared" si="368"/>
        <v>0</v>
      </c>
      <c r="D298" s="265"/>
      <c r="E298" s="465"/>
      <c r="F298" s="506">
        <f t="shared" si="390"/>
        <v>0</v>
      </c>
      <c r="G298" s="265"/>
      <c r="H298" s="267"/>
      <c r="I298" s="208">
        <f t="shared" si="391"/>
        <v>0</v>
      </c>
      <c r="J298" s="267"/>
      <c r="K298" s="266"/>
      <c r="L298" s="208">
        <f t="shared" si="392"/>
        <v>0</v>
      </c>
      <c r="M298" s="268"/>
      <c r="N298" s="266"/>
      <c r="O298" s="208">
        <f t="shared" si="393"/>
        <v>0</v>
      </c>
      <c r="P298" s="243"/>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hDu1p9Zx2JmmlIrjpMPDjny0PQRLbB3rtFVpdkECkONOL9oRV1oTxLhXX+MeBHesntiBz8CTdAf82NR2ZVc9Gw==" saltValue="1Z4M2iMBTYeoN1i1hiNx0w==" spinCount="100000" sheet="1" objects="1" scenarios="1" formatCells="0" formatColumns="0" formatRows="0"/>
  <autoFilter ref="A18:P298">
    <filterColumn colId="2">
      <filters blank="1">
        <filter val="1 142"/>
        <filter val="1 270"/>
        <filter val="1 361"/>
        <filter val="1 614"/>
        <filter val="1 669"/>
        <filter val="1 729"/>
        <filter val="1 796"/>
        <filter val="1 820"/>
        <filter val="11 925"/>
        <filter val="111"/>
        <filter val="12 806"/>
        <filter val="120"/>
        <filter val="14 849"/>
        <filter val="152 850"/>
        <filter val="160"/>
        <filter val="176"/>
        <filter val="194 309"/>
        <filter val="199"/>
        <filter val="2 302"/>
        <filter val="200"/>
        <filter val="220"/>
        <filter val="223"/>
        <filter val="24"/>
        <filter val="24 579"/>
        <filter val="240"/>
        <filter val="28 033"/>
        <filter val="29 329"/>
        <filter val="3 000"/>
        <filter val="3 015"/>
        <filter val="3 081"/>
        <filter val="3 130"/>
        <filter val="3 134"/>
        <filter val="305"/>
        <filter val="350"/>
        <filter val="37 950"/>
        <filter val="376"/>
        <filter val="383"/>
        <filter val="393"/>
        <filter val="4 079"/>
        <filter val="4 141"/>
        <filter val="4 153"/>
        <filter val="4 209"/>
        <filter val="4 388"/>
        <filter val="41 459"/>
        <filter val="42"/>
        <filter val="445"/>
        <filter val="48 629"/>
        <filter val="516 281"/>
        <filter val="52"/>
        <filter val="56 779"/>
        <filter val="582"/>
        <filter val="605 630"/>
        <filter val="620"/>
        <filter val="625"/>
        <filter val="650"/>
        <filter val="667"/>
        <filter val="677"/>
        <filter val="7 000"/>
        <filter val="7 506"/>
        <filter val="7 716"/>
        <filter val="7 725"/>
        <filter val="70 364"/>
        <filter val="776"/>
        <filter val="-776"/>
        <filter val="799 939"/>
        <filter val="8 990"/>
        <filter val="846"/>
        <filter val="85"/>
        <filter val="86 334"/>
        <filter val="892 174"/>
        <filter val="895 552"/>
        <filter val="9 443"/>
        <filter val="904 995"/>
        <filter val="944"/>
        <filter val="95 61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Roman,Regular"&amp;9 139.pielikums Jūrmalas pilsētas domes
2019.gada 21.februāra saistošajiem noteikumiem Nr.8
(protokols Nr.2, 34.punkts)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01.1.7.</vt:lpstr>
      <vt:lpstr>01.2.3.</vt:lpstr>
      <vt:lpstr>01.2.3. (2)</vt:lpstr>
      <vt:lpstr>03.3.1.</vt:lpstr>
      <vt:lpstr>03.4.1.</vt:lpstr>
      <vt:lpstr>06.3.1.</vt:lpstr>
      <vt:lpstr>08.4.2.</vt:lpstr>
      <vt:lpstr>09.1.12.</vt:lpstr>
      <vt:lpstr>09.5.1.</vt:lpstr>
      <vt:lpstr>09.6.1.</vt:lpstr>
      <vt:lpstr>09.7.1.</vt:lpstr>
      <vt:lpstr>09.11.1.</vt:lpstr>
      <vt:lpstr>09.12.1.</vt:lpstr>
      <vt:lpstr>09.13.1.</vt:lpstr>
      <vt:lpstr>09.13.1. (2)</vt:lpstr>
      <vt:lpstr>09.14.1.</vt:lpstr>
      <vt:lpstr>09.16.1.</vt:lpstr>
      <vt:lpstr>09.17.1.</vt:lpstr>
      <vt:lpstr>09.18.1.</vt:lpstr>
      <vt:lpstr>09.19.1.</vt:lpstr>
      <vt:lpstr>09.20.1.</vt:lpstr>
      <vt:lpstr>09.20.1. (2)</vt:lpstr>
      <vt:lpstr>09.22.1.</vt:lpstr>
      <vt:lpstr>09.24.1.</vt:lpstr>
      <vt:lpstr>09.25.1.</vt:lpstr>
      <vt:lpstr>09.25.1. (2)</vt:lpstr>
      <vt:lpstr>09.25.1. (3)</vt:lpstr>
      <vt:lpstr>09.27.3.</vt:lpstr>
      <vt:lpstr>09.31.3.</vt:lpstr>
      <vt:lpstr>10.1.1.</vt:lpstr>
      <vt:lpstr>10.3.6.</vt:lpstr>
      <vt:lpstr>24.piel.</vt:lpstr>
      <vt:lpstr>34.piel.</vt:lpstr>
      <vt:lpstr>'24.piel.'!Print_Area</vt:lpstr>
      <vt:lpstr>'01.1.7.'!Print_Titles</vt:lpstr>
      <vt:lpstr>'01.2.3.'!Print_Titles</vt:lpstr>
      <vt:lpstr>'01.2.3. (2)'!Print_Titles</vt:lpstr>
      <vt:lpstr>'03.3.1.'!Print_Titles</vt:lpstr>
      <vt:lpstr>'03.4.1.'!Print_Titles</vt:lpstr>
      <vt:lpstr>'06.3.1.'!Print_Titles</vt:lpstr>
      <vt:lpstr>'08.4.2.'!Print_Titles</vt:lpstr>
      <vt:lpstr>'09.1.12.'!Print_Titles</vt:lpstr>
      <vt:lpstr>'09.11.1.'!Print_Titles</vt:lpstr>
      <vt:lpstr>'09.12.1.'!Print_Titles</vt:lpstr>
      <vt:lpstr>'09.13.1.'!Print_Titles</vt:lpstr>
      <vt:lpstr>'09.13.1. (2)'!Print_Titles</vt:lpstr>
      <vt:lpstr>'09.14.1.'!Print_Titles</vt:lpstr>
      <vt:lpstr>'09.16.1.'!Print_Titles</vt:lpstr>
      <vt:lpstr>'09.18.1.'!Print_Titles</vt:lpstr>
      <vt:lpstr>'09.19.1.'!Print_Titles</vt:lpstr>
      <vt:lpstr>'09.20.1.'!Print_Titles</vt:lpstr>
      <vt:lpstr>'09.20.1. (2)'!Print_Titles</vt:lpstr>
      <vt:lpstr>'09.22.1.'!Print_Titles</vt:lpstr>
      <vt:lpstr>'09.24.1.'!Print_Titles</vt:lpstr>
      <vt:lpstr>'09.27.3.'!Print_Titles</vt:lpstr>
      <vt:lpstr>'09.31.3.'!Print_Titles</vt:lpstr>
      <vt:lpstr>'09.5.1.'!Print_Titles</vt:lpstr>
      <vt:lpstr>'09.6.1.'!Print_Titles</vt:lpstr>
      <vt:lpstr>'09.7.1.'!Print_Titles</vt:lpstr>
      <vt:lpstr>'10.1.1.'!Print_Titles</vt:lpstr>
      <vt:lpstr>'10.3.6.'!Print_Titles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Julija Rivare</dc:creator>
  <cp:lastModifiedBy>Liene Logina</cp:lastModifiedBy>
  <cp:lastPrinted>2019-02-22T11:08:03Z</cp:lastPrinted>
  <dcterms:created xsi:type="dcterms:W3CDTF">2018-11-23T09:14:25Z</dcterms:created>
  <dcterms:modified xsi:type="dcterms:W3CDTF">2019-02-22T11:08:23Z</dcterms:modified>
</cp:coreProperties>
</file>